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October 09 Detailed" sheetId="1" r:id="rId1"/>
    <sheet name="October 09 Summary" sheetId="2" r:id="rId2"/>
  </sheets>
  <definedNames>
    <definedName name="_xlnm.Print_Titles" localSheetId="0">'October 09 Detailed'!$1:$4</definedName>
    <definedName name="_xlnm.Print_Titles" localSheetId="1">'October 09 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MANAGEMENT</author>
    <author>Admin</author>
    <author>Student</author>
    <author>NKWETTA AJONG FELIX</author>
    <author>media</author>
    <author>user</author>
    <author>Valued Packard Bell Customer</author>
    <author>mbarga</author>
    <author>sirri</author>
    <author>management</author>
  </authors>
  <commentList>
    <comment ref="C38" authorId="0">
      <text>
        <r>
          <rPr>
            <b/>
            <sz val="8"/>
            <rFont val="Tahoma"/>
            <family val="0"/>
          </rPr>
          <t>i66: transport to and from office to deposite report.</t>
        </r>
        <r>
          <rPr>
            <sz val="8"/>
            <rFont val="Tahoma"/>
            <family val="0"/>
          </rPr>
          <t xml:space="preserve">
</t>
        </r>
      </text>
    </comment>
    <comment ref="C62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3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6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68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69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93" authorId="0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95" authorId="0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97" authorId="0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175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76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77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78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219" authorId="0">
      <text>
        <r>
          <rPr>
            <b/>
            <sz val="8"/>
            <rFont val="Tahoma"/>
            <family val="0"/>
          </rPr>
          <t>i26: Planning Garoua Ivory operation.</t>
        </r>
        <r>
          <rPr>
            <sz val="8"/>
            <rFont val="Tahoma"/>
            <family val="0"/>
          </rPr>
          <t xml:space="preserve">
</t>
        </r>
      </text>
    </comment>
    <comment ref="C220" authorId="0">
      <text>
        <r>
          <rPr>
            <b/>
            <sz val="8"/>
            <rFont val="Tahoma"/>
            <family val="0"/>
          </rPr>
          <t>i26: ngaoundere investigations.</t>
        </r>
        <r>
          <rPr>
            <sz val="8"/>
            <rFont val="Tahoma"/>
            <family val="0"/>
          </rPr>
          <t xml:space="preserve">
</t>
        </r>
      </text>
    </comment>
    <comment ref="C225" authorId="1">
      <text>
        <r>
          <rPr>
            <b/>
            <sz val="8"/>
            <rFont val="Tahoma"/>
            <family val="0"/>
          </rPr>
          <t>For Jean Francois - I signed money for the tickets.</t>
        </r>
      </text>
    </comment>
    <comment ref="C228" authorId="1">
      <text>
        <r>
          <rPr>
            <b/>
            <sz val="8"/>
            <rFont val="Tahoma"/>
            <family val="0"/>
          </rPr>
          <t>Hired a bike for easy movement when searching for ivory dealers in and around Ngong.</t>
        </r>
      </text>
    </comment>
    <comment ref="C230" authorId="1">
      <text>
        <r>
          <rPr>
            <b/>
            <sz val="8"/>
            <rFont val="Tahoma"/>
            <family val="0"/>
          </rPr>
          <t>Hired a bike to go and meet an ivory dealer - Salli - unfortunately he just made promises and had no ivory at hand.</t>
        </r>
      </text>
    </comment>
    <comment ref="C238" authorId="1">
      <text>
        <r>
          <rPr>
            <b/>
            <sz val="8"/>
            <rFont val="Tahoma"/>
            <family val="0"/>
          </rPr>
          <t xml:space="preserve">
Special Taxi 1 hour- Vallee-Nsimeyong, Nsimeyong - Train Station</t>
        </r>
      </text>
    </comment>
    <comment ref="C294" authorId="0">
      <text>
        <r>
          <rPr>
            <b/>
            <sz val="8"/>
            <rFont val="Tahoma"/>
            <family val="0"/>
          </rPr>
          <t>i26: Follow up Ivory operations.</t>
        </r>
        <r>
          <rPr>
            <sz val="8"/>
            <rFont val="Tahoma"/>
            <family val="0"/>
          </rPr>
          <t xml:space="preserve">
</t>
        </r>
      </text>
    </comment>
    <comment ref="C342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343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356" authorId="0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386" authorId="2">
      <text>
        <r>
          <rPr>
            <b/>
            <sz val="8"/>
            <rFont val="Tahoma"/>
            <family val="0"/>
          </rPr>
          <t>i35: transport to anda from office to deposite financial report.</t>
        </r>
        <r>
          <rPr>
            <sz val="8"/>
            <rFont val="Tahoma"/>
            <family val="0"/>
          </rPr>
          <t xml:space="preserve">
</t>
        </r>
      </text>
    </comment>
    <comment ref="C427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28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29" authorId="0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40" authorId="0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442" authorId="0">
      <text>
        <r>
          <rPr>
            <b/>
            <sz val="8"/>
            <rFont val="Tahoma"/>
            <family val="0"/>
          </rPr>
          <t>i33: mineral water.</t>
        </r>
        <r>
          <rPr>
            <sz val="8"/>
            <rFont val="Tahoma"/>
            <family val="0"/>
          </rPr>
          <t xml:space="preserve">
</t>
        </r>
      </text>
    </comment>
    <comment ref="C465" authorId="0">
      <text>
        <r>
          <rPr>
            <b/>
            <sz val="8"/>
            <rFont val="Tahoma"/>
            <family val="0"/>
          </rPr>
          <t>i66: transport to and from office to plan for mission.</t>
        </r>
        <r>
          <rPr>
            <sz val="8"/>
            <rFont val="Tahoma"/>
            <family val="0"/>
          </rPr>
          <t xml:space="preserve">
</t>
        </r>
      </text>
    </comment>
    <comment ref="C469" authorId="2">
      <text>
        <r>
          <rPr>
            <b/>
            <sz val="8"/>
            <rFont val="Tahoma"/>
            <family val="0"/>
          </rPr>
          <t>i66: Transport to anda fro from ofice to deposite financial report,</t>
        </r>
        <r>
          <rPr>
            <sz val="8"/>
            <rFont val="Tahoma"/>
            <family val="0"/>
          </rPr>
          <t xml:space="preserve">
</t>
        </r>
      </text>
    </comment>
    <comment ref="C511" authorId="0">
      <text>
        <r>
          <rPr>
            <b/>
            <sz val="8"/>
            <rFont val="Tahoma"/>
            <family val="0"/>
          </rPr>
          <t>abumbi: getting ivory information in Douala.</t>
        </r>
        <r>
          <rPr>
            <sz val="8"/>
            <rFont val="Tahoma"/>
            <family val="0"/>
          </rPr>
          <t xml:space="preserve">
</t>
        </r>
      </text>
    </comment>
    <comment ref="C521" authorId="2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22" authorId="2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23" authorId="2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24" authorId="2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525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539" authorId="2">
      <text>
        <r>
          <rPr>
            <b/>
            <sz val="8"/>
            <rFont val="Tahoma"/>
            <family val="0"/>
          </rPr>
          <t>i35: transport to anda from office to deposite financial report.</t>
        </r>
        <r>
          <rPr>
            <sz val="8"/>
            <rFont val="Tahoma"/>
            <family val="0"/>
          </rPr>
          <t xml:space="preserve">
</t>
        </r>
      </text>
    </comment>
    <comment ref="C573" authorId="0">
      <text>
        <r>
          <rPr>
            <b/>
            <sz val="8"/>
            <rFont val="Tahoma"/>
            <family val="0"/>
          </rPr>
          <t>i26: Douala ivory follow up.</t>
        </r>
        <r>
          <rPr>
            <sz val="8"/>
            <rFont val="Tahoma"/>
            <family val="0"/>
          </rPr>
          <t xml:space="preserve">
</t>
        </r>
      </text>
    </comment>
    <comment ref="C574" authorId="0">
      <text>
        <r>
          <rPr>
            <b/>
            <sz val="8"/>
            <rFont val="Tahoma"/>
            <family val="0"/>
          </rPr>
          <t>i26: tiko investigations</t>
        </r>
        <r>
          <rPr>
            <sz val="8"/>
            <rFont val="Tahoma"/>
            <family val="0"/>
          </rPr>
          <t xml:space="preserve">
</t>
        </r>
      </text>
    </comment>
    <comment ref="C575" authorId="0">
      <text>
        <r>
          <rPr>
            <b/>
            <sz val="8"/>
            <rFont val="Tahoma"/>
            <family val="0"/>
          </rPr>
          <t>i26: Limbe ivory.</t>
        </r>
        <r>
          <rPr>
            <sz val="8"/>
            <rFont val="Tahoma"/>
            <family val="0"/>
          </rPr>
          <t xml:space="preserve">
</t>
        </r>
      </text>
    </comment>
    <comment ref="C593" authorId="1">
      <text>
        <r>
          <rPr>
            <b/>
            <sz val="8"/>
            <rFont val="Tahoma"/>
            <family val="0"/>
          </rPr>
          <t>Took a clando for fast movement.</t>
        </r>
      </text>
    </comment>
    <comment ref="C595" authorId="1">
      <text>
        <r>
          <rPr>
            <b/>
            <sz val="8"/>
            <rFont val="Tahoma"/>
            <family val="0"/>
          </rPr>
          <t>Hired a bike to go am meet Mola Mboua - a dealer in Tole who claims he sold the ivory he had at hand.</t>
        </r>
      </text>
    </comment>
    <comment ref="C596" authorId="1">
      <text>
        <r>
          <rPr>
            <b/>
            <sz val="8"/>
            <rFont val="Tahoma"/>
            <family val="0"/>
          </rPr>
          <t>Took a "clando" for rapid movement.</t>
        </r>
      </text>
    </comment>
    <comment ref="C597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598" authorId="0">
      <text>
        <r>
          <rPr>
            <b/>
            <sz val="8"/>
            <rFont val="Tahoma"/>
            <family val="0"/>
          </rPr>
          <t>i26: By clando.</t>
        </r>
        <r>
          <rPr>
            <sz val="8"/>
            <rFont val="Tahoma"/>
            <family val="0"/>
          </rPr>
          <t xml:space="preserve">
</t>
        </r>
      </text>
    </comment>
    <comment ref="C599" authorId="1">
      <text>
        <r>
          <rPr>
            <b/>
            <sz val="8"/>
            <rFont val="Tahoma"/>
            <family val="0"/>
          </rPr>
          <t>Hired a bike to go an see a dealer in ivory  - Mr. Ndive.</t>
        </r>
      </text>
    </comment>
    <comment ref="C661" authorId="2">
      <text>
        <r>
          <rPr>
            <b/>
            <sz val="8"/>
            <rFont val="Tahoma"/>
            <family val="0"/>
          </rPr>
          <t>i66: By clando</t>
        </r>
        <r>
          <rPr>
            <sz val="8"/>
            <rFont val="Tahoma"/>
            <family val="0"/>
          </rPr>
          <t xml:space="preserve">
</t>
        </r>
      </text>
    </comment>
    <comment ref="C663" authorId="2">
      <text>
        <r>
          <rPr>
            <b/>
            <sz val="8"/>
            <rFont val="Tahoma"/>
            <family val="0"/>
          </rPr>
          <t>i66: By clando</t>
        </r>
        <r>
          <rPr>
            <sz val="8"/>
            <rFont val="Tahoma"/>
            <family val="0"/>
          </rPr>
          <t xml:space="preserve">
</t>
        </r>
      </text>
    </comment>
    <comment ref="C699" authorId="0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C752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753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764" authorId="2">
      <text>
        <r>
          <rPr>
            <b/>
            <sz val="8"/>
            <rFont val="Tahoma"/>
            <family val="0"/>
          </rPr>
          <t>i35: transport to anda from office to deposite financial report.</t>
        </r>
        <r>
          <rPr>
            <sz val="8"/>
            <rFont val="Tahoma"/>
            <family val="0"/>
          </rPr>
          <t xml:space="preserve">
</t>
        </r>
      </text>
    </comment>
    <comment ref="C791" authorId="0">
      <text>
        <r>
          <rPr>
            <b/>
            <sz val="8"/>
            <rFont val="Tahoma"/>
            <family val="0"/>
          </rPr>
          <t>abumbi: Douala ivory.</t>
        </r>
        <r>
          <rPr>
            <sz val="8"/>
            <rFont val="Tahoma"/>
            <family val="0"/>
          </rPr>
          <t xml:space="preserve">
</t>
        </r>
      </text>
    </comment>
    <comment ref="C822" authorId="0">
      <text>
        <r>
          <rPr>
            <b/>
            <sz val="8"/>
            <rFont val="Tahoma"/>
            <family val="0"/>
          </rPr>
          <t>i26: preparing Douala Ivory Operations.</t>
        </r>
        <r>
          <rPr>
            <sz val="8"/>
            <rFont val="Tahoma"/>
            <family val="0"/>
          </rPr>
          <t xml:space="preserve">
</t>
        </r>
      </text>
    </comment>
    <comment ref="C823" authorId="3">
      <text>
        <r>
          <rPr>
            <b/>
            <sz val="8"/>
            <rFont val="Tahoma"/>
            <family val="0"/>
          </rPr>
          <t>Sone: Djoum ivory operations.</t>
        </r>
        <r>
          <rPr>
            <sz val="8"/>
            <rFont val="Tahoma"/>
            <family val="0"/>
          </rPr>
          <t xml:space="preserve">
Follow up.</t>
        </r>
      </text>
    </comment>
    <comment ref="C824" authorId="3">
      <text>
        <r>
          <rPr>
            <b/>
            <sz val="8"/>
            <rFont val="Tahoma"/>
            <family val="0"/>
          </rPr>
          <t>i26: coordinating investigations.</t>
        </r>
        <r>
          <rPr>
            <sz val="8"/>
            <rFont val="Tahoma"/>
            <family val="0"/>
          </rPr>
          <t xml:space="preserve">
</t>
        </r>
      </text>
    </comment>
    <comment ref="B8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25€ x656= 16400 fcfa.</t>
        </r>
      </text>
    </comment>
    <comment ref="C8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Phone expenses in France.</t>
        </r>
      </text>
    </comment>
    <comment ref="B8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5.15 €x656=337840 fcfa</t>
        </r>
      </text>
    </comment>
    <comment ref="B86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70€x656=45920 fcfa</t>
        </r>
      </text>
    </comment>
    <comment ref="B86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35.7€x656=23419 fcfa</t>
        </r>
      </text>
    </comment>
    <comment ref="B8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35€x656= 22960 fcfa</t>
        </r>
      </text>
    </comment>
    <comment ref="B86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64€x656=4198 fcfa</t>
        </r>
      </text>
    </comment>
    <comment ref="B8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64€x656=4198 fcfa</t>
        </r>
      </text>
    </comment>
    <comment ref="C870" authorId="4">
      <text>
        <r>
          <rPr>
            <b/>
            <sz val="9"/>
            <rFont val="Tahoma"/>
            <family val="0"/>
          </rPr>
          <t xml:space="preserve"> FELIX: Hired a taxi for 5hrs to pick jean françiose from the Nsimalen airport</t>
        </r>
        <r>
          <rPr>
            <sz val="9"/>
            <rFont val="Tahoma"/>
            <family val="0"/>
          </rPr>
          <t xml:space="preserve">
</t>
        </r>
      </text>
    </comment>
    <comment ref="C906" authorId="1">
      <text>
        <r>
          <rPr>
            <b/>
            <sz val="8"/>
            <rFont val="Tahoma"/>
            <family val="0"/>
          </rPr>
          <t>For Jean Francois - I signed money for the tickets.</t>
        </r>
      </text>
    </comment>
    <comment ref="C908" authorId="0">
      <text>
        <r>
          <rPr>
            <b/>
            <sz val="8"/>
            <rFont val="Tahoma"/>
            <family val="0"/>
          </rPr>
          <t>JF: Air ticket from Garoua to Yaounde</t>
        </r>
      </text>
    </comment>
    <comment ref="C954" authorId="4">
      <text>
        <r>
          <rPr>
            <b/>
            <sz val="9"/>
            <rFont val="Tahoma"/>
            <family val="0"/>
          </rPr>
          <t xml:space="preserve"> FELIX: special taxi for julius and hamidou to confirmed whether the dealer and products were still intact</t>
        </r>
        <r>
          <rPr>
            <sz val="9"/>
            <rFont val="Tahoma"/>
            <family val="0"/>
          </rPr>
          <t xml:space="preserve">
</t>
        </r>
      </text>
    </comment>
    <comment ref="C955" authorId="2">
      <text>
        <r>
          <rPr>
            <b/>
            <sz val="8"/>
            <rFont val="Tahoma"/>
            <family val="0"/>
          </rPr>
          <t>Felix: transport for undercover</t>
        </r>
        <r>
          <rPr>
            <sz val="8"/>
            <rFont val="Tahoma"/>
            <family val="0"/>
          </rPr>
          <t xml:space="preserve">
for the failed chimp operations in Douala</t>
        </r>
      </text>
    </comment>
    <comment ref="C956" authorId="4">
      <text>
        <r>
          <rPr>
            <b/>
            <sz val="9"/>
            <rFont val="Tahoma"/>
            <family val="0"/>
          </rPr>
          <t xml:space="preserve"> FELIX: fuelling the delegation car used for the operation</t>
        </r>
        <r>
          <rPr>
            <sz val="9"/>
            <rFont val="Tahoma"/>
            <family val="0"/>
          </rPr>
          <t xml:space="preserve">
for the failed chimp operations in Douala</t>
        </r>
      </text>
    </comment>
    <comment ref="C957" authorId="4">
      <text>
        <r>
          <rPr>
            <b/>
            <sz val="9"/>
            <rFont val="Tahoma"/>
            <family val="0"/>
          </rPr>
          <t xml:space="preserve"> FELIX: hired a taxi for the operation at village douala</t>
        </r>
        <r>
          <rPr>
            <sz val="9"/>
            <rFont val="Tahoma"/>
            <family val="0"/>
          </rPr>
          <t xml:space="preserve">
for the failed chimp operations in Douala</t>
        </r>
      </text>
    </comment>
    <comment ref="C1088" authorId="3">
      <text>
        <r>
          <rPr>
            <b/>
            <sz val="8"/>
            <rFont val="Tahoma"/>
            <family val="0"/>
          </rPr>
          <t>i26: yaounde operations.</t>
        </r>
        <r>
          <rPr>
            <sz val="8"/>
            <rFont val="Tahoma"/>
            <family val="0"/>
          </rPr>
          <t xml:space="preserve">
</t>
        </r>
      </text>
    </comment>
    <comment ref="C1107" authorId="5">
      <text>
        <r>
          <rPr>
            <b/>
            <sz val="8"/>
            <rFont val="Tahoma"/>
            <family val="0"/>
          </rPr>
          <t>vincent: Purchase of door lock for Mvogbesti store house.</t>
        </r>
        <r>
          <rPr>
            <sz val="8"/>
            <rFont val="Tahoma"/>
            <family val="0"/>
          </rPr>
          <t xml:space="preserve">
</t>
        </r>
      </text>
    </comment>
    <comment ref="C1108" authorId="5">
      <text>
        <r>
          <rPr>
            <b/>
            <sz val="8"/>
            <rFont val="Tahoma"/>
            <family val="0"/>
          </rPr>
          <t>vincent: payment of labour to display ivory for filming at the Mvogbesti zoo.</t>
        </r>
        <r>
          <rPr>
            <sz val="8"/>
            <rFont val="Tahoma"/>
            <family val="0"/>
          </rPr>
          <t xml:space="preserve">
2000x6 persons= 12,000 fcfa</t>
        </r>
      </text>
    </comment>
    <comment ref="C1109" authorId="6">
      <text>
        <r>
          <rPr>
            <b/>
            <sz val="8"/>
            <rFont val="Tahoma"/>
            <family val="0"/>
          </rPr>
          <t>Eric: hacksaw handle for cutting of samples from ivory for DNA testing</t>
        </r>
        <r>
          <rPr>
            <sz val="8"/>
            <rFont val="Tahoma"/>
            <family val="0"/>
          </rPr>
          <t xml:space="preserve">
</t>
        </r>
      </text>
    </comment>
    <comment ref="C1110" authorId="6">
      <text>
        <r>
          <rPr>
            <b/>
            <sz val="8"/>
            <rFont val="Tahoma"/>
            <family val="0"/>
          </rPr>
          <t>Eric: replacement blades for cutting of ivory for DNA testing</t>
        </r>
        <r>
          <rPr>
            <sz val="8"/>
            <rFont val="Tahoma"/>
            <family val="0"/>
          </rPr>
          <t xml:space="preserve">
</t>
        </r>
      </text>
    </comment>
    <comment ref="C1129" authorId="0">
      <text>
        <r>
          <rPr>
            <b/>
            <sz val="8"/>
            <rFont val="Tahoma"/>
            <family val="0"/>
          </rPr>
          <t>alain: douala ivory operation preperation.</t>
        </r>
        <r>
          <rPr>
            <sz val="8"/>
            <rFont val="Tahoma"/>
            <family val="0"/>
          </rPr>
          <t xml:space="preserve">
</t>
        </r>
      </text>
    </comment>
    <comment ref="C1130" authorId="0">
      <text>
        <r>
          <rPr>
            <b/>
            <sz val="8"/>
            <rFont val="Tahoma"/>
            <family val="0"/>
          </rPr>
          <t>alain: coordinating chimp op Douala.</t>
        </r>
        <r>
          <rPr>
            <sz val="8"/>
            <rFont val="Tahoma"/>
            <family val="0"/>
          </rPr>
          <t xml:space="preserve">
</t>
        </r>
      </text>
    </comment>
    <comment ref="C1131" authorId="0">
      <text>
        <r>
          <rPr>
            <b/>
            <sz val="8"/>
            <rFont val="Tahoma"/>
            <family val="0"/>
          </rPr>
          <t>alain: coordinating Douala Operations.</t>
        </r>
        <r>
          <rPr>
            <sz val="8"/>
            <rFont val="Tahoma"/>
            <family val="0"/>
          </rPr>
          <t xml:space="preserve">
</t>
        </r>
      </text>
    </comment>
    <comment ref="C1133" authorId="0">
      <text>
        <r>
          <rPr>
            <b/>
            <sz val="8"/>
            <rFont val="Tahoma"/>
            <family val="0"/>
          </rPr>
          <t>alain: Douala ivory operations and coordinating Chimp operations in Douala.</t>
        </r>
        <r>
          <rPr>
            <sz val="8"/>
            <rFont val="Tahoma"/>
            <family val="0"/>
          </rPr>
          <t xml:space="preserve">
</t>
        </r>
      </text>
    </comment>
    <comment ref="C1135" authorId="0">
      <text>
        <r>
          <rPr>
            <b/>
            <sz val="8"/>
            <rFont val="Tahoma"/>
            <family val="0"/>
          </rPr>
          <t>alain: Op Douala follow up.</t>
        </r>
        <r>
          <rPr>
            <sz val="8"/>
            <rFont val="Tahoma"/>
            <family val="0"/>
          </rPr>
          <t xml:space="preserve">
</t>
        </r>
      </text>
    </comment>
    <comment ref="C1137" authorId="3">
      <text>
        <r>
          <rPr>
            <b/>
            <sz val="8"/>
            <rFont val="Tahoma"/>
            <family val="0"/>
          </rPr>
          <t>alain: follow up yaounde operations.</t>
        </r>
        <r>
          <rPr>
            <sz val="8"/>
            <rFont val="Tahoma"/>
            <family val="0"/>
          </rPr>
          <t xml:space="preserve">
</t>
        </r>
      </text>
    </comment>
    <comment ref="C1138" authorId="3">
      <text>
        <r>
          <rPr>
            <b/>
            <sz val="8"/>
            <rFont val="Tahoma"/>
            <family val="0"/>
          </rPr>
          <t>alain: Douala.</t>
        </r>
        <r>
          <rPr>
            <sz val="8"/>
            <rFont val="Tahoma"/>
            <family val="0"/>
          </rPr>
          <t xml:space="preserve">
</t>
        </r>
      </text>
    </comment>
    <comment ref="C1145" authorId="0">
      <text>
        <r>
          <rPr>
            <b/>
            <sz val="8"/>
            <rFont val="Tahoma"/>
            <family val="0"/>
          </rPr>
          <t>alain: Douala ivory follow up</t>
        </r>
        <r>
          <rPr>
            <sz val="8"/>
            <rFont val="Tahoma"/>
            <family val="0"/>
          </rPr>
          <t xml:space="preserve">
</t>
        </r>
      </text>
    </comment>
    <comment ref="C1150" authorId="0">
      <text>
        <r>
          <rPr>
            <b/>
            <sz val="8"/>
            <rFont val="Tahoma"/>
            <family val="0"/>
          </rPr>
          <t>alain: Douala ivory follow up.</t>
        </r>
        <r>
          <rPr>
            <sz val="8"/>
            <rFont val="Tahoma"/>
            <family val="0"/>
          </rPr>
          <t xml:space="preserve">
</t>
        </r>
      </text>
    </comment>
    <comment ref="C1162" authorId="0">
      <text>
        <r>
          <rPr>
            <b/>
            <sz val="8"/>
            <rFont val="Tahoma"/>
            <family val="0"/>
          </rPr>
          <t>aime: OP Yaounde.</t>
        </r>
        <r>
          <rPr>
            <sz val="8"/>
            <rFont val="Tahoma"/>
            <family val="0"/>
          </rPr>
          <t xml:space="preserve">
</t>
        </r>
      </text>
    </comment>
    <comment ref="C1191" authorId="3">
      <text>
        <r>
          <rPr>
            <b/>
            <sz val="8"/>
            <rFont val="Tahoma"/>
            <family val="0"/>
          </rPr>
          <t>felix: yaounde op follow up.</t>
        </r>
        <r>
          <rPr>
            <sz val="8"/>
            <rFont val="Tahoma"/>
            <family val="0"/>
          </rPr>
          <t xml:space="preserve">
</t>
        </r>
      </text>
    </comment>
    <comment ref="C1196" authorId="3">
      <text>
        <r>
          <rPr>
            <b/>
            <sz val="8"/>
            <rFont val="Tahoma"/>
            <family val="0"/>
          </rPr>
          <t>felix: Yaounde op Follow up.</t>
        </r>
        <r>
          <rPr>
            <sz val="8"/>
            <rFont val="Tahoma"/>
            <family val="0"/>
          </rPr>
          <t xml:space="preserve">
</t>
        </r>
      </text>
    </comment>
    <comment ref="C1207" authorId="0">
      <text>
        <r>
          <rPr>
            <b/>
            <sz val="8"/>
            <rFont val="Tahoma"/>
            <family val="0"/>
          </rPr>
          <t>francis: Douala Ivory.</t>
        </r>
        <r>
          <rPr>
            <sz val="8"/>
            <rFont val="Tahoma"/>
            <family val="0"/>
          </rPr>
          <t xml:space="preserve">
</t>
        </r>
      </text>
    </comment>
    <comment ref="C1208" authorId="3">
      <text>
        <r>
          <rPr>
            <b/>
            <sz val="8"/>
            <rFont val="Tahoma"/>
            <family val="0"/>
          </rPr>
          <t>francis: yokohama case file follow up.</t>
        </r>
        <r>
          <rPr>
            <sz val="8"/>
            <rFont val="Tahoma"/>
            <family val="0"/>
          </rPr>
          <t xml:space="preserve">
</t>
        </r>
      </text>
    </comment>
    <comment ref="C1209" authorId="3">
      <text>
        <r>
          <rPr>
            <b/>
            <sz val="8"/>
            <rFont val="Tahoma"/>
            <family val="0"/>
          </rPr>
          <t>user: follow up mamfe case.</t>
        </r>
        <r>
          <rPr>
            <sz val="8"/>
            <rFont val="Tahoma"/>
            <family val="0"/>
          </rPr>
          <t xml:space="preserve">
</t>
        </r>
      </text>
    </comment>
    <comment ref="C12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Follow up Douala ivory Case.</t>
        </r>
      </text>
    </comment>
    <comment ref="C1226" authorId="2">
      <text>
        <r>
          <rPr>
            <b/>
            <sz val="8"/>
            <rFont val="Tahoma"/>
            <family val="0"/>
          </rPr>
          <t>Aimé: In Bengbis from the City phonebo</t>
        </r>
        <r>
          <rPr>
            <b/>
            <sz val="8"/>
            <rFont val="Tahoma"/>
            <family val="2"/>
          </rPr>
          <t>oth to Calle Alain, Emeline and Felix  because threr is  no MTN and Orange network in Bengbis, 1minute at 150</t>
        </r>
      </text>
    </comment>
    <comment ref="C1227" authorId="4">
      <text>
        <r>
          <rPr>
            <b/>
            <sz val="9"/>
            <rFont val="Tahoma"/>
            <family val="0"/>
          </rPr>
          <t xml:space="preserve"> FELIX: got a battery problem with my phone and made calls from the call box</t>
        </r>
        <r>
          <rPr>
            <sz val="9"/>
            <rFont val="Tahoma"/>
            <family val="0"/>
          </rPr>
          <t xml:space="preserve">
</t>
        </r>
      </text>
    </comment>
    <comment ref="C1228" authorId="4">
      <text>
        <r>
          <rPr>
            <b/>
            <sz val="9"/>
            <rFont val="Tahoma"/>
            <family val="0"/>
          </rPr>
          <t xml:space="preserve"> FELIX:calls made from a call box due to battery failure</t>
        </r>
        <r>
          <rPr>
            <sz val="9"/>
            <rFont val="Tahoma"/>
            <family val="0"/>
          </rPr>
          <t xml:space="preserve">
</t>
        </r>
      </text>
    </comment>
    <comment ref="C1232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in yde, to translate press release of bangui ivory case and send to ofir. In town after closing hours</t>
        </r>
      </text>
    </comment>
    <comment ref="C1233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in yde, to translate press release of bangui ivory case and send to ofir. In town after closing hours</t>
        </r>
      </text>
    </comment>
    <comment ref="C1250" authorId="2">
      <text>
        <r>
          <rPr>
            <b/>
            <sz val="8"/>
            <rFont val="Tahoma"/>
            <family val="0"/>
          </rPr>
          <t>Rollin: fuelling the car of the delegation to move to Dschang for the case of Djeukeng and Feudjo</t>
        </r>
        <r>
          <rPr>
            <sz val="8"/>
            <rFont val="Tahoma"/>
            <family val="0"/>
          </rPr>
          <t xml:space="preserve">
</t>
        </r>
      </text>
    </comment>
    <comment ref="C1287" authorId="8">
      <text>
        <r>
          <rPr>
            <b/>
            <sz val="8"/>
            <rFont val="Tahoma"/>
            <family val="0"/>
          </rPr>
          <t>Aimé: clando</t>
        </r>
        <r>
          <rPr>
            <sz val="8"/>
            <rFont val="Tahoma"/>
            <family val="0"/>
          </rPr>
          <t xml:space="preserve">
</t>
        </r>
      </text>
    </comment>
    <comment ref="C1288" authorId="8">
      <text>
        <r>
          <rPr>
            <b/>
            <sz val="8"/>
            <rFont val="Tahoma"/>
            <family val="0"/>
          </rPr>
          <t>Aimé: clando</t>
        </r>
        <r>
          <rPr>
            <sz val="8"/>
            <rFont val="Tahoma"/>
            <family val="0"/>
          </rPr>
          <t xml:space="preserve">
</t>
        </r>
      </text>
    </comment>
    <comment ref="C1295" authorId="8">
      <text>
        <r>
          <rPr>
            <b/>
            <sz val="8"/>
            <rFont val="Tahoma"/>
            <family val="0"/>
          </rPr>
          <t>Aimé: clando</t>
        </r>
        <r>
          <rPr>
            <sz val="8"/>
            <rFont val="Tahoma"/>
            <family val="0"/>
          </rPr>
          <t xml:space="preserve">
</t>
        </r>
      </text>
    </comment>
    <comment ref="C1296" authorId="8">
      <text>
        <r>
          <rPr>
            <b/>
            <sz val="8"/>
            <rFont val="Tahoma"/>
            <family val="0"/>
          </rPr>
          <t>Aimé: clando</t>
        </r>
        <r>
          <rPr>
            <sz val="8"/>
            <rFont val="Tahoma"/>
            <family val="0"/>
          </rPr>
          <t xml:space="preserve">
</t>
        </r>
      </text>
    </comment>
    <comment ref="C1333" authorId="2">
      <text>
        <r>
          <rPr>
            <b/>
            <sz val="8"/>
            <rFont val="Tahoma"/>
            <family val="0"/>
          </rPr>
          <t>Felix: local transport in Yaounde before leaving</t>
        </r>
        <r>
          <rPr>
            <sz val="8"/>
            <rFont val="Tahoma"/>
            <family val="0"/>
          </rPr>
          <t xml:space="preserve">
</t>
        </r>
      </text>
    </comment>
    <comment ref="C1334" authorId="4">
      <text>
        <r>
          <rPr>
            <b/>
            <sz val="9"/>
            <rFont val="Tahoma"/>
            <family val="0"/>
          </rPr>
          <t xml:space="preserve"> FELIX: special taxi arrived douala late by 11H 30 in  the night</t>
        </r>
        <r>
          <rPr>
            <sz val="9"/>
            <rFont val="Tahoma"/>
            <family val="0"/>
          </rPr>
          <t xml:space="preserve">
</t>
        </r>
      </text>
    </comment>
    <comment ref="C1339" authorId="4">
      <text>
        <r>
          <rPr>
            <b/>
            <sz val="9"/>
            <rFont val="Tahoma"/>
            <family val="0"/>
          </rPr>
          <t xml:space="preserve"> FELIX:Special taxi: heavy rains that morning in douala so i took a taxi for one hour to work</t>
        </r>
        <r>
          <rPr>
            <sz val="9"/>
            <rFont val="Tahoma"/>
            <family val="0"/>
          </rPr>
          <t xml:space="preserve">
</t>
        </r>
      </text>
    </comment>
    <comment ref="C1343" authorId="4">
      <text>
        <r>
          <rPr>
            <b/>
            <sz val="9"/>
            <rFont val="Tahoma"/>
            <family val="0"/>
          </rPr>
          <t xml:space="preserve"> FELIX: took a depot to drop the ivory dealer at the police district bastos</t>
        </r>
        <r>
          <rPr>
            <sz val="9"/>
            <rFont val="Tahoma"/>
            <family val="0"/>
          </rPr>
          <t xml:space="preserve">
</t>
        </r>
      </text>
    </comment>
    <comment ref="C1344" authorId="4">
      <text>
        <r>
          <rPr>
            <b/>
            <sz val="9"/>
            <rFont val="Tahoma"/>
            <family val="0"/>
          </rPr>
          <t xml:space="preserve"> FELIX: took a depot from the  police district to the state council chammber with the dealer</t>
        </r>
        <r>
          <rPr>
            <sz val="9"/>
            <rFont val="Tahoma"/>
            <family val="0"/>
          </rPr>
          <t xml:space="preserve">
</t>
        </r>
      </text>
    </comment>
    <comment ref="C1348" authorId="4">
      <text>
        <r>
          <rPr>
            <b/>
            <sz val="9"/>
            <rFont val="Tahoma"/>
            <family val="0"/>
          </rPr>
          <t xml:space="preserve"> FELIX:came to the office in the morning and evening to give the alarm to the night watch</t>
        </r>
        <r>
          <rPr>
            <sz val="9"/>
            <rFont val="Tahoma"/>
            <family val="0"/>
          </rPr>
          <t xml:space="preserve">
</t>
        </r>
      </text>
    </comment>
    <comment ref="C1369" authorId="7">
      <text>
        <r>
          <rPr>
            <b/>
            <sz val="8"/>
            <rFont val="Tahoma"/>
            <family val="0"/>
          </rPr>
          <t xml:space="preserve">Alain: special taxi to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left the office at 10.00pm</t>
        </r>
      </text>
    </comment>
    <comment ref="C1370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Special taxi to bring jean Francois to office in the morning</t>
        </r>
      </text>
    </comment>
    <comment ref="C1371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special taxi to go to  the minister</t>
        </r>
      </text>
    </comment>
    <comment ref="C1378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special taxi to bring dealer before the state council</t>
        </r>
      </text>
    </comment>
    <comment ref="C1382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special taxi to go the ministry at 5.00am for the operation</t>
        </r>
      </text>
    </comment>
    <comment ref="C1403" authorId="2">
      <text>
        <r>
          <rPr>
            <b/>
            <sz val="8"/>
            <rFont val="Tahoma"/>
            <family val="0"/>
          </rPr>
          <t>Aimé: Special taxi from house to park</t>
        </r>
        <r>
          <rPr>
            <sz val="8"/>
            <rFont val="Tahoma"/>
            <family val="0"/>
          </rPr>
          <t xml:space="preserve">
</t>
        </r>
      </text>
    </comment>
    <comment ref="C1406" authorId="2">
      <text>
        <r>
          <rPr>
            <b/>
            <sz val="8"/>
            <rFont val="Tahoma"/>
            <family val="0"/>
          </rPr>
          <t>Aimé: special taxi arrived in Yaounde late in the night</t>
        </r>
        <r>
          <rPr>
            <sz val="8"/>
            <rFont val="Tahoma"/>
            <family val="0"/>
          </rPr>
          <t xml:space="preserve">
</t>
        </r>
      </text>
    </comment>
    <comment ref="C1411" authorId="2">
      <text>
        <r>
          <rPr>
            <b/>
            <sz val="8"/>
            <rFont val="Tahoma"/>
            <family val="0"/>
          </rPr>
          <t>Aimé: special taxi arrived in Yaounde late in the night</t>
        </r>
        <r>
          <rPr>
            <sz val="8"/>
            <rFont val="Tahoma"/>
            <family val="0"/>
          </rPr>
          <t xml:space="preserve">
</t>
        </r>
      </text>
    </comment>
    <comment ref="C1415" authorId="2">
      <text>
        <r>
          <rPr>
            <b/>
            <sz val="8"/>
            <rFont val="Tahoma"/>
            <family val="0"/>
          </rPr>
          <t>Aimé: Special taxi arriving in Yaounde late in the night</t>
        </r>
        <r>
          <rPr>
            <sz val="8"/>
            <rFont val="Tahoma"/>
            <family val="0"/>
          </rPr>
          <t xml:space="preserve">
</t>
        </r>
      </text>
    </comment>
    <comment ref="C1445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no rooms of 5000 available, ofir informed</t>
        </r>
      </text>
    </comment>
    <comment ref="C1487" authorId="2">
      <text>
        <r>
          <rPr>
            <b/>
            <sz val="8"/>
            <rFont val="Tahoma"/>
            <family val="0"/>
          </rPr>
          <t>Madola: Mineral water at Ntui</t>
        </r>
        <r>
          <rPr>
            <sz val="8"/>
            <rFont val="Tahoma"/>
            <family val="0"/>
          </rPr>
          <t xml:space="preserve">
</t>
        </r>
      </text>
    </comment>
    <comment ref="C1489" authorId="2">
      <text>
        <r>
          <rPr>
            <b/>
            <sz val="8"/>
            <rFont val="Tahoma"/>
            <family val="0"/>
          </rPr>
          <t>Madola: Mineral water at Ntui</t>
        </r>
        <r>
          <rPr>
            <sz val="8"/>
            <rFont val="Tahoma"/>
            <family val="0"/>
          </rPr>
          <t xml:space="preserve">
</t>
        </r>
      </text>
    </comment>
    <comment ref="C1506" authorId="2">
      <text>
        <r>
          <rPr>
            <b/>
            <sz val="8"/>
            <rFont val="Tahoma"/>
            <family val="0"/>
          </rPr>
          <t>Aimé: Mineral water at Bengbis</t>
        </r>
        <r>
          <rPr>
            <sz val="8"/>
            <rFont val="Tahoma"/>
            <family val="0"/>
          </rPr>
          <t xml:space="preserve">
</t>
        </r>
      </text>
    </comment>
    <comment ref="C1509" authorId="2">
      <text>
        <r>
          <rPr>
            <b/>
            <sz val="8"/>
            <rFont val="Tahoma"/>
            <family val="0"/>
          </rPr>
          <t>Aimé: Mineral water at Djoum</t>
        </r>
        <r>
          <rPr>
            <sz val="8"/>
            <rFont val="Tahoma"/>
            <family val="0"/>
          </rPr>
          <t xml:space="preserve">
</t>
        </r>
      </text>
    </comment>
    <comment ref="C1511" authorId="2">
      <text>
        <r>
          <rPr>
            <b/>
            <sz val="8"/>
            <rFont val="Tahoma"/>
            <family val="0"/>
          </rPr>
          <t>Aimé: Mineral water at Djoum</t>
        </r>
        <r>
          <rPr>
            <sz val="8"/>
            <rFont val="Tahoma"/>
            <family val="0"/>
          </rPr>
          <t xml:space="preserve">
</t>
        </r>
      </text>
    </comment>
    <comment ref="C1514" authorId="2">
      <text>
        <r>
          <rPr>
            <b/>
            <sz val="8"/>
            <rFont val="Tahoma"/>
            <family val="0"/>
          </rPr>
          <t>Aimé: Mineral water at Bengbis</t>
        </r>
        <r>
          <rPr>
            <sz val="8"/>
            <rFont val="Tahoma"/>
            <family val="0"/>
          </rPr>
          <t xml:space="preserve">
</t>
        </r>
      </text>
    </comment>
    <comment ref="C1518" authorId="7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 xml:space="preserve"> photocopy of  PVs and other docs of the case file</t>
        </r>
      </text>
    </comment>
    <comment ref="C1519" authorId="2">
      <text>
        <r>
          <rPr>
            <b/>
            <sz val="8"/>
            <rFont val="Tahoma"/>
            <family val="0"/>
          </rPr>
          <t>Aimé: case file of Missing Mibang, Mebihi and Bate to give to Julius</t>
        </r>
        <r>
          <rPr>
            <sz val="8"/>
            <rFont val="Tahoma"/>
            <family val="0"/>
          </rPr>
          <t xml:space="preserve">
</t>
        </r>
      </text>
    </comment>
    <comment ref="C1520" authorId="2">
      <text>
        <r>
          <rPr>
            <b/>
            <sz val="8"/>
            <rFont val="Tahoma"/>
            <family val="0"/>
          </rPr>
          <t>Aimé: In Bengbis to photocopy the case file of Bikoum and Toulou 1 page at 50Frs</t>
        </r>
        <r>
          <rPr>
            <sz val="8"/>
            <rFont val="Tahoma"/>
            <family val="0"/>
          </rPr>
          <t xml:space="preserve">
</t>
        </r>
      </text>
    </comment>
    <comment ref="C1521" authorId="2">
      <text>
        <r>
          <rPr>
            <b/>
            <sz val="8"/>
            <rFont val="Tahoma"/>
            <family val="0"/>
          </rPr>
          <t xml:space="preserve">Aimé: Case file of Manga Huber at Djoum </t>
        </r>
        <r>
          <rPr>
            <sz val="8"/>
            <rFont val="Tahoma"/>
            <family val="0"/>
          </rPr>
          <t xml:space="preserve">
</t>
        </r>
      </text>
    </comment>
    <comment ref="C1523" authorId="2">
      <text>
        <r>
          <rPr>
            <b/>
            <sz val="8"/>
            <rFont val="Tahoma"/>
            <family val="0"/>
          </rPr>
          <t>Aimé: For the legal work</t>
        </r>
        <r>
          <rPr>
            <sz val="8"/>
            <rFont val="Tahoma"/>
            <family val="0"/>
          </rPr>
          <t xml:space="preserve">
</t>
        </r>
      </text>
    </comment>
    <comment ref="C1524" authorId="2">
      <text>
        <r>
          <rPr>
            <b/>
            <sz val="8"/>
            <rFont val="Tahoma"/>
            <family val="0"/>
          </rPr>
          <t>Aimé: 14 copies of legal work</t>
        </r>
        <r>
          <rPr>
            <sz val="8"/>
            <rFont val="Tahoma"/>
            <family val="0"/>
          </rPr>
          <t xml:space="preserve">
</t>
        </r>
      </text>
    </comment>
    <comment ref="C1525" authorId="2">
      <text>
        <r>
          <rPr>
            <b/>
            <sz val="8"/>
            <rFont val="Tahoma"/>
            <family val="0"/>
          </rPr>
          <t>Aimé: financial report form</t>
        </r>
        <r>
          <rPr>
            <sz val="8"/>
            <rFont val="Tahoma"/>
            <family val="0"/>
          </rPr>
          <t xml:space="preserve">
</t>
        </r>
      </text>
    </comment>
    <comment ref="C1526" authorId="2">
      <text>
        <r>
          <rPr>
            <b/>
            <sz val="8"/>
            <rFont val="Tahoma"/>
            <family val="0"/>
          </rPr>
          <t xml:space="preserve">Aimé: case file of Abdoulaye Ousmanou and  Guini marcel &amp; others to give to Me Djimi   </t>
        </r>
        <r>
          <rPr>
            <sz val="8"/>
            <rFont val="Tahoma"/>
            <family val="0"/>
          </rPr>
          <t xml:space="preserve">
</t>
        </r>
      </text>
    </comment>
    <comment ref="C1527" authorId="2">
      <text>
        <r>
          <rPr>
            <b/>
            <sz val="8"/>
            <rFont val="Tahoma"/>
            <family val="0"/>
          </rPr>
          <t>Felix: hearing feedback form</t>
        </r>
        <r>
          <rPr>
            <sz val="8"/>
            <rFont val="Tahoma"/>
            <family val="0"/>
          </rPr>
          <t xml:space="preserve">
</t>
        </r>
      </text>
    </comment>
    <comment ref="C1529" authorId="2">
      <text>
        <r>
          <rPr>
            <b/>
            <sz val="8"/>
            <rFont val="Tahoma"/>
            <family val="0"/>
          </rPr>
          <t>Felix: 3,9 file to give to Me Chegueu in Douala</t>
        </r>
        <r>
          <rPr>
            <sz val="8"/>
            <rFont val="Tahoma"/>
            <family val="0"/>
          </rPr>
          <t xml:space="preserve">
</t>
        </r>
      </text>
    </comment>
    <comment ref="C1530" authorId="2">
      <text>
        <r>
          <rPr>
            <b/>
            <sz val="8"/>
            <rFont val="Tahoma"/>
            <family val="0"/>
          </rPr>
          <t>Felix: legal material for Me Che in Bamenda</t>
        </r>
        <r>
          <rPr>
            <sz val="8"/>
            <rFont val="Tahoma"/>
            <family val="0"/>
          </rPr>
          <t xml:space="preserve">
</t>
        </r>
      </text>
    </comment>
    <comment ref="C1531" authorId="2">
      <text>
        <r>
          <rPr>
            <b/>
            <sz val="8"/>
            <rFont val="Tahoma"/>
            <family val="0"/>
          </rPr>
          <t>Felix: Legal material for Me Che in Bamenda</t>
        </r>
        <r>
          <rPr>
            <sz val="8"/>
            <rFont val="Tahoma"/>
            <family val="0"/>
          </rPr>
          <t xml:space="preserve">
</t>
        </r>
      </text>
    </comment>
    <comment ref="C1535" authorId="2">
      <text>
        <r>
          <rPr>
            <b/>
            <sz val="8"/>
            <rFont val="Tahoma"/>
            <family val="0"/>
          </rPr>
          <t>Rollin: Transport and logistics from Bafoussam to Dschang for the case of Djeukeng and Feudjo</t>
        </r>
        <r>
          <rPr>
            <sz val="8"/>
            <rFont val="Tahoma"/>
            <family val="0"/>
          </rPr>
          <t xml:space="preserve">
</t>
        </r>
      </text>
    </comment>
    <comment ref="C1536" authorId="2">
      <text>
        <r>
          <rPr>
            <b/>
            <sz val="8"/>
            <rFont val="Tahoma"/>
            <family val="0"/>
          </rPr>
          <t>Aimé: sent to Me Epey to photocopy the case file of Ekema Henry</t>
        </r>
        <r>
          <rPr>
            <sz val="8"/>
            <rFont val="Tahoma"/>
            <family val="0"/>
          </rPr>
          <t xml:space="preserve">
</t>
        </r>
      </text>
    </comment>
    <comment ref="C1537" authorId="2">
      <text>
        <r>
          <rPr>
            <b/>
            <sz val="8"/>
            <rFont val="Tahoma"/>
            <family val="0"/>
          </rPr>
          <t>Aimé:transport and logistics from Yaounde to Bengbis for the case of Ebale</t>
        </r>
        <r>
          <rPr>
            <sz val="8"/>
            <rFont val="Tahoma"/>
            <family val="0"/>
          </rPr>
          <t xml:space="preserve">
</t>
        </r>
      </text>
    </comment>
    <comment ref="C1538" authorId="2">
      <text>
        <r>
          <rPr>
            <b/>
            <sz val="8"/>
            <rFont val="Tahoma"/>
            <family val="0"/>
          </rPr>
          <t>Aimé:transport and logistics from Yaounde to Bengbis for the case of Binkoum and Toulou</t>
        </r>
        <r>
          <rPr>
            <sz val="8"/>
            <rFont val="Tahoma"/>
            <family val="0"/>
          </rPr>
          <t xml:space="preserve">
</t>
        </r>
      </text>
    </comment>
    <comment ref="C1539" authorId="2">
      <text>
        <r>
          <rPr>
            <b/>
            <sz val="8"/>
            <rFont val="Tahoma"/>
            <family val="0"/>
          </rPr>
          <t>Alain: transport from Yaounde to Douala after having a meeting with the minister about the 1 tone case</t>
        </r>
        <r>
          <rPr>
            <sz val="8"/>
            <rFont val="Tahoma"/>
            <family val="0"/>
          </rPr>
          <t xml:space="preserve">
</t>
        </r>
      </text>
    </comment>
    <comment ref="C1540" authorId="2">
      <text>
        <r>
          <rPr>
            <b/>
            <sz val="8"/>
            <rFont val="Tahoma"/>
            <family val="0"/>
          </rPr>
          <t>Alain: transport and logistics from Yaounde to Ntui for the caseof Ramoni Mirko</t>
        </r>
        <r>
          <rPr>
            <sz val="8"/>
            <rFont val="Tahoma"/>
            <family val="0"/>
          </rPr>
          <t xml:space="preserve">
</t>
        </r>
      </text>
    </comment>
    <comment ref="C1541" authorId="7">
      <text>
        <r>
          <rPr>
            <b/>
            <sz val="8"/>
            <rFont val="Tahoma"/>
            <family val="0"/>
          </rPr>
          <t xml:space="preserve">Alain: professionnal fees for the </t>
        </r>
        <r>
          <rPr>
            <b/>
            <sz val="8"/>
            <rFont val="Tahoma"/>
            <family val="2"/>
          </rPr>
          <t>case MINFOF vs Ebale Mfou'ou Daniel, Bengbis</t>
        </r>
      </text>
    </comment>
    <comment ref="C1542" authorId="2">
      <text>
        <r>
          <rPr>
            <b/>
            <sz val="8"/>
            <rFont val="Tahoma"/>
            <family val="0"/>
          </rPr>
          <t>Alain: professional fees for the caseof Manga Clother, Djoum</t>
        </r>
        <r>
          <rPr>
            <sz val="8"/>
            <rFont val="Tahoma"/>
            <family val="0"/>
          </rPr>
          <t xml:space="preserve">
</t>
        </r>
      </text>
    </comment>
    <comment ref="C1543" authorId="2">
      <text>
        <r>
          <rPr>
            <b/>
            <sz val="8"/>
            <rFont val="Tahoma"/>
            <family val="0"/>
          </rPr>
          <t>Alain: professional fees for the caseof Owona Hubert, Djoum</t>
        </r>
        <r>
          <rPr>
            <sz val="8"/>
            <rFont val="Tahoma"/>
            <family val="0"/>
          </rPr>
          <t xml:space="preserve">
</t>
        </r>
      </text>
    </comment>
    <comment ref="C1544" authorId="2">
      <text>
        <r>
          <rPr>
            <b/>
            <sz val="8"/>
            <rFont val="Tahoma"/>
            <family val="0"/>
          </rPr>
          <t>Felix: transport and logistics from Yaounde to Djoum for the case of Manga Hubert anda Manga Clother</t>
        </r>
        <r>
          <rPr>
            <sz val="8"/>
            <rFont val="Tahoma"/>
            <family val="0"/>
          </rPr>
          <t xml:space="preserve">
</t>
        </r>
      </text>
    </comment>
    <comment ref="C1545" authorId="2">
      <text>
        <r>
          <rPr>
            <b/>
            <sz val="8"/>
            <rFont val="Tahoma"/>
            <family val="0"/>
          </rPr>
          <t>Felix: transport and logistics from Bamenda to Nkambe for the case of Mengang Mathieu anda others</t>
        </r>
        <r>
          <rPr>
            <sz val="8"/>
            <rFont val="Tahoma"/>
            <family val="0"/>
          </rPr>
          <t xml:space="preserve">
</t>
        </r>
      </text>
    </comment>
    <comment ref="C1553" authorId="9">
      <text>
        <r>
          <rPr>
            <b/>
            <sz val="8"/>
            <rFont val="Tahoma"/>
            <family val="0"/>
          </rPr>
          <t>Alain: bonus of yaounde operation</t>
        </r>
        <r>
          <rPr>
            <sz val="8"/>
            <rFont val="Tahoma"/>
            <family val="0"/>
          </rPr>
          <t xml:space="preserve">
</t>
        </r>
      </text>
    </comment>
    <comment ref="C1117" authorId="10">
      <text>
        <r>
          <rPr>
            <b/>
            <sz val="8"/>
            <rFont val="Tahoma"/>
            <family val="0"/>
          </rPr>
          <t>Josias: for managing to faward to court the firt ivory cases in the history of CAR while the ofenders are behind bars.</t>
        </r>
      </text>
    </comment>
    <comment ref="C1574" authorId="0">
      <text>
        <r>
          <rPr>
            <b/>
            <sz val="8"/>
            <rFont val="Tahoma"/>
            <family val="0"/>
          </rPr>
          <t>vincent: Making calls to the ministry and crtv.</t>
        </r>
        <r>
          <rPr>
            <sz val="8"/>
            <rFont val="Tahoma"/>
            <family val="0"/>
          </rPr>
          <t xml:space="preserve">
</t>
        </r>
      </text>
    </comment>
    <comment ref="C1596" authorId="0">
      <text>
        <r>
          <rPr>
            <b/>
            <sz val="8"/>
            <rFont val="Tahoma"/>
            <family val="0"/>
          </rPr>
          <t>eric: Douala Ivory operations coverage.</t>
        </r>
        <r>
          <rPr>
            <sz val="8"/>
            <rFont val="Tahoma"/>
            <family val="0"/>
          </rPr>
          <t xml:space="preserve">
</t>
        </r>
      </text>
    </comment>
    <comment ref="C1597" authorId="0">
      <text>
        <r>
          <rPr>
            <b/>
            <sz val="8"/>
            <rFont val="Tahoma"/>
            <family val="0"/>
          </rPr>
          <t>eric: Lost of child.</t>
        </r>
        <r>
          <rPr>
            <sz val="8"/>
            <rFont val="Tahoma"/>
            <family val="0"/>
          </rPr>
          <t xml:space="preserve">
</t>
        </r>
      </text>
    </comment>
    <comment ref="C1613" authorId="0">
      <text>
        <r>
          <rPr>
            <b/>
            <sz val="8"/>
            <rFont val="Tahoma"/>
            <family val="0"/>
          </rPr>
          <t>eric: Douala ivory and DNA of ivory.</t>
        </r>
        <r>
          <rPr>
            <sz val="8"/>
            <rFont val="Tahoma"/>
            <family val="0"/>
          </rPr>
          <t xml:space="preserve">
</t>
        </r>
      </text>
    </comment>
    <comment ref="C1622" authorId="0">
      <text>
        <r>
          <rPr>
            <b/>
            <sz val="8"/>
            <rFont val="Tahoma"/>
            <family val="0"/>
          </rPr>
          <t>anna: Douala ivory Operations.</t>
        </r>
        <r>
          <rPr>
            <sz val="8"/>
            <rFont val="Tahoma"/>
            <family val="0"/>
          </rPr>
          <t xml:space="preserve">
</t>
        </r>
      </text>
    </comment>
    <comment ref="C1623" authorId="10">
      <text>
        <r>
          <rPr>
            <b/>
            <sz val="8"/>
            <rFont val="Tahoma"/>
            <family val="0"/>
          </rPr>
          <t>Anna: Douala ivory operation</t>
        </r>
        <r>
          <rPr>
            <sz val="8"/>
            <rFont val="Tahoma"/>
            <family val="0"/>
          </rPr>
          <t xml:space="preserve">
</t>
        </r>
      </text>
    </comment>
    <comment ref="C1648" authorId="5">
      <text>
        <r>
          <rPr>
            <b/>
            <sz val="8"/>
            <rFont val="Tahoma"/>
            <family val="0"/>
          </rPr>
          <t xml:space="preserve">Anna: No internet connection in office so had to check LAGA email box in a cyber café. </t>
        </r>
        <r>
          <rPr>
            <sz val="8"/>
            <rFont val="Tahoma"/>
            <family val="0"/>
          </rPr>
          <t xml:space="preserve">
</t>
        </r>
      </text>
    </comment>
    <comment ref="C1649" authorId="5">
      <text>
        <r>
          <rPr>
            <b/>
            <sz val="8"/>
            <rFont val="Tahoma"/>
            <family val="0"/>
          </rPr>
          <t>Anna: No internet in office so had to work in a cybercafe on the website, LAGA email box (ofir also treated some mails in his email box).</t>
        </r>
        <r>
          <rPr>
            <sz val="8"/>
            <rFont val="Tahoma"/>
            <family val="0"/>
          </rPr>
          <t xml:space="preserve">
</t>
        </r>
      </text>
    </comment>
    <comment ref="C1662" authorId="5">
      <text>
        <r>
          <rPr>
            <b/>
            <sz val="8"/>
            <rFont val="Tahoma"/>
            <family val="0"/>
          </rPr>
          <t>anna: special taxi from homes (anna and vincent) to office because of serious rains.</t>
        </r>
        <r>
          <rPr>
            <sz val="8"/>
            <rFont val="Tahoma"/>
            <family val="0"/>
          </rPr>
          <t xml:space="preserve">
</t>
        </r>
      </text>
    </comment>
    <comment ref="C1843" authorId="5">
      <text>
        <r>
          <rPr>
            <b/>
            <sz val="8"/>
            <rFont val="Tahoma"/>
            <family val="0"/>
          </rPr>
          <t xml:space="preserve">Anna: letter of audience to the minister of Forestry and wildlife.
</t>
        </r>
      </text>
    </comment>
    <comment ref="C1844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845" authorId="5">
      <text>
        <r>
          <rPr>
            <b/>
            <sz val="8"/>
            <rFont val="Tahoma"/>
            <family val="0"/>
          </rPr>
          <t>Anna: Fact sheet to the minister of Forestry and Wildlife.</t>
        </r>
        <r>
          <rPr>
            <sz val="8"/>
            <rFont val="Tahoma"/>
            <family val="0"/>
          </rPr>
          <t xml:space="preserve">
</t>
        </r>
      </text>
    </comment>
    <comment ref="C1846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847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848" authorId="5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851" authorId="6">
      <text>
        <r>
          <rPr>
            <b/>
            <sz val="8"/>
            <rFont val="Tahoma"/>
            <family val="0"/>
          </rPr>
          <t>Eric: 20 x 25 frs photocopy of press releases</t>
        </r>
        <r>
          <rPr>
            <sz val="8"/>
            <rFont val="Tahoma"/>
            <family val="0"/>
          </rPr>
          <t xml:space="preserve">
</t>
        </r>
      </text>
    </comment>
    <comment ref="C1852" authorId="5">
      <text>
        <r>
          <rPr>
            <b/>
            <sz val="8"/>
            <rFont val="Tahoma"/>
            <family val="0"/>
          </rPr>
          <t>vincent: photocopy of fact sheets on ivory trade and information kits.</t>
        </r>
        <r>
          <rPr>
            <sz val="8"/>
            <rFont val="Tahoma"/>
            <family val="0"/>
          </rPr>
          <t xml:space="preserve">
30x25</t>
        </r>
      </text>
    </comment>
    <comment ref="C1853" authorId="5">
      <text>
        <r>
          <rPr>
            <b/>
            <sz val="8"/>
            <rFont val="Tahoma"/>
            <family val="0"/>
          </rPr>
          <t>vincent: photocopy of fact shees and information kits on ivory trade as minister grants press conference in the Mvogbetsi zoo.</t>
        </r>
        <r>
          <rPr>
            <sz val="8"/>
            <rFont val="Tahoma"/>
            <family val="0"/>
          </rPr>
          <t xml:space="preserve">
220x25</t>
        </r>
      </text>
    </comment>
    <comment ref="C1854" authorId="5">
      <text>
        <r>
          <rPr>
            <b/>
            <sz val="8"/>
            <rFont val="Tahoma"/>
            <family val="0"/>
          </rPr>
          <t>vincent: photocopy of EIA and IFAW fact sheet and press releases on ivory trade.</t>
        </r>
        <r>
          <rPr>
            <sz val="8"/>
            <rFont val="Tahoma"/>
            <family val="0"/>
          </rPr>
          <t xml:space="preserve">
</t>
        </r>
      </text>
    </comment>
    <comment ref="C1859" authorId="6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875" authorId="10">
      <text>
        <r>
          <rPr>
            <b/>
            <sz val="8"/>
            <rFont val="Tahoma"/>
            <family val="0"/>
          </rPr>
          <t>Ofir: fees for searching of my bags at the airport</t>
        </r>
        <r>
          <rPr>
            <sz val="8"/>
            <rFont val="Tahoma"/>
            <family val="0"/>
          </rPr>
          <t xml:space="preserve">
</t>
        </r>
      </text>
    </comment>
    <comment ref="C1877" authorId="10">
      <text>
        <r>
          <rPr>
            <b/>
            <sz val="8"/>
            <rFont val="Tahoma"/>
            <family val="0"/>
          </rPr>
          <t xml:space="preserve">Emeline: multiply entry to visa </t>
        </r>
        <r>
          <rPr>
            <sz val="8"/>
            <rFont val="Tahoma"/>
            <family val="0"/>
          </rPr>
          <t xml:space="preserve">
</t>
        </r>
      </text>
    </comment>
    <comment ref="C1878" authorId="3">
      <text>
        <r>
          <rPr>
            <b/>
            <sz val="8"/>
            <rFont val="Tahoma"/>
            <family val="2"/>
          </rPr>
          <t>arrey: ofir visa fees for Congo DRC</t>
        </r>
        <r>
          <rPr>
            <sz val="8"/>
            <rFont val="Tahoma"/>
            <family val="2"/>
          </rPr>
          <t xml:space="preserve">
</t>
        </r>
      </text>
    </comment>
    <comment ref="B1885" authorId="10">
      <text>
        <r>
          <rPr>
            <b/>
            <sz val="8"/>
            <rFont val="Tahoma"/>
            <family val="0"/>
          </rPr>
          <t>Ofir: $5 x 445=2,225cfa</t>
        </r>
        <r>
          <rPr>
            <sz val="8"/>
            <rFont val="Tahoma"/>
            <family val="0"/>
          </rPr>
          <t xml:space="preserve">
</t>
        </r>
      </text>
    </comment>
    <comment ref="C1886" authorId="3">
      <text>
        <r>
          <rPr>
            <b/>
            <sz val="8"/>
            <rFont val="Tahoma"/>
            <family val="0"/>
          </rPr>
          <t>anna: called ofir in RDC.</t>
        </r>
        <r>
          <rPr>
            <sz val="8"/>
            <rFont val="Tahoma"/>
            <family val="0"/>
          </rPr>
          <t xml:space="preserve">
</t>
        </r>
      </text>
    </comment>
    <comment ref="C1887" authorId="3">
      <text>
        <r>
          <rPr>
            <b/>
            <sz val="8"/>
            <rFont val="Tahoma"/>
            <family val="0"/>
          </rPr>
          <t>i26: Called ofir in RDC</t>
        </r>
        <r>
          <rPr>
            <sz val="8"/>
            <rFont val="Tahoma"/>
            <family val="0"/>
          </rPr>
          <t xml:space="preserve">
</t>
        </r>
      </text>
    </comment>
    <comment ref="C1888" authorId="3">
      <text>
        <r>
          <rPr>
            <b/>
            <sz val="8"/>
            <rFont val="Tahoma"/>
            <family val="0"/>
          </rPr>
          <t>arret: Called ofir in RDC.</t>
        </r>
        <r>
          <rPr>
            <sz val="8"/>
            <rFont val="Tahoma"/>
            <family val="0"/>
          </rPr>
          <t xml:space="preserve">
</t>
        </r>
      </text>
    </comment>
    <comment ref="C1889" authorId="3">
      <text>
        <r>
          <rPr>
            <b/>
            <sz val="8"/>
            <rFont val="Tahoma"/>
            <family val="0"/>
          </rPr>
          <t>arrey: Called Ofir.</t>
        </r>
        <r>
          <rPr>
            <sz val="8"/>
            <rFont val="Tahoma"/>
            <family val="0"/>
          </rPr>
          <t xml:space="preserve">
</t>
        </r>
      </text>
    </comment>
    <comment ref="C1890" authorId="3">
      <text>
        <r>
          <rPr>
            <b/>
            <sz val="8"/>
            <rFont val="Tahoma"/>
            <family val="0"/>
          </rPr>
          <t>emeline: called ofir in RDC.</t>
        </r>
        <r>
          <rPr>
            <sz val="8"/>
            <rFont val="Tahoma"/>
            <family val="0"/>
          </rPr>
          <t xml:space="preserve">
</t>
        </r>
      </text>
    </comment>
    <comment ref="C1891" authorId="3">
      <text>
        <r>
          <rPr>
            <b/>
            <sz val="8"/>
            <rFont val="Tahoma"/>
            <family val="0"/>
          </rPr>
          <t>anna: Called ofir for point de droit. I RDC</t>
        </r>
        <r>
          <rPr>
            <sz val="8"/>
            <rFont val="Tahoma"/>
            <family val="0"/>
          </rPr>
          <t xml:space="preserve">
</t>
        </r>
      </text>
    </comment>
    <comment ref="C1892" authorId="3">
      <text>
        <r>
          <rPr>
            <b/>
            <sz val="8"/>
            <rFont val="Tahoma"/>
            <family val="0"/>
          </rPr>
          <t>eric: Called DRC.</t>
        </r>
        <r>
          <rPr>
            <sz val="8"/>
            <rFont val="Tahoma"/>
            <family val="0"/>
          </rPr>
          <t xml:space="preserve">
</t>
        </r>
      </text>
    </comment>
    <comment ref="C1893" authorId="3">
      <text>
        <r>
          <rPr>
            <b/>
            <sz val="8"/>
            <rFont val="Tahoma"/>
            <family val="0"/>
          </rPr>
          <t>abumbi: Called  Ofir in DRC.</t>
        </r>
        <r>
          <rPr>
            <sz val="8"/>
            <rFont val="Tahoma"/>
            <family val="0"/>
          </rPr>
          <t xml:space="preserve">
</t>
        </r>
      </text>
    </comment>
    <comment ref="B1902" authorId="9">
      <text>
        <r>
          <rPr>
            <b/>
            <sz val="8"/>
            <rFont val="Tahoma"/>
            <family val="0"/>
          </rPr>
          <t>Ofir: $3 x 445=1335cfa</t>
        </r>
        <r>
          <rPr>
            <sz val="8"/>
            <rFont val="Tahoma"/>
            <family val="0"/>
          </rPr>
          <t xml:space="preserve">
</t>
        </r>
      </text>
    </comment>
    <comment ref="B1916" authorId="9">
      <text>
        <r>
          <rPr>
            <b/>
            <sz val="8"/>
            <rFont val="Tahoma"/>
            <family val="0"/>
          </rPr>
          <t>Ofir: $4 x 445=1780</t>
        </r>
        <r>
          <rPr>
            <sz val="8"/>
            <rFont val="Tahoma"/>
            <family val="0"/>
          </rPr>
          <t xml:space="preserve">
</t>
        </r>
      </text>
    </comment>
    <comment ref="C1921" authorId="5">
      <text>
        <r>
          <rPr>
            <b/>
            <sz val="8"/>
            <rFont val="Tahoma"/>
            <family val="0"/>
          </rPr>
          <t>Anna: photocopy of books on the shelf for ofir's trip to Congo Brazzaville.</t>
        </r>
        <r>
          <rPr>
            <sz val="8"/>
            <rFont val="Tahoma"/>
            <family val="0"/>
          </rPr>
          <t xml:space="preserve">
</t>
        </r>
      </text>
    </comment>
    <comment ref="C1922" authorId="5">
      <text>
        <r>
          <rPr>
            <b/>
            <sz val="8"/>
            <rFont val="Tahoma"/>
            <family val="0"/>
          </rPr>
          <t>Anna: Binding of books on the shelf for ofir's trip to Congo Brazzaville.</t>
        </r>
        <r>
          <rPr>
            <sz val="8"/>
            <rFont val="Tahoma"/>
            <family val="0"/>
          </rPr>
          <t xml:space="preserve">
</t>
        </r>
      </text>
    </comment>
    <comment ref="C1927" authorId="0">
      <text>
        <r>
          <rPr>
            <b/>
            <sz val="8"/>
            <rFont val="Tahoma"/>
            <family val="0"/>
          </rPr>
          <t>emeline: called RCA.</t>
        </r>
        <r>
          <rPr>
            <sz val="8"/>
            <rFont val="Tahoma"/>
            <family val="0"/>
          </rPr>
          <t xml:space="preserve">
</t>
        </r>
      </text>
    </comment>
    <comment ref="C1928" authorId="0">
      <text>
        <r>
          <rPr>
            <b/>
            <sz val="8"/>
            <rFont val="Tahoma"/>
            <family val="0"/>
          </rPr>
          <t>arrey: Called Jean paul and Josias in CAR.</t>
        </r>
        <r>
          <rPr>
            <sz val="8"/>
            <rFont val="Tahoma"/>
            <family val="0"/>
          </rPr>
          <t xml:space="preserve">
</t>
        </r>
      </text>
    </comment>
    <comment ref="C1929" authorId="0">
      <text>
        <r>
          <rPr>
            <b/>
            <sz val="8"/>
            <rFont val="Tahoma"/>
            <family val="0"/>
          </rPr>
          <t>eric: Called josias in CAR</t>
        </r>
        <r>
          <rPr>
            <sz val="8"/>
            <rFont val="Tahoma"/>
            <family val="0"/>
          </rPr>
          <t xml:space="preserve">
</t>
        </r>
      </text>
    </comment>
    <comment ref="C1930" authorId="0">
      <text>
        <r>
          <rPr>
            <b/>
            <sz val="8"/>
            <rFont val="Tahoma"/>
            <family val="0"/>
          </rPr>
          <t>i26: called Josias in RCA.</t>
        </r>
        <r>
          <rPr>
            <sz val="8"/>
            <rFont val="Tahoma"/>
            <family val="0"/>
          </rPr>
          <t xml:space="preserve">
</t>
        </r>
      </text>
    </comment>
    <comment ref="C1931" authorId="0">
      <text>
        <r>
          <rPr>
            <b/>
            <sz val="8"/>
            <rFont val="Tahoma"/>
            <family val="0"/>
          </rPr>
          <t>i26: called josias in CAR.</t>
        </r>
        <r>
          <rPr>
            <sz val="8"/>
            <rFont val="Tahoma"/>
            <family val="0"/>
          </rPr>
          <t xml:space="preserve">
</t>
        </r>
      </text>
    </comment>
    <comment ref="C1932" authorId="0">
      <text>
        <r>
          <rPr>
            <b/>
            <sz val="8"/>
            <rFont val="Tahoma"/>
            <family val="0"/>
          </rPr>
          <t>emeline: called Josias in CAR.</t>
        </r>
        <r>
          <rPr>
            <sz val="8"/>
            <rFont val="Tahoma"/>
            <family val="0"/>
          </rPr>
          <t xml:space="preserve">
</t>
        </r>
      </text>
    </comment>
    <comment ref="C1933" authorId="1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934" authorId="0">
      <text>
        <r>
          <rPr>
            <b/>
            <sz val="8"/>
            <rFont val="Tahoma"/>
            <family val="0"/>
          </rPr>
          <t>arrey: Ofir's air ticket to RDC and Isreal.</t>
        </r>
        <r>
          <rPr>
            <sz val="8"/>
            <rFont val="Tahoma"/>
            <family val="0"/>
          </rPr>
          <t xml:space="preserve">
</t>
        </r>
      </text>
    </comment>
    <comment ref="C1935" authorId="9">
      <text>
        <r>
          <rPr>
            <b/>
            <sz val="8"/>
            <rFont val="Tahoma"/>
            <family val="0"/>
          </rPr>
          <t>Alain: called Josias in CAR</t>
        </r>
        <r>
          <rPr>
            <sz val="8"/>
            <rFont val="Tahoma"/>
            <family val="0"/>
          </rPr>
          <t xml:space="preserve">
</t>
        </r>
      </text>
    </comment>
    <comment ref="C1936" authorId="0">
      <text>
        <r>
          <rPr>
            <b/>
            <sz val="8"/>
            <rFont val="Tahoma"/>
            <family val="0"/>
          </rPr>
          <t>ofir: called CAR.</t>
        </r>
        <r>
          <rPr>
            <sz val="8"/>
            <rFont val="Tahoma"/>
            <family val="0"/>
          </rPr>
          <t xml:space="preserve">
</t>
        </r>
      </text>
    </comment>
    <comment ref="C1937" authorId="0">
      <text>
        <r>
          <rPr>
            <b/>
            <sz val="8"/>
            <rFont val="Tahoma"/>
            <family val="0"/>
          </rPr>
          <t>felix: called Josias in CAR.</t>
        </r>
        <r>
          <rPr>
            <sz val="8"/>
            <rFont val="Tahoma"/>
            <family val="0"/>
          </rPr>
          <t xml:space="preserve">
</t>
        </r>
      </text>
    </comment>
    <comment ref="C1938" authorId="0">
      <text>
        <r>
          <rPr>
            <b/>
            <sz val="8"/>
            <rFont val="Tahoma"/>
            <family val="0"/>
          </rPr>
          <t>ofir: Called CAR.</t>
        </r>
        <r>
          <rPr>
            <sz val="8"/>
            <rFont val="Tahoma"/>
            <family val="0"/>
          </rPr>
          <t xml:space="preserve">
</t>
        </r>
      </text>
    </comment>
    <comment ref="C1939" authorId="0">
      <text>
        <r>
          <rPr>
            <b/>
            <sz val="8"/>
            <rFont val="Tahoma"/>
            <family val="0"/>
          </rPr>
          <t>emeline: called CAR.</t>
        </r>
        <r>
          <rPr>
            <sz val="8"/>
            <rFont val="Tahoma"/>
            <family val="0"/>
          </rPr>
          <t xml:space="preserve">
</t>
        </r>
      </text>
    </comment>
    <comment ref="C1940" authorId="0">
      <text>
        <r>
          <rPr>
            <b/>
            <sz val="8"/>
            <rFont val="Tahoma"/>
            <family val="0"/>
          </rPr>
          <t>emeline: Called CAR.</t>
        </r>
        <r>
          <rPr>
            <sz val="8"/>
            <rFont val="Tahoma"/>
            <family val="0"/>
          </rPr>
          <t xml:space="preserve">
</t>
        </r>
      </text>
    </comment>
    <comment ref="C1941" authorId="0">
      <text>
        <r>
          <rPr>
            <b/>
            <sz val="8"/>
            <rFont val="Tahoma"/>
            <family val="0"/>
          </rPr>
          <t>ofir: called CAR.</t>
        </r>
        <r>
          <rPr>
            <sz val="8"/>
            <rFont val="Tahoma"/>
            <family val="0"/>
          </rPr>
          <t xml:space="preserve">
</t>
        </r>
      </text>
    </comment>
    <comment ref="C1942" authorId="0">
      <text>
        <r>
          <rPr>
            <b/>
            <sz val="8"/>
            <rFont val="Tahoma"/>
            <family val="0"/>
          </rPr>
          <t>ofir: Called CAR.</t>
        </r>
        <r>
          <rPr>
            <sz val="8"/>
            <rFont val="Tahoma"/>
            <family val="0"/>
          </rPr>
          <t xml:space="preserve">
</t>
        </r>
      </text>
    </comment>
    <comment ref="C1944" authorId="0">
      <text>
        <r>
          <rPr>
            <b/>
            <sz val="8"/>
            <rFont val="Tahoma"/>
            <family val="0"/>
          </rPr>
          <t>i26: Called Josias in CAR.</t>
        </r>
        <r>
          <rPr>
            <sz val="8"/>
            <rFont val="Tahoma"/>
            <family val="0"/>
          </rPr>
          <t xml:space="preserve">
</t>
        </r>
      </text>
    </comment>
    <comment ref="C1946" authorId="3">
      <text>
        <r>
          <rPr>
            <b/>
            <sz val="8"/>
            <rFont val="Tahoma"/>
            <family val="0"/>
          </rPr>
          <t>arrey: called josias in RCA</t>
        </r>
        <r>
          <rPr>
            <sz val="8"/>
            <rFont val="Tahoma"/>
            <family val="0"/>
          </rPr>
          <t xml:space="preserve">
</t>
        </r>
      </text>
    </comment>
    <comment ref="C1947" authorId="3">
      <text>
        <r>
          <rPr>
            <b/>
            <sz val="8"/>
            <rFont val="Tahoma"/>
            <family val="0"/>
          </rPr>
          <t>emeline: called josias in RCA for operations bonus.</t>
        </r>
        <r>
          <rPr>
            <sz val="8"/>
            <rFont val="Tahoma"/>
            <family val="0"/>
          </rPr>
          <t xml:space="preserve">
</t>
        </r>
      </text>
    </comment>
    <comment ref="C1948" authorId="3">
      <text>
        <r>
          <rPr>
            <b/>
            <sz val="8"/>
            <rFont val="Tahoma"/>
            <family val="0"/>
          </rPr>
          <t>ofir: called CAR.</t>
        </r>
        <r>
          <rPr>
            <sz val="8"/>
            <rFont val="Tahoma"/>
            <family val="0"/>
          </rPr>
          <t xml:space="preserve">
</t>
        </r>
      </text>
    </comment>
    <comment ref="C1949" authorId="3">
      <text>
        <r>
          <rPr>
            <b/>
            <sz val="8"/>
            <rFont val="Tahoma"/>
            <family val="0"/>
          </rPr>
          <t>i26: called CAR.</t>
        </r>
        <r>
          <rPr>
            <sz val="8"/>
            <rFont val="Tahoma"/>
            <family val="0"/>
          </rPr>
          <t xml:space="preserve">
</t>
        </r>
      </text>
    </comment>
    <comment ref="C1950" authorId="3">
      <text>
        <r>
          <rPr>
            <b/>
            <sz val="8"/>
            <rFont val="Tahoma"/>
            <family val="0"/>
          </rPr>
          <t>emeline: called CAR.</t>
        </r>
        <r>
          <rPr>
            <sz val="8"/>
            <rFont val="Tahoma"/>
            <family val="0"/>
          </rPr>
          <t xml:space="preserve">
</t>
        </r>
      </text>
    </comment>
    <comment ref="C1951" authorId="0">
      <text>
        <r>
          <rPr>
            <b/>
            <sz val="8"/>
            <rFont val="Tahoma"/>
            <family val="0"/>
          </rPr>
          <t>emeline: Called ofir in RCA</t>
        </r>
        <r>
          <rPr>
            <sz val="8"/>
            <rFont val="Tahoma"/>
            <family val="0"/>
          </rPr>
          <t xml:space="preserve">
</t>
        </r>
      </text>
    </comment>
    <comment ref="C1952" authorId="0">
      <text>
        <r>
          <rPr>
            <b/>
            <sz val="8"/>
            <rFont val="Tahoma"/>
            <family val="0"/>
          </rPr>
          <t>alain: Called josias in RCA.</t>
        </r>
        <r>
          <rPr>
            <sz val="8"/>
            <rFont val="Tahoma"/>
            <family val="0"/>
          </rPr>
          <t xml:space="preserve">
</t>
        </r>
      </text>
    </comment>
    <comment ref="C1956" authorId="0">
      <text>
        <r>
          <rPr>
            <b/>
            <sz val="8"/>
            <rFont val="Tahoma"/>
            <family val="0"/>
          </rPr>
          <t>ofir: called France.</t>
        </r>
        <r>
          <rPr>
            <sz val="8"/>
            <rFont val="Tahoma"/>
            <family val="0"/>
          </rPr>
          <t xml:space="preserve">
</t>
        </r>
      </text>
    </comment>
    <comment ref="C1957" authorId="0">
      <text>
        <r>
          <rPr>
            <b/>
            <sz val="8"/>
            <rFont val="Tahoma"/>
            <family val="0"/>
          </rPr>
          <t>ofir: Called France.</t>
        </r>
        <r>
          <rPr>
            <sz val="8"/>
            <rFont val="Tahoma"/>
            <family val="0"/>
          </rPr>
          <t xml:space="preserve">
</t>
        </r>
      </text>
    </comment>
    <comment ref="C1958" authorId="0">
      <text>
        <r>
          <rPr>
            <b/>
            <sz val="8"/>
            <rFont val="Tahoma"/>
            <family val="0"/>
          </rPr>
          <t>ofir: Called France.</t>
        </r>
        <r>
          <rPr>
            <sz val="8"/>
            <rFont val="Tahoma"/>
            <family val="0"/>
          </rPr>
          <t xml:space="preserve">
</t>
        </r>
      </text>
    </comment>
    <comment ref="C1959" authorId="0">
      <text>
        <r>
          <rPr>
            <b/>
            <sz val="8"/>
            <rFont val="Tahoma"/>
            <family val="0"/>
          </rPr>
          <t>ofir: Called France.</t>
        </r>
        <r>
          <rPr>
            <sz val="8"/>
            <rFont val="Tahoma"/>
            <family val="0"/>
          </rPr>
          <t xml:space="preserve">
</t>
        </r>
      </text>
    </comment>
    <comment ref="C1963" authorId="0">
      <text>
        <r>
          <rPr>
            <b/>
            <sz val="8"/>
            <rFont val="Tahoma"/>
            <family val="0"/>
          </rPr>
          <t>arrey: air ticket of ofir and Barabara to RDC.</t>
        </r>
        <r>
          <rPr>
            <sz val="8"/>
            <rFont val="Tahoma"/>
            <family val="0"/>
          </rPr>
          <t xml:space="preserve">
</t>
        </r>
      </text>
    </comment>
    <comment ref="C1964" authorId="0">
      <text>
        <r>
          <rPr>
            <b/>
            <sz val="8"/>
            <rFont val="Tahoma"/>
            <family val="0"/>
          </rPr>
          <t>ofir: Called Congo NAF.</t>
        </r>
        <r>
          <rPr>
            <sz val="8"/>
            <rFont val="Tahoma"/>
            <family val="0"/>
          </rPr>
          <t xml:space="preserve">
</t>
        </r>
      </text>
    </comment>
    <comment ref="C1965" authorId="3">
      <text>
        <r>
          <rPr>
            <b/>
            <sz val="8"/>
            <rFont val="Tahoma"/>
            <family val="0"/>
          </rPr>
          <t>emeline called congo</t>
        </r>
        <r>
          <rPr>
            <sz val="8"/>
            <rFont val="Tahoma"/>
            <family val="0"/>
          </rPr>
          <t xml:space="preserve">
</t>
        </r>
      </text>
    </comment>
    <comment ref="C1969" authorId="0">
      <text>
        <r>
          <rPr>
            <b/>
            <sz val="8"/>
            <rFont val="Tahoma"/>
            <family val="0"/>
          </rPr>
          <t>emeline: called Isreal.</t>
        </r>
        <r>
          <rPr>
            <sz val="8"/>
            <rFont val="Tahoma"/>
            <family val="0"/>
          </rPr>
          <t xml:space="preserve">
</t>
        </r>
      </text>
    </comment>
    <comment ref="C1970" authorId="0">
      <text>
        <r>
          <rPr>
            <b/>
            <sz val="8"/>
            <rFont val="Tahoma"/>
            <family val="0"/>
          </rPr>
          <t>emeline: called ofir in Isreal.</t>
        </r>
        <r>
          <rPr>
            <sz val="8"/>
            <rFont val="Tahoma"/>
            <family val="0"/>
          </rPr>
          <t xml:space="preserve">
</t>
        </r>
      </text>
    </comment>
    <comment ref="C1971" authorId="0">
      <text>
        <r>
          <rPr>
            <b/>
            <sz val="8"/>
            <rFont val="Tahoma"/>
            <family val="0"/>
          </rPr>
          <t>arrey: Called ofir in Isreal.</t>
        </r>
        <r>
          <rPr>
            <sz val="8"/>
            <rFont val="Tahoma"/>
            <family val="0"/>
          </rPr>
          <t xml:space="preserve">
</t>
        </r>
      </text>
    </comment>
    <comment ref="C1972" authorId="0">
      <text>
        <r>
          <rPr>
            <b/>
            <sz val="8"/>
            <rFont val="Tahoma"/>
            <family val="0"/>
          </rPr>
          <t>emeline: Called ofir in isreal</t>
        </r>
        <r>
          <rPr>
            <sz val="8"/>
            <rFont val="Tahoma"/>
            <family val="0"/>
          </rPr>
          <t xml:space="preserve">
</t>
        </r>
      </text>
    </comment>
    <comment ref="C1973" authorId="0">
      <text>
        <r>
          <rPr>
            <b/>
            <sz val="8"/>
            <rFont val="Tahoma"/>
            <family val="0"/>
          </rPr>
          <t>i26: Called ofir in Isreal.</t>
        </r>
        <r>
          <rPr>
            <sz val="8"/>
            <rFont val="Tahoma"/>
            <family val="0"/>
          </rPr>
          <t xml:space="preserve">
</t>
        </r>
      </text>
    </comment>
    <comment ref="C1974" authorId="0">
      <text>
        <r>
          <rPr>
            <b/>
            <sz val="8"/>
            <rFont val="Tahoma"/>
            <family val="0"/>
          </rPr>
          <t>vincent: Called ofir in Isreal.</t>
        </r>
        <r>
          <rPr>
            <sz val="8"/>
            <rFont val="Tahoma"/>
            <family val="0"/>
          </rPr>
          <t xml:space="preserve">
</t>
        </r>
      </text>
    </comment>
    <comment ref="C1975" authorId="0">
      <text>
        <r>
          <rPr>
            <b/>
            <sz val="8"/>
            <rFont val="Tahoma"/>
            <family val="0"/>
          </rPr>
          <t>anna: Called ofir in Isreal</t>
        </r>
        <r>
          <rPr>
            <sz val="8"/>
            <rFont val="Tahoma"/>
            <family val="0"/>
          </rPr>
          <t xml:space="preserve">
</t>
        </r>
      </text>
    </comment>
    <comment ref="C1976" authorId="0">
      <text>
        <r>
          <rPr>
            <b/>
            <sz val="8"/>
            <rFont val="Tahoma"/>
            <family val="0"/>
          </rPr>
          <t>eric: called ofir in Isreal.</t>
        </r>
        <r>
          <rPr>
            <sz val="8"/>
            <rFont val="Tahoma"/>
            <family val="0"/>
          </rPr>
          <t xml:space="preserve">
</t>
        </r>
      </text>
    </comment>
    <comment ref="C1977" authorId="0">
      <text>
        <r>
          <rPr>
            <b/>
            <sz val="8"/>
            <rFont val="Tahoma"/>
            <family val="0"/>
          </rPr>
          <t>arrey: Called ofir in Isreal.</t>
        </r>
        <r>
          <rPr>
            <sz val="8"/>
            <rFont val="Tahoma"/>
            <family val="0"/>
          </rPr>
          <t xml:space="preserve">
</t>
        </r>
      </text>
    </comment>
    <comment ref="C1981" authorId="0">
      <text>
        <r>
          <rPr>
            <b/>
            <sz val="8"/>
            <rFont val="Tahoma"/>
            <family val="0"/>
          </rPr>
          <t>anna: called Cynthia for LAGA international web site.</t>
        </r>
        <r>
          <rPr>
            <sz val="8"/>
            <rFont val="Tahoma"/>
            <family val="0"/>
          </rPr>
          <t xml:space="preserve">
</t>
        </r>
      </text>
    </comment>
    <comment ref="C1982" authorId="0">
      <text>
        <r>
          <rPr>
            <b/>
            <sz val="8"/>
            <rFont val="Tahoma"/>
            <family val="0"/>
          </rPr>
          <t>anna: called Cynthia for LAGA international web site.</t>
        </r>
        <r>
          <rPr>
            <sz val="8"/>
            <rFont val="Tahoma"/>
            <family val="0"/>
          </rPr>
          <t xml:space="preserve">
</t>
        </r>
      </text>
    </comment>
    <comment ref="C1983" authorId="0">
      <text>
        <r>
          <rPr>
            <b/>
            <sz val="8"/>
            <rFont val="Tahoma"/>
            <family val="0"/>
          </rPr>
          <t>anna: called Cynthia for LAGA international web site.</t>
        </r>
        <r>
          <rPr>
            <sz val="8"/>
            <rFont val="Tahoma"/>
            <family val="0"/>
          </rPr>
          <t xml:space="preserve">
</t>
        </r>
      </text>
    </comment>
    <comment ref="C1984" authorId="0">
      <text>
        <r>
          <rPr>
            <b/>
            <sz val="8"/>
            <rFont val="Tahoma"/>
            <family val="0"/>
          </rPr>
          <t>anna: calling cynthia for the laga web site.</t>
        </r>
        <r>
          <rPr>
            <sz val="8"/>
            <rFont val="Tahoma"/>
            <family val="0"/>
          </rPr>
          <t xml:space="preserve">
</t>
        </r>
      </text>
    </comment>
    <comment ref="C1985" authorId="9">
      <text>
        <r>
          <rPr>
            <b/>
            <sz val="8"/>
            <rFont val="Tahoma"/>
            <family val="0"/>
          </rPr>
          <t>Anna: called cynthia in uk</t>
        </r>
        <r>
          <rPr>
            <sz val="8"/>
            <rFont val="Tahoma"/>
            <family val="0"/>
          </rPr>
          <t xml:space="preserve">
</t>
        </r>
      </text>
    </comment>
    <comment ref="C1998" authorId="10">
      <text>
        <r>
          <rPr>
            <b/>
            <sz val="8"/>
            <rFont val="Tahoma"/>
            <family val="0"/>
          </rPr>
          <t>Ofir: ivory Douala op</t>
        </r>
        <r>
          <rPr>
            <sz val="8"/>
            <rFont val="Tahoma"/>
            <family val="0"/>
          </rPr>
          <t xml:space="preserve">
</t>
        </r>
      </text>
    </comment>
    <comment ref="C2001" authorId="0">
      <text>
        <r>
          <rPr>
            <b/>
            <sz val="8"/>
            <rFont val="Tahoma"/>
            <family val="0"/>
          </rPr>
          <t>ofir: Douala Operations follow up.</t>
        </r>
        <r>
          <rPr>
            <sz val="8"/>
            <rFont val="Tahoma"/>
            <family val="0"/>
          </rPr>
          <t xml:space="preserve">
</t>
        </r>
      </text>
    </comment>
    <comment ref="C2002" authorId="0">
      <text>
        <r>
          <rPr>
            <b/>
            <sz val="8"/>
            <rFont val="Tahoma"/>
            <family val="0"/>
          </rPr>
          <t>ofir: Garoua and Douala Operations.</t>
        </r>
        <r>
          <rPr>
            <sz val="8"/>
            <rFont val="Tahoma"/>
            <family val="0"/>
          </rPr>
          <t xml:space="preserve">
</t>
        </r>
      </text>
    </comment>
    <comment ref="C2003" authorId="0">
      <text>
        <r>
          <rPr>
            <b/>
            <sz val="8"/>
            <rFont val="Tahoma"/>
            <family val="0"/>
          </rPr>
          <t>ofir: Douala chimp operations.</t>
        </r>
        <r>
          <rPr>
            <sz val="8"/>
            <rFont val="Tahoma"/>
            <family val="0"/>
          </rPr>
          <t xml:space="preserve">
</t>
        </r>
      </text>
    </comment>
    <comment ref="C2005" authorId="0">
      <text>
        <r>
          <rPr>
            <b/>
            <sz val="8"/>
            <rFont val="Tahoma"/>
            <family val="0"/>
          </rPr>
          <t>ofir: Douala Ivory Operations follow up</t>
        </r>
        <r>
          <rPr>
            <sz val="8"/>
            <rFont val="Tahoma"/>
            <family val="0"/>
          </rPr>
          <t xml:space="preserve">
</t>
        </r>
      </text>
    </comment>
    <comment ref="C2006" authorId="0">
      <text>
        <r>
          <rPr>
            <b/>
            <sz val="8"/>
            <rFont val="Tahoma"/>
            <family val="0"/>
          </rPr>
          <t>ofir: Douala Ivory Operations follow up</t>
        </r>
        <r>
          <rPr>
            <sz val="8"/>
            <rFont val="Tahoma"/>
            <family val="0"/>
          </rPr>
          <t xml:space="preserve">
</t>
        </r>
      </text>
    </comment>
    <comment ref="C2007" authorId="0">
      <text>
        <r>
          <rPr>
            <b/>
            <sz val="8"/>
            <rFont val="Tahoma"/>
            <family val="0"/>
          </rPr>
          <t>ofir: Douala Ivory Operations follow up</t>
        </r>
        <r>
          <rPr>
            <sz val="8"/>
            <rFont val="Tahoma"/>
            <family val="0"/>
          </rPr>
          <t xml:space="preserve">
</t>
        </r>
      </text>
    </comment>
    <comment ref="C2008" authorId="0">
      <text>
        <r>
          <rPr>
            <b/>
            <sz val="8"/>
            <rFont val="Tahoma"/>
            <family val="0"/>
          </rPr>
          <t>ofir: Douala Ivory Operations follow up</t>
        </r>
        <r>
          <rPr>
            <sz val="8"/>
            <rFont val="Tahoma"/>
            <family val="0"/>
          </rPr>
          <t xml:space="preserve">
</t>
        </r>
      </text>
    </comment>
    <comment ref="C2017" authorId="10">
      <text>
        <r>
          <rPr>
            <b/>
            <sz val="8"/>
            <rFont val="Tahoma"/>
            <family val="0"/>
          </rPr>
          <t>Ofir: office to Afriland bank and back to Office</t>
        </r>
        <r>
          <rPr>
            <sz val="8"/>
            <rFont val="Tahoma"/>
            <family val="0"/>
          </rPr>
          <t xml:space="preserve">
</t>
        </r>
      </text>
    </comment>
    <comment ref="C2039" authorId="10">
      <text>
        <r>
          <rPr>
            <b/>
            <sz val="8"/>
            <rFont val="Tahoma"/>
            <family val="0"/>
          </rPr>
          <t>Emeline: death of Eric's child</t>
        </r>
        <r>
          <rPr>
            <sz val="8"/>
            <rFont val="Tahoma"/>
            <family val="0"/>
          </rPr>
          <t xml:space="preserve">
</t>
        </r>
      </text>
    </comment>
    <comment ref="C2065" authorId="0">
      <text>
        <r>
          <rPr>
            <b/>
            <sz val="8"/>
            <rFont val="Tahoma"/>
            <family val="0"/>
          </rPr>
          <t>arrey: Douala chimp operations and making calls to investigators on claerification of financial report.</t>
        </r>
        <r>
          <rPr>
            <sz val="8"/>
            <rFont val="Tahoma"/>
            <family val="0"/>
          </rPr>
          <t xml:space="preserve">
</t>
        </r>
      </text>
    </comment>
    <comment ref="C2066" authorId="0">
      <text>
        <r>
          <rPr>
            <b/>
            <sz val="8"/>
            <rFont val="Tahoma"/>
            <family val="0"/>
          </rPr>
          <t>arrey: Making calls in Emelin's absence.</t>
        </r>
        <r>
          <rPr>
            <sz val="8"/>
            <rFont val="Tahoma"/>
            <family val="0"/>
          </rPr>
          <t xml:space="preserve">
</t>
        </r>
      </text>
    </comment>
    <comment ref="C2072" authorId="3">
      <text>
        <r>
          <rPr>
            <b/>
            <sz val="8"/>
            <rFont val="Tahoma"/>
            <family val="0"/>
          </rPr>
          <t>arrey: Making calls in emeline absence.</t>
        </r>
        <r>
          <rPr>
            <sz val="8"/>
            <rFont val="Tahoma"/>
            <family val="0"/>
          </rPr>
          <t xml:space="preserve">
</t>
        </r>
      </text>
    </comment>
    <comment ref="C2089" authorId="3">
      <text>
        <r>
          <rPr>
            <b/>
            <sz val="8"/>
            <rFont val="Tahoma"/>
            <family val="2"/>
          </rPr>
          <t>arrey: internet MNT key bill from june to september.</t>
        </r>
        <r>
          <rPr>
            <sz val="8"/>
            <rFont val="Tahoma"/>
            <family val="2"/>
          </rPr>
          <t xml:space="preserve">
</t>
        </r>
      </text>
    </comment>
    <comment ref="C2090" authorId="3">
      <text>
        <r>
          <rPr>
            <b/>
            <sz val="8"/>
            <rFont val="Tahoma"/>
            <family val="2"/>
          </rPr>
          <t>arrey: internet MNT key bill july month</t>
        </r>
        <r>
          <rPr>
            <sz val="8"/>
            <rFont val="Tahoma"/>
            <family val="2"/>
          </rPr>
          <t xml:space="preserve">
</t>
        </r>
      </text>
    </comment>
    <comment ref="C2091" authorId="3">
      <text>
        <r>
          <rPr>
            <b/>
            <sz val="8"/>
            <rFont val="Tahoma"/>
            <family val="2"/>
          </rPr>
          <t>arrey: internet MNT key bill August month</t>
        </r>
        <r>
          <rPr>
            <sz val="8"/>
            <rFont val="Tahoma"/>
            <family val="2"/>
          </rPr>
          <t xml:space="preserve">
</t>
        </r>
      </text>
    </comment>
    <comment ref="C2092" authorId="3">
      <text>
        <r>
          <rPr>
            <b/>
            <sz val="8"/>
            <rFont val="Tahoma"/>
            <family val="2"/>
          </rPr>
          <t>arrey: internet MNT key bill september month</t>
        </r>
        <r>
          <rPr>
            <sz val="8"/>
            <rFont val="Tahoma"/>
            <family val="2"/>
          </rPr>
          <t xml:space="preserve">
</t>
        </r>
      </text>
    </comment>
    <comment ref="C2093" authorId="3">
      <text>
        <r>
          <rPr>
            <b/>
            <sz val="8"/>
            <rFont val="Tahoma"/>
            <family val="2"/>
          </rPr>
          <t>arrey: internet MNT key bill october month.</t>
        </r>
        <r>
          <rPr>
            <sz val="8"/>
            <rFont val="Tahoma"/>
            <family val="2"/>
          </rPr>
          <t xml:space="preserve">
</t>
        </r>
      </text>
    </comment>
    <comment ref="C2100" authorId="9">
      <text>
        <r>
          <rPr>
            <b/>
            <sz val="8"/>
            <rFont val="Tahoma"/>
            <family val="0"/>
          </rPr>
          <t>Emeline: office -bank to get money and back to office</t>
        </r>
        <r>
          <rPr>
            <sz val="8"/>
            <rFont val="Tahoma"/>
            <family val="0"/>
          </rPr>
          <t xml:space="preserve">
</t>
        </r>
      </text>
    </comment>
    <comment ref="C2102" authorId="9">
      <text>
        <r>
          <rPr>
            <b/>
            <sz val="8"/>
            <rFont val="Tahoma"/>
            <family val="0"/>
          </rPr>
          <t>Emeline: office -bank to get money and back to office</t>
        </r>
        <r>
          <rPr>
            <sz val="8"/>
            <rFont val="Tahoma"/>
            <family val="0"/>
          </rPr>
          <t xml:space="preserve">
</t>
        </r>
      </text>
    </comment>
    <comment ref="C2105" authorId="9">
      <text>
        <r>
          <rPr>
            <b/>
            <sz val="8"/>
            <rFont val="Tahoma"/>
            <family val="0"/>
          </rPr>
          <t>Emeline: office -bank to get money and back to office</t>
        </r>
        <r>
          <rPr>
            <sz val="8"/>
            <rFont val="Tahoma"/>
            <family val="0"/>
          </rPr>
          <t xml:space="preserve">
</t>
        </r>
      </text>
    </comment>
    <comment ref="C2112" authorId="9">
      <text>
        <r>
          <rPr>
            <b/>
            <sz val="8"/>
            <rFont val="Tahoma"/>
            <family val="0"/>
          </rPr>
          <t>Emeline: office -bank to get money and back to office</t>
        </r>
        <r>
          <rPr>
            <sz val="8"/>
            <rFont val="Tahoma"/>
            <family val="0"/>
          </rPr>
          <t xml:space="preserve">
</t>
        </r>
      </text>
    </comment>
    <comment ref="C2116" authorId="9">
      <text>
        <r>
          <rPr>
            <b/>
            <sz val="8"/>
            <rFont val="Tahoma"/>
            <family val="0"/>
          </rPr>
          <t>Emeline: office -bank to get money and back to office</t>
        </r>
        <r>
          <rPr>
            <sz val="8"/>
            <rFont val="Tahoma"/>
            <family val="0"/>
          </rPr>
          <t xml:space="preserve">
</t>
        </r>
      </text>
    </comment>
    <comment ref="C2123" authorId="9">
      <text>
        <r>
          <rPr>
            <b/>
            <sz val="8"/>
            <rFont val="Tahoma"/>
            <family val="0"/>
          </rPr>
          <t>Emeline: office -bank to get money and back to office</t>
        </r>
        <r>
          <rPr>
            <sz val="8"/>
            <rFont val="Tahoma"/>
            <family val="0"/>
          </rPr>
          <t xml:space="preserve">
</t>
        </r>
      </text>
    </comment>
    <comment ref="C2136" authorId="3">
      <text>
        <r>
          <rPr>
            <b/>
            <sz val="8"/>
            <rFont val="Tahoma"/>
            <family val="2"/>
          </rPr>
          <t>arrey: Hired taxi to go and buy ofirs air ticket to CAR.</t>
        </r>
        <r>
          <rPr>
            <sz val="8"/>
            <rFont val="Tahoma"/>
            <family val="2"/>
          </rPr>
          <t xml:space="preserve">
</t>
        </r>
      </text>
    </comment>
    <comment ref="C2157" authorId="3">
      <text>
        <r>
          <rPr>
            <b/>
            <sz val="8"/>
            <rFont val="Tahoma"/>
            <family val="0"/>
          </rPr>
          <t>arrey: Transferred 37,000 fcfa to julius in Douala.</t>
        </r>
        <r>
          <rPr>
            <sz val="8"/>
            <rFont val="Tahoma"/>
            <family val="0"/>
          </rPr>
          <t xml:space="preserve">
</t>
        </r>
      </text>
    </comment>
    <comment ref="C2158" authorId="3">
      <text>
        <r>
          <rPr>
            <b/>
            <sz val="8"/>
            <rFont val="Tahoma"/>
            <family val="0"/>
          </rPr>
          <t>arrey: transferred 19,000 fcfa to i35 in Douala.</t>
        </r>
        <r>
          <rPr>
            <sz val="8"/>
            <rFont val="Tahoma"/>
            <family val="0"/>
          </rPr>
          <t xml:space="preserve">
</t>
        </r>
      </text>
    </comment>
    <comment ref="C2159" authorId="3">
      <text>
        <r>
          <rPr>
            <b/>
            <sz val="8"/>
            <rFont val="Tahoma"/>
            <family val="0"/>
          </rPr>
          <t>arrey: transferred 15,000 to i35 in douala.</t>
        </r>
        <r>
          <rPr>
            <sz val="8"/>
            <rFont val="Tahoma"/>
            <family val="0"/>
          </rPr>
          <t xml:space="preserve">
</t>
        </r>
      </text>
    </comment>
    <comment ref="C2160" authorId="3">
      <text>
        <r>
          <rPr>
            <b/>
            <sz val="8"/>
            <rFont val="Tahoma"/>
            <family val="2"/>
          </rPr>
          <t>arrey: transferred 15,000 fcfq to i44 in Bafoussam.</t>
        </r>
        <r>
          <rPr>
            <sz val="8"/>
            <rFont val="Tahoma"/>
            <family val="2"/>
          </rPr>
          <t xml:space="preserve">
</t>
        </r>
      </text>
    </comment>
    <comment ref="C2161" authorId="3">
      <text>
        <r>
          <rPr>
            <b/>
            <sz val="8"/>
            <rFont val="Tahoma"/>
            <family val="2"/>
          </rPr>
          <t>arrey: Transferred 15,000 fcfa to i35 in Douala.</t>
        </r>
        <r>
          <rPr>
            <sz val="8"/>
            <rFont val="Tahoma"/>
            <family val="2"/>
          </rPr>
          <t xml:space="preserve">
</t>
        </r>
      </text>
    </comment>
    <comment ref="C2162" authorId="3">
      <text>
        <r>
          <rPr>
            <b/>
            <sz val="8"/>
            <rFont val="Tahoma"/>
            <family val="2"/>
          </rPr>
          <t>arrey: transferred 25,000 fcfa to i33 in ngoundere.</t>
        </r>
        <r>
          <rPr>
            <sz val="8"/>
            <rFont val="Tahoma"/>
            <family val="2"/>
          </rPr>
          <t xml:space="preserve">
</t>
        </r>
      </text>
    </comment>
    <comment ref="C2163" authorId="3">
      <text>
        <r>
          <rPr>
            <b/>
            <sz val="8"/>
            <rFont val="Tahoma"/>
            <family val="2"/>
          </rPr>
          <t>arrey: Transferred 19,000 fcfa to i35 in Djoum.</t>
        </r>
        <r>
          <rPr>
            <sz val="8"/>
            <rFont val="Tahoma"/>
            <family val="2"/>
          </rPr>
          <t xml:space="preserve">
</t>
        </r>
      </text>
    </comment>
    <comment ref="C2164" authorId="3">
      <text>
        <r>
          <rPr>
            <b/>
            <sz val="8"/>
            <rFont val="Tahoma"/>
            <family val="2"/>
          </rPr>
          <t>arrey: Transferred 50,000 fcfa to alain in Douala.</t>
        </r>
        <r>
          <rPr>
            <sz val="8"/>
            <rFont val="Tahoma"/>
            <family val="2"/>
          </rPr>
          <t xml:space="preserve">
</t>
        </r>
      </text>
    </comment>
    <comment ref="C2165" authorId="3">
      <text>
        <r>
          <rPr>
            <b/>
            <sz val="8"/>
            <rFont val="Tahoma"/>
            <family val="2"/>
          </rPr>
          <t>arrey: Transferred 50, 000 fcfa to Tah eric in Bamenda.</t>
        </r>
        <r>
          <rPr>
            <sz val="8"/>
            <rFont val="Tahoma"/>
            <family val="2"/>
          </rPr>
          <t xml:space="preserve">
</t>
        </r>
      </text>
    </comment>
    <comment ref="C2166" authorId="3">
      <text>
        <r>
          <rPr>
            <b/>
            <sz val="8"/>
            <rFont val="Tahoma"/>
            <family val="2"/>
          </rPr>
          <t>arrey: Transferred 10,000 fcfa to i44 in foumban.</t>
        </r>
        <r>
          <rPr>
            <sz val="8"/>
            <rFont val="Tahoma"/>
            <family val="2"/>
          </rPr>
          <t xml:space="preserve">
</t>
        </r>
      </text>
    </comment>
    <comment ref="C2167" authorId="3">
      <text>
        <r>
          <rPr>
            <b/>
            <sz val="8"/>
            <rFont val="Tahoma"/>
            <family val="2"/>
          </rPr>
          <t>arrey: transferred 25,000 fcfa to i33 in ngaoundere.</t>
        </r>
        <r>
          <rPr>
            <sz val="8"/>
            <rFont val="Tahoma"/>
            <family val="2"/>
          </rPr>
          <t xml:space="preserve">
</t>
        </r>
      </text>
    </comment>
    <comment ref="C2168" authorId="3">
      <text>
        <r>
          <rPr>
            <b/>
            <sz val="8"/>
            <rFont val="Tahoma"/>
            <family val="2"/>
          </rPr>
          <t>arrey: transferred 18,000 fcfa to i35 in djoum.</t>
        </r>
        <r>
          <rPr>
            <sz val="8"/>
            <rFont val="Tahoma"/>
            <family val="2"/>
          </rPr>
          <t xml:space="preserve">
</t>
        </r>
      </text>
    </comment>
    <comment ref="C2169" authorId="3">
      <text>
        <r>
          <rPr>
            <b/>
            <sz val="8"/>
            <rFont val="Tahoma"/>
            <family val="2"/>
          </rPr>
          <t>arrey: transferred 9,000 fcfa to julius in douala.</t>
        </r>
        <r>
          <rPr>
            <sz val="8"/>
            <rFont val="Tahoma"/>
            <family val="2"/>
          </rPr>
          <t xml:space="preserve">
</t>
        </r>
      </text>
    </comment>
    <comment ref="C2170" authorId="3">
      <text>
        <r>
          <rPr>
            <b/>
            <sz val="8"/>
            <rFont val="Tahoma"/>
            <family val="2"/>
          </rPr>
          <t>arrey: transferred 19,000 fcfa to i35 in Djoum</t>
        </r>
        <r>
          <rPr>
            <sz val="8"/>
            <rFont val="Tahoma"/>
            <family val="2"/>
          </rPr>
          <t xml:space="preserve">
</t>
        </r>
      </text>
    </comment>
    <comment ref="C2171" authorId="3">
      <text>
        <r>
          <rPr>
            <b/>
            <sz val="8"/>
            <rFont val="Tahoma"/>
            <family val="2"/>
          </rPr>
          <t>arrey: transferred 40,500 fcfa to i33 in Djou.</t>
        </r>
        <r>
          <rPr>
            <sz val="8"/>
            <rFont val="Tahoma"/>
            <family val="2"/>
          </rPr>
          <t xml:space="preserve">
</t>
        </r>
      </text>
    </comment>
    <comment ref="C2172" authorId="3">
      <text>
        <r>
          <rPr>
            <b/>
            <sz val="8"/>
            <rFont val="Tahoma"/>
            <family val="2"/>
          </rPr>
          <t>arrey: transferred 27,500 fcfa to i33 in ngaoundere.</t>
        </r>
        <r>
          <rPr>
            <sz val="8"/>
            <rFont val="Tahoma"/>
            <family val="2"/>
          </rPr>
          <t xml:space="preserve">
</t>
        </r>
      </text>
    </comment>
    <comment ref="C2173" authorId="3">
      <text>
        <r>
          <rPr>
            <b/>
            <sz val="8"/>
            <rFont val="Tahoma"/>
            <family val="2"/>
          </rPr>
          <t>arrey: transferred 7,000 fcfa to i33 in Garoua.</t>
        </r>
        <r>
          <rPr>
            <sz val="8"/>
            <rFont val="Tahoma"/>
            <family val="2"/>
          </rPr>
          <t xml:space="preserve">
</t>
        </r>
      </text>
    </comment>
    <comment ref="C2174" authorId="3">
      <text>
        <r>
          <rPr>
            <b/>
            <sz val="8"/>
            <rFont val="Tahoma"/>
            <family val="2"/>
          </rPr>
          <t>arrey: transferred 35,000 fcfa to felix in Douala.</t>
        </r>
        <r>
          <rPr>
            <sz val="8"/>
            <rFont val="Tahoma"/>
            <family val="2"/>
          </rPr>
          <t xml:space="preserve">
</t>
        </r>
      </text>
    </comment>
    <comment ref="C2175" authorId="3">
      <text>
        <r>
          <rPr>
            <b/>
            <sz val="8"/>
            <rFont val="Tahoma"/>
            <family val="2"/>
          </rPr>
          <t>arrey: transferred 14,000 fcfa to i33 in garoua.</t>
        </r>
        <r>
          <rPr>
            <sz val="8"/>
            <rFont val="Tahoma"/>
            <family val="2"/>
          </rPr>
          <t xml:space="preserve">
</t>
        </r>
      </text>
    </comment>
    <comment ref="C2176" authorId="3">
      <text>
        <r>
          <rPr>
            <b/>
            <sz val="8"/>
            <rFont val="Tahoma"/>
            <family val="2"/>
          </rPr>
          <t>arrey: transferred 5,000 fcfa to alain in douala.</t>
        </r>
        <r>
          <rPr>
            <sz val="8"/>
            <rFont val="Tahoma"/>
            <family val="2"/>
          </rPr>
          <t xml:space="preserve">
</t>
        </r>
      </text>
    </comment>
    <comment ref="C2177" authorId="3">
      <text>
        <r>
          <rPr>
            <b/>
            <sz val="8"/>
            <rFont val="Tahoma"/>
            <family val="0"/>
          </rPr>
          <t>arrey: transferred 15,000 fcfa to i66 in Abongmbang.</t>
        </r>
        <r>
          <rPr>
            <sz val="8"/>
            <rFont val="Tahoma"/>
            <family val="0"/>
          </rPr>
          <t xml:space="preserve">
</t>
        </r>
      </text>
    </comment>
    <comment ref="C2178" authorId="3">
      <text>
        <r>
          <rPr>
            <b/>
            <sz val="8"/>
            <rFont val="Tahoma"/>
            <family val="0"/>
          </rPr>
          <t>arrey: transferred 6000 fcfa to i35 in Abongmbang.</t>
        </r>
        <r>
          <rPr>
            <sz val="8"/>
            <rFont val="Tahoma"/>
            <family val="0"/>
          </rPr>
          <t xml:space="preserve">
</t>
        </r>
      </text>
    </comment>
    <comment ref="C2179" authorId="3">
      <text>
        <r>
          <rPr>
            <b/>
            <sz val="8"/>
            <rFont val="Tahoma"/>
            <family val="0"/>
          </rPr>
          <t>arrey: transferred 40,000 fcfa to i26  in Buea.</t>
        </r>
        <r>
          <rPr>
            <sz val="8"/>
            <rFont val="Tahoma"/>
            <family val="0"/>
          </rPr>
          <t xml:space="preserve">
</t>
        </r>
      </text>
    </comment>
    <comment ref="C2180" authorId="3">
      <text>
        <r>
          <rPr>
            <b/>
            <sz val="8"/>
            <rFont val="Tahoma"/>
            <family val="0"/>
          </rPr>
          <t>arrey: transferred 15,000 fcfa to Njuemeli in mbouda.</t>
        </r>
        <r>
          <rPr>
            <sz val="8"/>
            <rFont val="Tahoma"/>
            <family val="0"/>
          </rPr>
          <t xml:space="preserve">
</t>
        </r>
      </text>
    </comment>
    <comment ref="C2181" authorId="3">
      <text>
        <r>
          <rPr>
            <b/>
            <sz val="8"/>
            <rFont val="Tahoma"/>
            <family val="0"/>
          </rPr>
          <t>arrey: transferred 32,500 fcfa to i35 in Lomie.</t>
        </r>
        <r>
          <rPr>
            <sz val="8"/>
            <rFont val="Tahoma"/>
            <family val="0"/>
          </rPr>
          <t xml:space="preserve">
</t>
        </r>
      </text>
    </comment>
    <comment ref="C2182" authorId="3">
      <text>
        <r>
          <rPr>
            <b/>
            <sz val="8"/>
            <rFont val="Tahoma"/>
            <family val="0"/>
          </rPr>
          <t>arrey: transferred 15,000 fcfa to i66 in Bafia.</t>
        </r>
        <r>
          <rPr>
            <sz val="8"/>
            <rFont val="Tahoma"/>
            <family val="0"/>
          </rPr>
          <t xml:space="preserve">
</t>
        </r>
      </text>
    </comment>
    <comment ref="C226" authorId="1">
      <text>
        <r>
          <rPr>
            <b/>
            <sz val="8"/>
            <rFont val="Tahoma"/>
            <family val="0"/>
          </rPr>
          <t>For Abumbi Eric - I signed the money for the tickets.</t>
        </r>
      </text>
    </comment>
    <comment ref="B1033" authorId="0">
      <text>
        <r>
          <rPr>
            <b/>
            <sz val="8"/>
            <rFont val="Tahoma"/>
            <family val="0"/>
          </rPr>
          <t>JF: 1,330€  x 675 Fcfa = 897750 Fcfa</t>
        </r>
        <r>
          <rPr>
            <sz val="8"/>
            <rFont val="Tahoma"/>
            <family val="0"/>
          </rPr>
          <t xml:space="preserve">
</t>
        </r>
      </text>
    </comment>
    <comment ref="C1171" authorId="0">
      <text>
        <r>
          <rPr>
            <b/>
            <sz val="8"/>
            <rFont val="Tahoma"/>
            <family val="0"/>
          </rPr>
          <t>aime: Bengbis operations.</t>
        </r>
        <r>
          <rPr>
            <sz val="8"/>
            <rFont val="Tahoma"/>
            <family val="0"/>
          </rPr>
          <t xml:space="preserve">
</t>
        </r>
      </text>
    </comment>
    <comment ref="C1943" authorId="3">
      <text>
        <r>
          <rPr>
            <b/>
            <sz val="8"/>
            <rFont val="Tahoma"/>
            <family val="0"/>
          </rPr>
          <t>arrey: called josias in RCA</t>
        </r>
        <r>
          <rPr>
            <sz val="8"/>
            <rFont val="Tahoma"/>
            <family val="0"/>
          </rPr>
          <t xml:space="preserve">
</t>
        </r>
      </text>
    </comment>
    <comment ref="C1945" authorId="0">
      <text>
        <r>
          <rPr>
            <b/>
            <sz val="8"/>
            <rFont val="Tahoma"/>
            <family val="0"/>
          </rPr>
          <t>alain: Called Josias in RCA</t>
        </r>
        <r>
          <rPr>
            <sz val="8"/>
            <rFont val="Tahoma"/>
            <family val="0"/>
          </rPr>
          <t xml:space="preserve">
</t>
        </r>
      </text>
    </comment>
    <comment ref="C2094" authorId="0">
      <text>
        <r>
          <rPr>
            <b/>
            <sz val="8"/>
            <rFont val="Tahoma"/>
            <family val="0"/>
          </rPr>
          <t>arrey: five thaousand france was paid as penalties for not paying the bills after five months.</t>
        </r>
        <r>
          <rPr>
            <sz val="8"/>
            <rFont val="Tahoma"/>
            <family val="0"/>
          </rPr>
          <t xml:space="preserve">
</t>
        </r>
      </text>
    </comment>
    <comment ref="C1522" authorId="2">
      <text>
        <r>
          <rPr>
            <b/>
            <sz val="8"/>
            <rFont val="Tahoma"/>
            <family val="0"/>
          </rPr>
          <t>Aimé: 1996 financial law to the president of court of Bengbis</t>
        </r>
        <r>
          <rPr>
            <sz val="8"/>
            <rFont val="Tahoma"/>
            <family val="0"/>
          </rPr>
          <t xml:space="preserve">
</t>
        </r>
      </text>
    </comment>
    <comment ref="C1234" authorId="0">
      <text>
        <r>
          <rPr>
            <b/>
            <sz val="8"/>
            <rFont val="Tahoma"/>
            <family val="0"/>
          </rPr>
          <t>alain: internet in Douala to send mails to office.</t>
        </r>
        <r>
          <rPr>
            <sz val="8"/>
            <rFont val="Tahoma"/>
            <family val="0"/>
          </rPr>
          <t xml:space="preserve">
</t>
        </r>
      </text>
    </comment>
    <comment ref="C2188" authorId="10">
      <text>
        <r>
          <rPr>
            <b/>
            <sz val="8"/>
            <rFont val="Tahoma"/>
            <family val="0"/>
          </rPr>
          <t>Emeline: replaced ram and system recovery in Emeline's computer</t>
        </r>
        <r>
          <rPr>
            <sz val="8"/>
            <rFont val="Tahoma"/>
            <family val="0"/>
          </rPr>
          <t xml:space="preserve">
</t>
        </r>
      </text>
    </comment>
    <comment ref="C2193" authorId="3">
      <text>
        <r>
          <rPr>
            <b/>
            <sz val="8"/>
            <rFont val="Tahoma"/>
            <family val="2"/>
          </rPr>
          <t>arrey: 25x100=2500 fcfa.</t>
        </r>
        <r>
          <rPr>
            <sz val="8"/>
            <rFont val="Tahoma"/>
            <family val="2"/>
          </rPr>
          <t xml:space="preserve">
Financial report form</t>
        </r>
      </text>
    </comment>
    <comment ref="C2194" authorId="3">
      <text>
        <r>
          <rPr>
            <b/>
            <sz val="8"/>
            <rFont val="Tahoma"/>
            <family val="0"/>
          </rPr>
          <t>arrey: 4x250=1000 fcfa.</t>
        </r>
        <r>
          <rPr>
            <sz val="8"/>
            <rFont val="Tahoma"/>
            <family val="0"/>
          </rPr>
          <t xml:space="preserve">
</t>
        </r>
      </text>
    </comment>
    <comment ref="C2196" authorId="3">
      <text>
        <r>
          <rPr>
            <b/>
            <sz val="8"/>
            <rFont val="Tahoma"/>
            <family val="2"/>
          </rPr>
          <t>arrey: nikia phone charger for ofir phone.</t>
        </r>
        <r>
          <rPr>
            <sz val="8"/>
            <rFont val="Tahoma"/>
            <family val="2"/>
          </rPr>
          <t xml:space="preserve">
</t>
        </r>
      </text>
    </comment>
    <comment ref="C2198" authorId="3">
      <text>
        <r>
          <rPr>
            <b/>
            <sz val="8"/>
            <rFont val="Tahoma"/>
            <family val="2"/>
          </rPr>
          <t>arrey: one toilet bulb.</t>
        </r>
        <r>
          <rPr>
            <sz val="8"/>
            <rFont val="Tahoma"/>
            <family val="2"/>
          </rPr>
          <t xml:space="preserve">
</t>
        </r>
      </text>
    </comment>
    <comment ref="C2199" authorId="3">
      <text>
        <r>
          <rPr>
            <b/>
            <sz val="8"/>
            <rFont val="Tahoma"/>
            <family val="2"/>
          </rPr>
          <t>arrey: one toilet bulb.</t>
        </r>
        <r>
          <rPr>
            <sz val="8"/>
            <rFont val="Tahoma"/>
            <family val="2"/>
          </rPr>
          <t xml:space="preserve">
</t>
        </r>
      </text>
    </comment>
    <comment ref="C2204" authorId="3">
      <text>
        <r>
          <rPr>
            <b/>
            <sz val="8"/>
            <rFont val="Tahoma"/>
            <family val="0"/>
          </rPr>
          <t>arrey: 50x9=450 fcfa.</t>
        </r>
        <r>
          <rPr>
            <sz val="8"/>
            <rFont val="Tahoma"/>
            <family val="0"/>
          </rPr>
          <t xml:space="preserve">
</t>
        </r>
      </text>
    </comment>
    <comment ref="C2205" authorId="3">
      <text>
        <r>
          <rPr>
            <b/>
            <sz val="8"/>
            <rFont val="Tahoma"/>
            <family val="0"/>
          </rPr>
          <t>arrey: 25x20=500 fcfa.</t>
        </r>
        <r>
          <rPr>
            <sz val="8"/>
            <rFont val="Tahoma"/>
            <family val="0"/>
          </rPr>
          <t xml:space="preserve">
</t>
        </r>
      </text>
    </comment>
    <comment ref="C2206" authorId="3">
      <text>
        <r>
          <rPr>
            <b/>
            <sz val="8"/>
            <rFont val="Tahoma"/>
            <family val="0"/>
          </rPr>
          <t>arrey: 75x10=750</t>
        </r>
        <r>
          <rPr>
            <sz val="8"/>
            <rFont val="Tahoma"/>
            <family val="0"/>
          </rPr>
          <t xml:space="preserve">
</t>
        </r>
      </text>
    </comment>
    <comment ref="C2209" authorId="3">
      <text>
        <r>
          <rPr>
            <b/>
            <sz val="8"/>
            <rFont val="Tahoma"/>
            <family val="0"/>
          </rPr>
          <t>arrey: 500x3=1500 fcfa.</t>
        </r>
        <r>
          <rPr>
            <sz val="8"/>
            <rFont val="Tahoma"/>
            <family val="0"/>
          </rPr>
          <t xml:space="preserve">
</t>
        </r>
      </text>
    </comment>
    <comment ref="C2211" authorId="3">
      <text>
        <r>
          <rPr>
            <b/>
            <sz val="8"/>
            <rFont val="Tahoma"/>
            <family val="0"/>
          </rPr>
          <t>arrey: 100x12=1200 fcfa.</t>
        </r>
        <r>
          <rPr>
            <sz val="8"/>
            <rFont val="Tahoma"/>
            <family val="0"/>
          </rPr>
          <t xml:space="preserve">
</t>
        </r>
      </text>
    </comment>
    <comment ref="C2212" authorId="3">
      <text>
        <r>
          <rPr>
            <b/>
            <sz val="8"/>
            <rFont val="Tahoma"/>
            <family val="0"/>
          </rPr>
          <t>arrey: 250x4=1000 fcfa.</t>
        </r>
        <r>
          <rPr>
            <sz val="8"/>
            <rFont val="Tahoma"/>
            <family val="0"/>
          </rPr>
          <t xml:space="preserve">
</t>
        </r>
      </text>
    </comment>
    <comment ref="C2213" authorId="3">
      <text>
        <r>
          <rPr>
            <b/>
            <sz val="8"/>
            <rFont val="Tahoma"/>
            <family val="2"/>
          </rPr>
          <t>arrey:  repairs of the director suit to CAR.</t>
        </r>
        <r>
          <rPr>
            <sz val="8"/>
            <rFont val="Tahoma"/>
            <family val="2"/>
          </rPr>
          <t xml:space="preserve">
</t>
        </r>
      </text>
    </comment>
    <comment ref="C2214" authorId="3">
      <text>
        <r>
          <rPr>
            <b/>
            <sz val="8"/>
            <rFont val="Tahoma"/>
            <family val="2"/>
          </rPr>
          <t>arrey: dry cleaning  of the director suit to CAR.</t>
        </r>
        <r>
          <rPr>
            <sz val="8"/>
            <rFont val="Tahoma"/>
            <family val="2"/>
          </rPr>
          <t xml:space="preserve">
</t>
        </r>
      </text>
    </comment>
    <comment ref="C2215" authorId="0">
      <text>
        <r>
          <rPr>
            <b/>
            <sz val="8"/>
            <rFont val="Tahoma"/>
            <family val="0"/>
          </rPr>
          <t>arrey: dry cleaning of the directors suit used to attend meetings.</t>
        </r>
        <r>
          <rPr>
            <sz val="8"/>
            <rFont val="Tahoma"/>
            <family val="0"/>
          </rPr>
          <t xml:space="preserve">
</t>
        </r>
      </text>
    </comment>
    <comment ref="C2216" authorId="10">
      <text>
        <r>
          <rPr>
            <b/>
            <sz val="8"/>
            <rFont val="Tahoma"/>
            <family val="0"/>
          </rPr>
          <t>Ofir: passport size photos for a visa to Congo</t>
        </r>
        <r>
          <rPr>
            <sz val="8"/>
            <rFont val="Tahoma"/>
            <family val="0"/>
          </rPr>
          <t xml:space="preserve">
</t>
        </r>
      </text>
    </comment>
    <comment ref="C2217" authorId="10">
      <text>
        <r>
          <rPr>
            <b/>
            <sz val="8"/>
            <rFont val="Tahoma"/>
            <family val="0"/>
          </rPr>
          <t>Ofir: new phone for the Director</t>
        </r>
        <r>
          <rPr>
            <sz val="8"/>
            <rFont val="Tahoma"/>
            <family val="0"/>
          </rPr>
          <t xml:space="preserve">
</t>
        </r>
      </text>
    </comment>
    <comment ref="C2218" authorId="6">
      <text>
        <r>
          <rPr>
            <b/>
            <sz val="8"/>
            <rFont val="Tahoma"/>
            <family val="0"/>
          </rPr>
          <t>Eric: Projection in office for educational activities.</t>
        </r>
      </text>
    </comment>
    <comment ref="C2220" authorId="6">
      <text>
        <r>
          <rPr>
            <b/>
            <sz val="8"/>
            <rFont val="Tahoma"/>
            <family val="0"/>
          </rPr>
          <t>Eric: Activism projection</t>
        </r>
      </text>
    </comment>
    <comment ref="C2239" authorId="3">
      <text>
        <r>
          <rPr>
            <b/>
            <sz val="8"/>
            <rFont val="Tahoma"/>
            <family val="2"/>
          </rPr>
          <t>arrey: By clando.</t>
        </r>
        <r>
          <rPr>
            <sz val="8"/>
            <rFont val="Tahoma"/>
            <family val="2"/>
          </rPr>
          <t xml:space="preserve">
</t>
        </r>
      </text>
    </comment>
    <comment ref="C2243" authorId="3">
      <text>
        <r>
          <rPr>
            <b/>
            <sz val="8"/>
            <rFont val="Tahoma"/>
            <family val="2"/>
          </rPr>
          <t>arrey: By clando.</t>
        </r>
        <r>
          <rPr>
            <sz val="8"/>
            <rFont val="Tahoma"/>
            <family val="2"/>
          </rPr>
          <t xml:space="preserve">
</t>
        </r>
      </text>
    </comment>
    <comment ref="C2229" authorId="6">
      <text>
        <r>
          <rPr>
            <b/>
            <sz val="8"/>
            <rFont val="Tahoma"/>
            <family val="0"/>
          </rPr>
          <t>Emeline: rent of 24/09/09 to 24/10/09 paid on the 10/10/09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<sst xmlns="http://schemas.openxmlformats.org/spreadsheetml/2006/main" count="9965" uniqueCount="1297">
  <si>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</si>
  <si>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</si>
  <si>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</si>
  <si>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</si>
  <si>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</si>
  <si>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</si>
  <si>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</si>
  <si>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</si>
  <si>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</si>
  <si>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</si>
  <si>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</si>
  <si>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</si>
  <si>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</si>
  <si>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</si>
  <si>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Operations</t>
  </si>
  <si>
    <t>legal</t>
  </si>
  <si>
    <t>Media</t>
  </si>
  <si>
    <t>Office</t>
  </si>
  <si>
    <t>total exp</t>
  </si>
  <si>
    <t>4 Operations against 9 dealers</t>
  </si>
  <si>
    <t>follow up 21 cases 14 locked subjects</t>
  </si>
  <si>
    <t xml:space="preserve">55 media pieces </t>
  </si>
  <si>
    <t xml:space="preserve">      TOTAL EXPENDITURE OCTOBER</t>
  </si>
  <si>
    <t>1/10</t>
  </si>
  <si>
    <t>2/10</t>
  </si>
  <si>
    <t>5/10</t>
  </si>
  <si>
    <t>6/10</t>
  </si>
  <si>
    <t>7/10</t>
  </si>
  <si>
    <t>9/10</t>
  </si>
  <si>
    <t>3/10</t>
  </si>
  <si>
    <t>8/10</t>
  </si>
  <si>
    <t>10/10</t>
  </si>
  <si>
    <t>11/10</t>
  </si>
  <si>
    <t>12/10</t>
  </si>
  <si>
    <t>13/10</t>
  </si>
  <si>
    <t>14/10</t>
  </si>
  <si>
    <t>15/10</t>
  </si>
  <si>
    <t>17/10</t>
  </si>
  <si>
    <t>19/10</t>
  </si>
  <si>
    <t>16/10</t>
  </si>
  <si>
    <t>18/10</t>
  </si>
  <si>
    <t>20/10</t>
  </si>
  <si>
    <t>21/10</t>
  </si>
  <si>
    <t>22/10</t>
  </si>
  <si>
    <t>23/10</t>
  </si>
  <si>
    <t>24/10</t>
  </si>
  <si>
    <t>25/10</t>
  </si>
  <si>
    <t>26/10</t>
  </si>
  <si>
    <t>27/10</t>
  </si>
  <si>
    <t>29/10</t>
  </si>
  <si>
    <t>28/10</t>
  </si>
  <si>
    <t>30/10</t>
  </si>
  <si>
    <t>31/10</t>
  </si>
  <si>
    <t>Ebolowa-Ambam</t>
  </si>
  <si>
    <t>Ambam-Ebolowa</t>
  </si>
  <si>
    <t>1/11</t>
  </si>
  <si>
    <t>2/11</t>
  </si>
  <si>
    <t>local transport</t>
  </si>
  <si>
    <t>felix</t>
  </si>
  <si>
    <t>fel-r</t>
  </si>
  <si>
    <t>4/10</t>
  </si>
  <si>
    <t>bank file</t>
  </si>
  <si>
    <t>CNPS</t>
  </si>
  <si>
    <t>operations</t>
  </si>
  <si>
    <t>feeding</t>
  </si>
  <si>
    <t>al-r</t>
  </si>
  <si>
    <t>alain</t>
  </si>
  <si>
    <t>bonus</t>
  </si>
  <si>
    <t>vincent</t>
  </si>
  <si>
    <t>Eric</t>
  </si>
  <si>
    <t>personnel</t>
  </si>
  <si>
    <t>Legal</t>
  </si>
  <si>
    <t>Felix</t>
  </si>
  <si>
    <t>Rollin</t>
  </si>
  <si>
    <t>aim-r</t>
  </si>
  <si>
    <t>aimé</t>
  </si>
  <si>
    <t>Yde-Ntui</t>
  </si>
  <si>
    <t>rol-1</t>
  </si>
  <si>
    <t>rollin</t>
  </si>
  <si>
    <t>Ntui-Yde</t>
  </si>
  <si>
    <t>rol-3</t>
  </si>
  <si>
    <t>Yde-Bda</t>
  </si>
  <si>
    <t>rol-4</t>
  </si>
  <si>
    <t>Bda-Yde</t>
  </si>
  <si>
    <t>rol-6</t>
  </si>
  <si>
    <t>rol-7</t>
  </si>
  <si>
    <t>rol-9</t>
  </si>
  <si>
    <t>Yde-Bfsam</t>
  </si>
  <si>
    <t>rol-10</t>
  </si>
  <si>
    <t>Bfsam-Yde</t>
  </si>
  <si>
    <t>rol-12</t>
  </si>
  <si>
    <t>Yde-Bafsam</t>
  </si>
  <si>
    <t>rol-13</t>
  </si>
  <si>
    <t>Bafsam-Dschang</t>
  </si>
  <si>
    <t>rol-15</t>
  </si>
  <si>
    <t>Dschang-Bafsam</t>
  </si>
  <si>
    <t>rol-16</t>
  </si>
  <si>
    <t>Bafsam-Yde</t>
  </si>
  <si>
    <t>rol-18</t>
  </si>
  <si>
    <t>Bafsam-Dschang-Bafsam</t>
  </si>
  <si>
    <t>rol-19</t>
  </si>
  <si>
    <t>rol-20</t>
  </si>
  <si>
    <t>rol-22</t>
  </si>
  <si>
    <t>rol-23</t>
  </si>
  <si>
    <t>rol-26</t>
  </si>
  <si>
    <t>3/11</t>
  </si>
  <si>
    <t>Yde- Douala</t>
  </si>
  <si>
    <t>fel-1</t>
  </si>
  <si>
    <t>Douala-Yde</t>
  </si>
  <si>
    <t>fel-7</t>
  </si>
  <si>
    <t>Yde-Dla</t>
  </si>
  <si>
    <t>fel-9</t>
  </si>
  <si>
    <t>fel-15</t>
  </si>
  <si>
    <t>Yde- Bda</t>
  </si>
  <si>
    <t>fel-22</t>
  </si>
  <si>
    <t>Bda- Nkambe</t>
  </si>
  <si>
    <t>fel-23</t>
  </si>
  <si>
    <t>Nkambe-Bda</t>
  </si>
  <si>
    <t>fel-25</t>
  </si>
  <si>
    <t>fel-27</t>
  </si>
  <si>
    <t>fel-28</t>
  </si>
  <si>
    <t>fel-30</t>
  </si>
  <si>
    <t>mad-1</t>
  </si>
  <si>
    <t>madola</t>
  </si>
  <si>
    <t>mad-3</t>
  </si>
  <si>
    <t>mad-4</t>
  </si>
  <si>
    <t>mad-6</t>
  </si>
  <si>
    <t>al-3</t>
  </si>
  <si>
    <t>Dla-Yde</t>
  </si>
  <si>
    <t>al-5</t>
  </si>
  <si>
    <t>al-10</t>
  </si>
  <si>
    <t>al-12</t>
  </si>
  <si>
    <t>al-14</t>
  </si>
  <si>
    <t>Dla-Limbe</t>
  </si>
  <si>
    <t>Limbe-Buea</t>
  </si>
  <si>
    <t>Buea-Dla</t>
  </si>
  <si>
    <t>al-17</t>
  </si>
  <si>
    <t>Yde-Ebolowa</t>
  </si>
  <si>
    <t>al-18</t>
  </si>
  <si>
    <t>Ambam-Kyeossi</t>
  </si>
  <si>
    <t>Kyeossi-Ambam</t>
  </si>
  <si>
    <t>Ebolowa-yde</t>
  </si>
  <si>
    <t>al-20</t>
  </si>
  <si>
    <t>aim-1</t>
  </si>
  <si>
    <t>aim-3</t>
  </si>
  <si>
    <t>Yde-Sgmelima</t>
  </si>
  <si>
    <t>aim-10</t>
  </si>
  <si>
    <t>Sgmelima-Bengbis</t>
  </si>
  <si>
    <t>Bengbis-Sgmelima</t>
  </si>
  <si>
    <t>Sgmelima-Yde</t>
  </si>
  <si>
    <t>aim-12</t>
  </si>
  <si>
    <t>aim-14</t>
  </si>
  <si>
    <t>Sgmelima-Djoum</t>
  </si>
  <si>
    <t>aim-15</t>
  </si>
  <si>
    <t>Djoum-Sgmelima</t>
  </si>
  <si>
    <t>aim-17</t>
  </si>
  <si>
    <t>aim-18</t>
  </si>
  <si>
    <t>aim-25</t>
  </si>
  <si>
    <t>aim-27</t>
  </si>
  <si>
    <t>inter city transport</t>
  </si>
  <si>
    <t>rol-r</t>
  </si>
  <si>
    <t>mad-r</t>
  </si>
  <si>
    <t>lodging</t>
  </si>
  <si>
    <t>rol-2</t>
  </si>
  <si>
    <t>rol-5</t>
  </si>
  <si>
    <t>rol-8</t>
  </si>
  <si>
    <t>rol-11</t>
  </si>
  <si>
    <t>rol-14</t>
  </si>
  <si>
    <t>rol-21</t>
  </si>
  <si>
    <t>rol-24</t>
  </si>
  <si>
    <t>rol-25</t>
  </si>
  <si>
    <t>fel-2</t>
  </si>
  <si>
    <t>fel-3</t>
  </si>
  <si>
    <t>fel-6</t>
  </si>
  <si>
    <t>fel-8</t>
  </si>
  <si>
    <t>fel-24</t>
  </si>
  <si>
    <t>fel-26</t>
  </si>
  <si>
    <t>fel-29</t>
  </si>
  <si>
    <t>mad-2</t>
  </si>
  <si>
    <t>mad-5</t>
  </si>
  <si>
    <t>al-4</t>
  </si>
  <si>
    <t>al-11</t>
  </si>
  <si>
    <t>al-15</t>
  </si>
  <si>
    <t>al-16</t>
  </si>
  <si>
    <t>al-19</t>
  </si>
  <si>
    <t>aim-2</t>
  </si>
  <si>
    <t>aim-11</t>
  </si>
  <si>
    <t>aim-16</t>
  </si>
  <si>
    <t>aim-26</t>
  </si>
  <si>
    <t>office</t>
  </si>
  <si>
    <t>lawyer fees</t>
  </si>
  <si>
    <t>Me Tchagyou</t>
  </si>
  <si>
    <t>rol-17</t>
  </si>
  <si>
    <t>Me Epe</t>
  </si>
  <si>
    <t>aim-4a</t>
  </si>
  <si>
    <t>Me Djimi</t>
  </si>
  <si>
    <t>aim-9</t>
  </si>
  <si>
    <t>aim-23</t>
  </si>
  <si>
    <t>Me Tcheugueu</t>
  </si>
  <si>
    <t>al-2b</t>
  </si>
  <si>
    <t>al-4a</t>
  </si>
  <si>
    <t>al-6</t>
  </si>
  <si>
    <t>al-7</t>
  </si>
  <si>
    <t>al-8</t>
  </si>
  <si>
    <t>fel-17</t>
  </si>
  <si>
    <t>Me Tum</t>
  </si>
  <si>
    <t>fel-19</t>
  </si>
  <si>
    <t>Nya Aime</t>
  </si>
  <si>
    <t>Alain Bernard</t>
  </si>
  <si>
    <t xml:space="preserve">Josias Sipehovo  Mentchebong  </t>
  </si>
  <si>
    <t>personel</t>
  </si>
  <si>
    <t>media</t>
  </si>
  <si>
    <t>vin-r</t>
  </si>
  <si>
    <t>Bonuses scaled to result</t>
  </si>
  <si>
    <t>radio talk show E</t>
  </si>
  <si>
    <t>1 ton seizure of ivory in Douala</t>
  </si>
  <si>
    <t>TV news feature E</t>
  </si>
  <si>
    <t>radio talk show F</t>
  </si>
  <si>
    <t>Le liberal newspaper F</t>
  </si>
  <si>
    <t>radio news feature f</t>
  </si>
  <si>
    <t>arrest of 3 ivory trafficker in Douala</t>
  </si>
  <si>
    <t>elephant tusks dealers arrested in Douala</t>
  </si>
  <si>
    <t>radio news flash F</t>
  </si>
  <si>
    <t>Standard Tribune newspaper E</t>
  </si>
  <si>
    <t>ivory dealers arrested in Douala</t>
  </si>
  <si>
    <t>TV news feature F</t>
  </si>
  <si>
    <t>radio news feature E</t>
  </si>
  <si>
    <t>The Post newspaper E</t>
  </si>
  <si>
    <t>radio news flash E</t>
  </si>
  <si>
    <t>Douala 1 ton ivory dealers charge to court</t>
  </si>
  <si>
    <t>a case file against douala ivory dealer</t>
  </si>
  <si>
    <t>congo arrest in ivory</t>
  </si>
  <si>
    <t>inspection of 1 ton seizure in D'la</t>
  </si>
  <si>
    <t>minfof receives I ton ivory</t>
  </si>
  <si>
    <t>Ofir</t>
  </si>
  <si>
    <t>Emeline</t>
  </si>
  <si>
    <t>arrey</t>
  </si>
  <si>
    <t>office cleaner</t>
  </si>
  <si>
    <t>Eme-1</t>
  </si>
  <si>
    <t>computer repairs</t>
  </si>
  <si>
    <t>Eme-1a</t>
  </si>
  <si>
    <t>Eme-3</t>
  </si>
  <si>
    <t>Eme-4</t>
  </si>
  <si>
    <t>Eme-5</t>
  </si>
  <si>
    <t>Eme-6</t>
  </si>
  <si>
    <t>photocopies</t>
  </si>
  <si>
    <t>arrey-2a</t>
  </si>
  <si>
    <t>Toilet tissues</t>
  </si>
  <si>
    <t>arrey-3</t>
  </si>
  <si>
    <t>Black Ink</t>
  </si>
  <si>
    <t>arrey-5</t>
  </si>
  <si>
    <t>Phone charger</t>
  </si>
  <si>
    <t>arrey-9</t>
  </si>
  <si>
    <t>rim of papers</t>
  </si>
  <si>
    <t>arrey-32</t>
  </si>
  <si>
    <t>arrey-34</t>
  </si>
  <si>
    <t>Colour ink</t>
  </si>
  <si>
    <t>stickers</t>
  </si>
  <si>
    <t>arrey-35</t>
  </si>
  <si>
    <t>x9 A5 envelopes</t>
  </si>
  <si>
    <t>x20 A6 envelopes</t>
  </si>
  <si>
    <t>plastic sleeves</t>
  </si>
  <si>
    <t>file divider</t>
  </si>
  <si>
    <t>x3 bold makers</t>
  </si>
  <si>
    <t>ink corrector</t>
  </si>
  <si>
    <t>x10 folders</t>
  </si>
  <si>
    <t>x4 Toilet tissues</t>
  </si>
  <si>
    <t>arrey-40</t>
  </si>
  <si>
    <t>dry cleaning</t>
  </si>
  <si>
    <t>arrey-22a</t>
  </si>
  <si>
    <t>arrey-42</t>
  </si>
  <si>
    <t>x1 phone</t>
  </si>
  <si>
    <t>Ofir-1a</t>
  </si>
  <si>
    <t>projector</t>
  </si>
  <si>
    <t>eri-4</t>
  </si>
  <si>
    <t>x 3 bulbs</t>
  </si>
  <si>
    <t>eri-8</t>
  </si>
  <si>
    <t>eri-5</t>
  </si>
  <si>
    <t>Bank charges</t>
  </si>
  <si>
    <t>UNICS</t>
  </si>
  <si>
    <t>Afriland</t>
  </si>
  <si>
    <t>NEU Foundation</t>
  </si>
  <si>
    <t>Used July</t>
  </si>
  <si>
    <t>Used August</t>
  </si>
  <si>
    <t>Used June</t>
  </si>
  <si>
    <t>Used September</t>
  </si>
  <si>
    <t>Used October</t>
  </si>
  <si>
    <t>Donated  April</t>
  </si>
  <si>
    <t>Used April</t>
  </si>
  <si>
    <t>Used May</t>
  </si>
  <si>
    <t>Passing to Noveber  09</t>
  </si>
  <si>
    <t>eric-r</t>
  </si>
  <si>
    <t>eric</t>
  </si>
  <si>
    <t>2/12</t>
  </si>
  <si>
    <t>3/12</t>
  </si>
  <si>
    <t>3/13</t>
  </si>
  <si>
    <t xml:space="preserve">FINANCIAL REPORT      -       2009     </t>
  </si>
  <si>
    <t>$1=445CFA</t>
  </si>
  <si>
    <t>Investigations</t>
  </si>
  <si>
    <t>25 inv, 9 Regions</t>
  </si>
  <si>
    <t>Policy &amp; External Relations</t>
  </si>
  <si>
    <t>Isreal/Congo/Bangui</t>
  </si>
  <si>
    <t>Management</t>
  </si>
  <si>
    <t>Coordination</t>
  </si>
  <si>
    <t xml:space="preserve">     </t>
  </si>
  <si>
    <t>investigations</t>
  </si>
  <si>
    <t>Mission 1</t>
  </si>
  <si>
    <t>1-9/10/2009</t>
  </si>
  <si>
    <t>Center</t>
  </si>
  <si>
    <t>Yaounde</t>
  </si>
  <si>
    <t>Protected Species</t>
  </si>
  <si>
    <t>Mission 2</t>
  </si>
  <si>
    <t>3-11/10/2009</t>
  </si>
  <si>
    <t>Adamawa</t>
  </si>
  <si>
    <t>Ngaoundere</t>
  </si>
  <si>
    <t>Lion Skin</t>
  </si>
  <si>
    <t>Mission 3</t>
  </si>
  <si>
    <t>6-9/10/2009</t>
  </si>
  <si>
    <t>West</t>
  </si>
  <si>
    <t>Foumban</t>
  </si>
  <si>
    <t>Ivory</t>
  </si>
  <si>
    <t>Mission 4</t>
  </si>
  <si>
    <t>1-11/10/2009</t>
  </si>
  <si>
    <t>South</t>
  </si>
  <si>
    <t>Djoum</t>
  </si>
  <si>
    <t>Mission 5</t>
  </si>
  <si>
    <t>North</t>
  </si>
  <si>
    <t>Garoua</t>
  </si>
  <si>
    <t>Mission 6</t>
  </si>
  <si>
    <t>10-12/10/2009</t>
  </si>
  <si>
    <t>Mission 7</t>
  </si>
  <si>
    <t>12-14/10/2009</t>
  </si>
  <si>
    <t>Mission 8</t>
  </si>
  <si>
    <t>Mission 9</t>
  </si>
  <si>
    <t>11-15/10/2009</t>
  </si>
  <si>
    <t>Mission 10</t>
  </si>
  <si>
    <t>Mission 11</t>
  </si>
  <si>
    <t>13-15/10/2009</t>
  </si>
  <si>
    <t>Mission 12</t>
  </si>
  <si>
    <t>13-19/10/2009</t>
  </si>
  <si>
    <t>East</t>
  </si>
  <si>
    <t>AbongMbang</t>
  </si>
  <si>
    <t>Mission 13</t>
  </si>
  <si>
    <t>16-17/10/2009</t>
  </si>
  <si>
    <t>Mission 14</t>
  </si>
  <si>
    <t>19-27/10/2009</t>
  </si>
  <si>
    <t>Messamena</t>
  </si>
  <si>
    <t>Mission 15</t>
  </si>
  <si>
    <t>20-25/10/2009</t>
  </si>
  <si>
    <t>South West</t>
  </si>
  <si>
    <t>Buea</t>
  </si>
  <si>
    <t>Internet Fraud</t>
  </si>
  <si>
    <t>Mission 16</t>
  </si>
  <si>
    <t>29-29/10/2009</t>
  </si>
  <si>
    <t>Bafia</t>
  </si>
  <si>
    <t>Mission 17</t>
  </si>
  <si>
    <t>28-31/10/2009</t>
  </si>
  <si>
    <t>Ebolowa</t>
  </si>
  <si>
    <t>Mission 18</t>
  </si>
  <si>
    <t>28-2/11/2009</t>
  </si>
  <si>
    <t>Littoral</t>
  </si>
  <si>
    <t>Yabassi</t>
  </si>
  <si>
    <t>Mission 19</t>
  </si>
  <si>
    <t>27-30/10/2009</t>
  </si>
  <si>
    <t>Douala</t>
  </si>
  <si>
    <t>Mission 20</t>
  </si>
  <si>
    <t>1-27/10/2009</t>
  </si>
  <si>
    <t>Mission 21</t>
  </si>
  <si>
    <t>1-15/10/2009</t>
  </si>
  <si>
    <t>Mission 22</t>
  </si>
  <si>
    <t>7-9/10/2009</t>
  </si>
  <si>
    <t>Mission 23</t>
  </si>
  <si>
    <t>Apes</t>
  </si>
  <si>
    <t>Mission 24</t>
  </si>
  <si>
    <t>1-5/10/2009</t>
  </si>
  <si>
    <t>Mission 25</t>
  </si>
  <si>
    <t>RCA</t>
  </si>
  <si>
    <t>Brazzaville</t>
  </si>
  <si>
    <t>Proteceted speciec</t>
  </si>
  <si>
    <t>Personnel</t>
  </si>
  <si>
    <t>11-20/10/2009</t>
  </si>
  <si>
    <t>16/10/2009</t>
  </si>
  <si>
    <t>6-31/10/2009</t>
  </si>
  <si>
    <t>Bengbis</t>
  </si>
  <si>
    <t>ivory room</t>
  </si>
  <si>
    <t>Phone</t>
  </si>
  <si>
    <t>internet</t>
  </si>
  <si>
    <t xml:space="preserve">arrest of elephant trafficker in Dja reserve </t>
  </si>
  <si>
    <t>Yaounde ivory dealer arrest</t>
  </si>
  <si>
    <t>ivory seizure Bangui</t>
  </si>
  <si>
    <t>bengbis judgement of ivory dealer</t>
  </si>
  <si>
    <t>chimp arrest in Bengbis - South</t>
  </si>
  <si>
    <t>Editing cost</t>
  </si>
  <si>
    <t>recordings of radio news flashes, features and talk show</t>
  </si>
  <si>
    <t>2 ton seizure of ivory in Douala</t>
  </si>
  <si>
    <t>Replication of LAGA in the Congos</t>
  </si>
  <si>
    <t>inter-city transport</t>
  </si>
  <si>
    <t>phone</t>
  </si>
  <si>
    <t>LAGA Replication of CAR</t>
  </si>
  <si>
    <t>France</t>
  </si>
  <si>
    <t>Replication of LAGA in Congo</t>
  </si>
  <si>
    <t>Israel</t>
  </si>
  <si>
    <t>UK-website</t>
  </si>
  <si>
    <t>Internet key</t>
  </si>
  <si>
    <t>Transfer fees</t>
  </si>
  <si>
    <t>Rent + bills</t>
  </si>
  <si>
    <t>LAGA Family</t>
  </si>
  <si>
    <t>Dealth of Eric's child</t>
  </si>
  <si>
    <t>AmountCFA</t>
  </si>
  <si>
    <t>Donor</t>
  </si>
  <si>
    <t>BornFree Foundation</t>
  </si>
  <si>
    <t>Used</t>
  </si>
  <si>
    <t>October</t>
  </si>
  <si>
    <t>FWS</t>
  </si>
  <si>
    <t>ARCUS Foundation</t>
  </si>
  <si>
    <t>Parrot Trust</t>
  </si>
  <si>
    <t>AWI</t>
  </si>
  <si>
    <t>TOTAL</t>
  </si>
  <si>
    <t>BornFree</t>
  </si>
  <si>
    <t>Donated October</t>
  </si>
  <si>
    <t>Passing to November  09</t>
  </si>
  <si>
    <t>US FWS</t>
  </si>
  <si>
    <t>Donated September</t>
  </si>
  <si>
    <t>Passing to November 09</t>
  </si>
  <si>
    <t>Donated July</t>
  </si>
  <si>
    <t>Used Augut</t>
  </si>
  <si>
    <t>Passing to October  09</t>
  </si>
  <si>
    <t xml:space="preserve">             </t>
  </si>
  <si>
    <t>BORNFREE FOUNDATION</t>
  </si>
  <si>
    <t>Real Ex Rate=450</t>
  </si>
  <si>
    <t>Money transferred to the Bank</t>
  </si>
  <si>
    <t>Bank Ex Rate=708.22</t>
  </si>
  <si>
    <t>Bank commission+tax</t>
  </si>
  <si>
    <t>Transaction to the account</t>
  </si>
  <si>
    <t>1-Phone-18</t>
  </si>
  <si>
    <t>1-Phone-28</t>
  </si>
  <si>
    <t>i66</t>
  </si>
  <si>
    <t>1-Phone-57</t>
  </si>
  <si>
    <t>1-Phone-63</t>
  </si>
  <si>
    <t>1-Phone-85</t>
  </si>
  <si>
    <t>Transport</t>
  </si>
  <si>
    <t>1-i66-r</t>
  </si>
  <si>
    <t>Drinks with informer</t>
  </si>
  <si>
    <t>Trust building</t>
  </si>
  <si>
    <t>2-Phone-30h</t>
  </si>
  <si>
    <t>i33</t>
  </si>
  <si>
    <t>2-Phone-53</t>
  </si>
  <si>
    <t>2-Phone-64</t>
  </si>
  <si>
    <t>2-Phone-78</t>
  </si>
  <si>
    <t>2-Phone-107</t>
  </si>
  <si>
    <t>2-Phone-138</t>
  </si>
  <si>
    <t>2-Phone-184</t>
  </si>
  <si>
    <t>2-Phone-202</t>
  </si>
  <si>
    <t>Yaounde-Ngaoundre</t>
  </si>
  <si>
    <t>Traveling Expenses</t>
  </si>
  <si>
    <t>2-i33-1</t>
  </si>
  <si>
    <t>Ngaoundere-Bali</t>
  </si>
  <si>
    <t>2-i33-r</t>
  </si>
  <si>
    <t>Bali-Ngaoundere</t>
  </si>
  <si>
    <t>Ngaoundere-Mbe</t>
  </si>
  <si>
    <t>Mbe-Ngaoundere</t>
  </si>
  <si>
    <t>Ngaoundere-Tobourou</t>
  </si>
  <si>
    <t>Toubourou-ngaoundere</t>
  </si>
  <si>
    <t>Lodging</t>
  </si>
  <si>
    <t>2-i33-2</t>
  </si>
  <si>
    <t>Feeding</t>
  </si>
  <si>
    <t>i44</t>
  </si>
  <si>
    <t>3-Phone-75</t>
  </si>
  <si>
    <t>3-Phone-104</t>
  </si>
  <si>
    <t>3-Phone-137</t>
  </si>
  <si>
    <t>3-Phone-159</t>
  </si>
  <si>
    <t>Bafoussam-Foumban</t>
  </si>
  <si>
    <t>Traveling expenses</t>
  </si>
  <si>
    <t>3-i44-1</t>
  </si>
  <si>
    <t>Foumban-Bafoussam</t>
  </si>
  <si>
    <t>3-i44-3</t>
  </si>
  <si>
    <t>3-i44-r</t>
  </si>
  <si>
    <t>3-i44-2</t>
  </si>
  <si>
    <t>i35</t>
  </si>
  <si>
    <t>4-Phone-14</t>
  </si>
  <si>
    <t>4-Phone-20</t>
  </si>
  <si>
    <t>4-Phone-55</t>
  </si>
  <si>
    <t>4-Phone-66</t>
  </si>
  <si>
    <t>4-Phone-94</t>
  </si>
  <si>
    <t>4-Phone-95</t>
  </si>
  <si>
    <t>4-Phone-134</t>
  </si>
  <si>
    <t>4-Phone-139</t>
  </si>
  <si>
    <t>4-Phone-178</t>
  </si>
  <si>
    <t>4-Phone-179</t>
  </si>
  <si>
    <t>9-Phone-201</t>
  </si>
  <si>
    <t>4-Phone-206</t>
  </si>
  <si>
    <t>Yaounde-Sangmalima</t>
  </si>
  <si>
    <t>4-i35-3</t>
  </si>
  <si>
    <t>Sangmalima-Djoum</t>
  </si>
  <si>
    <t>4-i35-1</t>
  </si>
  <si>
    <t>Djoum-Mveng</t>
  </si>
  <si>
    <t>4-i35-r</t>
  </si>
  <si>
    <t>Mveng-Djoum</t>
  </si>
  <si>
    <t>Djoum-Etingue Ndong</t>
  </si>
  <si>
    <t>Etingue Ndong-Djoum</t>
  </si>
  <si>
    <t>4-i35-2</t>
  </si>
  <si>
    <t>Drinks with informants</t>
  </si>
  <si>
    <t>i26</t>
  </si>
  <si>
    <t>5-Phone-84-84a</t>
  </si>
  <si>
    <t>5-Phone-110</t>
  </si>
  <si>
    <t>5-Phone-126-127a</t>
  </si>
  <si>
    <t>5-Phone-156-157</t>
  </si>
  <si>
    <t>Yaounde-Ngaoundere</t>
  </si>
  <si>
    <t xml:space="preserve"> Investigations</t>
  </si>
  <si>
    <t>5-i26-1</t>
  </si>
  <si>
    <t>5-i26-3</t>
  </si>
  <si>
    <t>5-i26-2</t>
  </si>
  <si>
    <t>Ngaoundere-Garoua</t>
  </si>
  <si>
    <t>5-i26-4</t>
  </si>
  <si>
    <t>Garoua-Ngong-Garoua</t>
  </si>
  <si>
    <t>5-i26-r</t>
  </si>
  <si>
    <t>Garoua-Ngaoundere</t>
  </si>
  <si>
    <t>5-i26-7</t>
  </si>
  <si>
    <t>Ngaoundere-Wak-Ngaoundere</t>
  </si>
  <si>
    <t>Ngaoundere-Yaounde</t>
  </si>
  <si>
    <t>5-i26-8</t>
  </si>
  <si>
    <t>garoua-Ngaoundere</t>
  </si>
  <si>
    <t>Local Transport</t>
  </si>
  <si>
    <t>5-i26-5</t>
  </si>
  <si>
    <t>Drink with Informer</t>
  </si>
  <si>
    <t>Trust Building</t>
  </si>
  <si>
    <t>Informer Fee</t>
  </si>
  <si>
    <t>External Assistance</t>
  </si>
  <si>
    <t>x1 Undercover</t>
  </si>
  <si>
    <t>External assistance</t>
  </si>
  <si>
    <t>6-Phone-185</t>
  </si>
  <si>
    <t>francis</t>
  </si>
  <si>
    <t>6-Phone-205</t>
  </si>
  <si>
    <t>6-Phone-220-221</t>
  </si>
  <si>
    <t>6-i26-r</t>
  </si>
  <si>
    <t>i45</t>
  </si>
  <si>
    <t>7-Phone-229</t>
  </si>
  <si>
    <t>7-Phone-232</t>
  </si>
  <si>
    <t>7-Phone-254</t>
  </si>
  <si>
    <t>7-Phone-276</t>
  </si>
  <si>
    <t>7-i45-r</t>
  </si>
  <si>
    <t>8-Phone-235</t>
  </si>
  <si>
    <t>8-i33-r</t>
  </si>
  <si>
    <t>Toubourou-Ngaoundere</t>
  </si>
  <si>
    <t>8-i33-2</t>
  </si>
  <si>
    <t>9-Phone-239</t>
  </si>
  <si>
    <t>9-Phone-252</t>
  </si>
  <si>
    <t>9-Phone-283</t>
  </si>
  <si>
    <t>9-Phone-295</t>
  </si>
  <si>
    <t>Djoum-mveng</t>
  </si>
  <si>
    <t>9-i35-r</t>
  </si>
  <si>
    <t>mveng-Djoum</t>
  </si>
  <si>
    <t>Djoum-Sangmalema</t>
  </si>
  <si>
    <t>9-i35-4</t>
  </si>
  <si>
    <t>Sangmalima-Yaounde</t>
  </si>
  <si>
    <t>9-i35-5</t>
  </si>
  <si>
    <t>9-i35-2</t>
  </si>
  <si>
    <t>10-i66-r</t>
  </si>
  <si>
    <t>11-Phone-261</t>
  </si>
  <si>
    <t>11-Phone-269</t>
  </si>
  <si>
    <t>11-Phone-289</t>
  </si>
  <si>
    <t>11-i33-4</t>
  </si>
  <si>
    <t>11-i33-r</t>
  </si>
  <si>
    <t>11-i33-3</t>
  </si>
  <si>
    <t>12-Phone-290</t>
  </si>
  <si>
    <t>12-Phone-314</t>
  </si>
  <si>
    <t>12-Phone-315</t>
  </si>
  <si>
    <t>12-Phone-318</t>
  </si>
  <si>
    <t>12-Phone-329</t>
  </si>
  <si>
    <t>12-Phone-347</t>
  </si>
  <si>
    <t>Yaounde-Abong Mbang</t>
  </si>
  <si>
    <t>12-i66-1</t>
  </si>
  <si>
    <t>Abongmbang-Yaounde</t>
  </si>
  <si>
    <t>12-i66-3</t>
  </si>
  <si>
    <t>12-i66-r</t>
  </si>
  <si>
    <t>12-i66-2</t>
  </si>
  <si>
    <t>13-Phone-325</t>
  </si>
  <si>
    <t>13-i26-r</t>
  </si>
  <si>
    <t>14-Phone-349</t>
  </si>
  <si>
    <t>14-Phone-374</t>
  </si>
  <si>
    <t>14-Phone-387</t>
  </si>
  <si>
    <t>14-Phone-388</t>
  </si>
  <si>
    <t>14-Phone-399</t>
  </si>
  <si>
    <t>14-Phone-414</t>
  </si>
  <si>
    <t>14-Phone-415</t>
  </si>
  <si>
    <t>14-Phone-427</t>
  </si>
  <si>
    <t>14-Phone-429</t>
  </si>
  <si>
    <t>14-Phone-432</t>
  </si>
  <si>
    <t>14-Phone-444</t>
  </si>
  <si>
    <t>Yaounde-Messamena</t>
  </si>
  <si>
    <t>14-i35-6</t>
  </si>
  <si>
    <t>messamena-Esomo</t>
  </si>
  <si>
    <t>14-i35-r</t>
  </si>
  <si>
    <t>Esomo-Messamena</t>
  </si>
  <si>
    <t>messamena-minang</t>
  </si>
  <si>
    <t>minang-messamena</t>
  </si>
  <si>
    <t>messamena-mbata</t>
  </si>
  <si>
    <t>mbata-abongmbang</t>
  </si>
  <si>
    <t>14-i35-7</t>
  </si>
  <si>
    <t>Abongmbang-Lomie</t>
  </si>
  <si>
    <t>14-i35-8</t>
  </si>
  <si>
    <t>Lomie-Yaounde</t>
  </si>
  <si>
    <t>14-i35-10</t>
  </si>
  <si>
    <t>14-i35-9</t>
  </si>
  <si>
    <t>15-Phone-373</t>
  </si>
  <si>
    <t>15-Phone-379-380</t>
  </si>
  <si>
    <t>15-Phone-401-402</t>
  </si>
  <si>
    <t>15-Phone-408-409</t>
  </si>
  <si>
    <t>15-Phone-420</t>
  </si>
  <si>
    <t>x7 Hrs internet</t>
  </si>
  <si>
    <t>Communication</t>
  </si>
  <si>
    <t>15-i26-13</t>
  </si>
  <si>
    <t>x6 Hrs Internet</t>
  </si>
  <si>
    <t xml:space="preserve">Communication </t>
  </si>
  <si>
    <t>15-i26-r</t>
  </si>
  <si>
    <t>x5 Hrs Internet</t>
  </si>
  <si>
    <t>Internet</t>
  </si>
  <si>
    <t>Yaounde-Douala</t>
  </si>
  <si>
    <t>15-i26-9</t>
  </si>
  <si>
    <t>Douala - Tiko</t>
  </si>
  <si>
    <t>Tiko - Buea</t>
  </si>
  <si>
    <t>Buea-Tole-Buea</t>
  </si>
  <si>
    <t>Buea-Limbe</t>
  </si>
  <si>
    <t>Limbe-Idenau</t>
  </si>
  <si>
    <t>Idenau-Limbe</t>
  </si>
  <si>
    <t>Idenau-Mbonji-Idenau</t>
  </si>
  <si>
    <t>Buea - Yaounde</t>
  </si>
  <si>
    <t>15-i26-17</t>
  </si>
  <si>
    <t>15-i26-12</t>
  </si>
  <si>
    <t>15-i26-10</t>
  </si>
  <si>
    <t>15-i26-11</t>
  </si>
  <si>
    <t>15-i26-14</t>
  </si>
  <si>
    <t>15-i26-15</t>
  </si>
  <si>
    <t>15-i26-16</t>
  </si>
  <si>
    <t>15-i26-18</t>
  </si>
  <si>
    <t>16-Phone-457</t>
  </si>
  <si>
    <t>16-Phone-485</t>
  </si>
  <si>
    <t>Yaounde-Bafia</t>
  </si>
  <si>
    <t>16-i66-4</t>
  </si>
  <si>
    <t>Bafia-Bayomen</t>
  </si>
  <si>
    <t>16-i66-6</t>
  </si>
  <si>
    <t>Bayomen-Bafia</t>
  </si>
  <si>
    <t>16-i66-r</t>
  </si>
  <si>
    <t>16-i66-7</t>
  </si>
  <si>
    <t>bayomen-Bafia</t>
  </si>
  <si>
    <t>Bafia-Yaounde</t>
  </si>
  <si>
    <t>16-i66-8</t>
  </si>
  <si>
    <t>16-i66-5</t>
  </si>
  <si>
    <t>17-Phone-471</t>
  </si>
  <si>
    <t>17-Phone-483-484</t>
  </si>
  <si>
    <t>17-Phone-501</t>
  </si>
  <si>
    <t>17-Phone-507</t>
  </si>
  <si>
    <t>Yaounde-Ebolowa</t>
  </si>
  <si>
    <t>17-i26-19</t>
  </si>
  <si>
    <t>Ebolowa-Mvangang-Ebolowa</t>
  </si>
  <si>
    <t>17-i26-r</t>
  </si>
  <si>
    <t>Ambam - Kye Ossi</t>
  </si>
  <si>
    <t>Kye Ossi - Ambam</t>
  </si>
  <si>
    <t>Ebolowa-Yaounde</t>
  </si>
  <si>
    <t>17-i26-21</t>
  </si>
  <si>
    <t>17-i26-20</t>
  </si>
  <si>
    <t>18-Phone-491</t>
  </si>
  <si>
    <t>18-Phone-500</t>
  </si>
  <si>
    <t>18-Phone-517</t>
  </si>
  <si>
    <t>18-i35-11</t>
  </si>
  <si>
    <t>Douala-Yabassi</t>
  </si>
  <si>
    <t>18-i35-12</t>
  </si>
  <si>
    <t>Yabassi-Diberna</t>
  </si>
  <si>
    <t>18-i35-r</t>
  </si>
  <si>
    <t>Diberna-Yabassi</t>
  </si>
  <si>
    <t>Yabassi-Douala</t>
  </si>
  <si>
    <t>18-i35-14</t>
  </si>
  <si>
    <t>Douala-yaounde</t>
  </si>
  <si>
    <t>18-i35-15</t>
  </si>
  <si>
    <t>18-i35-13</t>
  </si>
  <si>
    <t>19-Phone-459</t>
  </si>
  <si>
    <t>19-Phone-449</t>
  </si>
  <si>
    <t>19-Phone-467</t>
  </si>
  <si>
    <t>19-Phone-475</t>
  </si>
  <si>
    <t>19-Phone-482</t>
  </si>
  <si>
    <t>19-Phone-501a</t>
  </si>
  <si>
    <t>19-jul-r</t>
  </si>
  <si>
    <t>Undercover</t>
  </si>
  <si>
    <t>20-Phone-7</t>
  </si>
  <si>
    <t>20-Phone-22</t>
  </si>
  <si>
    <t>20-Phone-39</t>
  </si>
  <si>
    <t>20-Phone-47-49</t>
  </si>
  <si>
    <t>20-Phone-242-245</t>
  </si>
  <si>
    <t>20-Phone-264-265</t>
  </si>
  <si>
    <t>20-Phone-288</t>
  </si>
  <si>
    <t>20-Phone-352</t>
  </si>
  <si>
    <t>20-Phone-438</t>
  </si>
  <si>
    <t>20-Phone-458</t>
  </si>
  <si>
    <t>20-i26-r</t>
  </si>
  <si>
    <t>01/10</t>
  </si>
  <si>
    <t>02/10</t>
  </si>
  <si>
    <t>03/10</t>
  </si>
  <si>
    <t>05/10</t>
  </si>
  <si>
    <t>Phone expenses in France (no receipt)</t>
  </si>
  <si>
    <t>International investigations</t>
  </si>
  <si>
    <t>21-JF-r</t>
  </si>
  <si>
    <t>1-4/10</t>
  </si>
  <si>
    <t>International Investigations</t>
  </si>
  <si>
    <t>JF</t>
  </si>
  <si>
    <t>21-Phone-45-46</t>
  </si>
  <si>
    <t>21-Phone-87</t>
  </si>
  <si>
    <t>21-Phone-182-183</t>
  </si>
  <si>
    <t>international Investigations</t>
  </si>
  <si>
    <t>21-Phone-246-247</t>
  </si>
  <si>
    <t>21-Phone-272-273</t>
  </si>
  <si>
    <t>21-Phone-299</t>
  </si>
  <si>
    <t>postage (passport)</t>
  </si>
  <si>
    <t>21-JF-1</t>
  </si>
  <si>
    <t>14/9</t>
  </si>
  <si>
    <t>Visa Zimbabwe (2008)</t>
  </si>
  <si>
    <t>21-JF-2</t>
  </si>
  <si>
    <t>22/5</t>
  </si>
  <si>
    <t>Taxi Paris-Roissy</t>
  </si>
  <si>
    <t>21-JF-3</t>
  </si>
  <si>
    <t>Taxi Roissy-Paris</t>
  </si>
  <si>
    <t>Bus Orly-Paris</t>
  </si>
  <si>
    <t>Bus Paris-Orly</t>
  </si>
  <si>
    <t>x5 hrs taxi</t>
  </si>
  <si>
    <t>21-fel-r</t>
  </si>
  <si>
    <t>21-JF-4</t>
  </si>
  <si>
    <t>21-JF-6</t>
  </si>
  <si>
    <t>21-JF-9</t>
  </si>
  <si>
    <t>21-JF-9-9a</t>
  </si>
  <si>
    <t>21-JF-9-9b</t>
  </si>
  <si>
    <t>22-Phone-94A</t>
  </si>
  <si>
    <t>22-Phone-114-115</t>
  </si>
  <si>
    <t>22-Phone-121-122</t>
  </si>
  <si>
    <t xml:space="preserve">Phone </t>
  </si>
  <si>
    <t>22-Phone-151-153</t>
  </si>
  <si>
    <t>22-i26-3</t>
  </si>
  <si>
    <t>22-JF-4b</t>
  </si>
  <si>
    <t>Garoua-Yaounde</t>
  </si>
  <si>
    <t>22-JF-4a</t>
  </si>
  <si>
    <t>air port tax</t>
  </si>
  <si>
    <t>22-JF-6a</t>
  </si>
  <si>
    <t>22-JF-r</t>
  </si>
  <si>
    <t>22-JF-5</t>
  </si>
  <si>
    <t>22-JF-6</t>
  </si>
  <si>
    <t>22-JF-5-5a</t>
  </si>
  <si>
    <t>23-Phone-68</t>
  </si>
  <si>
    <t>23-Phone-93</t>
  </si>
  <si>
    <t>Francis</t>
  </si>
  <si>
    <t>23-Phone-119-120</t>
  </si>
  <si>
    <t>23-Phone-142</t>
  </si>
  <si>
    <t>Hamidou</t>
  </si>
  <si>
    <t>23-Phone-158</t>
  </si>
  <si>
    <t>23-Phone-160</t>
  </si>
  <si>
    <t>23-Phone-171-172</t>
  </si>
  <si>
    <t>23-jul-1</t>
  </si>
  <si>
    <t>Douala-Yaounde</t>
  </si>
  <si>
    <t>23-jul-3</t>
  </si>
  <si>
    <t>23-Francis-2</t>
  </si>
  <si>
    <t>23-jul-r</t>
  </si>
  <si>
    <t>fel-5</t>
  </si>
  <si>
    <t>23-jul-2</t>
  </si>
  <si>
    <t>23-jul-4</t>
  </si>
  <si>
    <t>23-Francis-3</t>
  </si>
  <si>
    <t>23-Francis-r</t>
  </si>
  <si>
    <t xml:space="preserve"> undercover</t>
  </si>
  <si>
    <t>fel-3a</t>
  </si>
  <si>
    <t>fel-4</t>
  </si>
  <si>
    <t>fel-10</t>
  </si>
  <si>
    <t>fel-11</t>
  </si>
  <si>
    <t>fel-12</t>
  </si>
  <si>
    <t>fel-13</t>
  </si>
  <si>
    <t>fel-14</t>
  </si>
  <si>
    <t>24-i35-17</t>
  </si>
  <si>
    <t>24-i35-16</t>
  </si>
  <si>
    <t>24-i35-r</t>
  </si>
  <si>
    <t>x1 bonus</t>
  </si>
  <si>
    <t>Ofir-5</t>
  </si>
  <si>
    <t>investigator bonus</t>
  </si>
  <si>
    <t>Bonus</t>
  </si>
  <si>
    <t>Fees</t>
  </si>
  <si>
    <t>6-Phone-198-199</t>
  </si>
  <si>
    <t>6-Phone-216</t>
  </si>
  <si>
    <t>6-Phone-206</t>
  </si>
  <si>
    <t>6-Phone-241</t>
  </si>
  <si>
    <t>6-Phone-259</t>
  </si>
  <si>
    <t>6-JF-r</t>
  </si>
  <si>
    <t>6-derick-r</t>
  </si>
  <si>
    <t>x2 Hours taxi</t>
  </si>
  <si>
    <t>6-JF-7</t>
  </si>
  <si>
    <t>6-JF-9</t>
  </si>
  <si>
    <t>12/11</t>
  </si>
  <si>
    <t>6-JF-8</t>
  </si>
  <si>
    <t>x1 Police</t>
  </si>
  <si>
    <t>MINFOF</t>
  </si>
  <si>
    <t>6- Francis-r</t>
  </si>
  <si>
    <t>13-Phone-309-310</t>
  </si>
  <si>
    <t>operation</t>
  </si>
  <si>
    <t xml:space="preserve">MINFOF </t>
  </si>
  <si>
    <t>al-2a</t>
  </si>
  <si>
    <t>al-21</t>
  </si>
  <si>
    <t>al-22</t>
  </si>
  <si>
    <t>al-23</t>
  </si>
  <si>
    <t>Bonuses</t>
  </si>
  <si>
    <t>padlock</t>
  </si>
  <si>
    <t>vin-3</t>
  </si>
  <si>
    <t>x6 double loading</t>
  </si>
  <si>
    <t>vin-4</t>
  </si>
  <si>
    <t xml:space="preserve"> Hacksaw</t>
  </si>
  <si>
    <t>eri-7</t>
  </si>
  <si>
    <t>x 3 saw blades</t>
  </si>
  <si>
    <t>Alain</t>
  </si>
  <si>
    <t>Phone-1-2</t>
  </si>
  <si>
    <t>Phone-29</t>
  </si>
  <si>
    <t>Phone-31</t>
  </si>
  <si>
    <t>Phone-60-61</t>
  </si>
  <si>
    <t>Phone-69-70</t>
  </si>
  <si>
    <t>Phone-90-92</t>
  </si>
  <si>
    <t>Phone-143</t>
  </si>
  <si>
    <t>Phone-173-177</t>
  </si>
  <si>
    <t>Phone-193</t>
  </si>
  <si>
    <t>Phone-208-208a</t>
  </si>
  <si>
    <t>Phone-227-228</t>
  </si>
  <si>
    <t>Phone-248-249</t>
  </si>
  <si>
    <t>Phone-274-275</t>
  </si>
  <si>
    <t>Phone-297</t>
  </si>
  <si>
    <t>Phone-300-301</t>
  </si>
  <si>
    <t>Phone-316-317</t>
  </si>
  <si>
    <t>Phone-332</t>
  </si>
  <si>
    <t>Phone-358-359</t>
  </si>
  <si>
    <t>Phone-362-363</t>
  </si>
  <si>
    <t>Phone-390-391</t>
  </si>
  <si>
    <t>Phone-400</t>
  </si>
  <si>
    <t>Phone-425</t>
  </si>
  <si>
    <t>Phone-433-434</t>
  </si>
  <si>
    <t>Phone-460-461</t>
  </si>
  <si>
    <t>Phone-464-466</t>
  </si>
  <si>
    <t>Phone-494</t>
  </si>
  <si>
    <t>Phone-505-506</t>
  </si>
  <si>
    <t>Phone-514</t>
  </si>
  <si>
    <t>Aime</t>
  </si>
  <si>
    <t>Phone-9</t>
  </si>
  <si>
    <t>Phone-24</t>
  </si>
  <si>
    <t>Phone-52</t>
  </si>
  <si>
    <t>Phone-73</t>
  </si>
  <si>
    <t>Phone-112</t>
  </si>
  <si>
    <t>Phone-136</t>
  </si>
  <si>
    <t>Phone-163</t>
  </si>
  <si>
    <t>Phone-186</t>
  </si>
  <si>
    <t>Phone-233-234</t>
  </si>
  <si>
    <t>Phone-260</t>
  </si>
  <si>
    <t>Phone-268</t>
  </si>
  <si>
    <t>Phone-291</t>
  </si>
  <si>
    <t>Phone-305</t>
  </si>
  <si>
    <t>Phone-324</t>
  </si>
  <si>
    <t>Phone-353</t>
  </si>
  <si>
    <t>Phone-375</t>
  </si>
  <si>
    <t>Phone-385</t>
  </si>
  <si>
    <t>Phone-403-404</t>
  </si>
  <si>
    <t>Phone-411</t>
  </si>
  <si>
    <t>Phone-423</t>
  </si>
  <si>
    <t>Phone-442</t>
  </si>
  <si>
    <t>Phone-455</t>
  </si>
  <si>
    <t>Phone-472</t>
  </si>
  <si>
    <t>Phone-487</t>
  </si>
  <si>
    <t>Phone-499</t>
  </si>
  <si>
    <t>Phone-511</t>
  </si>
  <si>
    <t>Phone-17</t>
  </si>
  <si>
    <t>Phone-30</t>
  </si>
  <si>
    <t>Phone-62</t>
  </si>
  <si>
    <t>Phone-67</t>
  </si>
  <si>
    <t>Phone-89</t>
  </si>
  <si>
    <t>Phone-140</t>
  </si>
  <si>
    <t>Phone-165</t>
  </si>
  <si>
    <t>Phone-191</t>
  </si>
  <si>
    <t>Phone-207</t>
  </si>
  <si>
    <t>Phone-240</t>
  </si>
  <si>
    <t>Phone-253</t>
  </si>
  <si>
    <t>Phone-277-277a</t>
  </si>
  <si>
    <t>Phone-296</t>
  </si>
  <si>
    <t>Phone-308</t>
  </si>
  <si>
    <t>Phone-319</t>
  </si>
  <si>
    <t>Phone-346</t>
  </si>
  <si>
    <t>Phone-364-365</t>
  </si>
  <si>
    <t>Phone-386</t>
  </si>
  <si>
    <t>Phone-398</t>
  </si>
  <si>
    <t>Phone-418</t>
  </si>
  <si>
    <t>Phone-426</t>
  </si>
  <si>
    <t>Phone-441</t>
  </si>
  <si>
    <t>Phone-456</t>
  </si>
  <si>
    <t>Phone-468</t>
  </si>
  <si>
    <t>Phone-490</t>
  </si>
  <si>
    <t>Phone-503</t>
  </si>
  <si>
    <t>Phone-513</t>
  </si>
  <si>
    <t>Phone-16</t>
  </si>
  <si>
    <t>Phone-284</t>
  </si>
  <si>
    <t>Me. Tambe</t>
  </si>
  <si>
    <t>Phone-376</t>
  </si>
  <si>
    <t>Me. Tcheuguen</t>
  </si>
  <si>
    <t>Phone-170</t>
  </si>
  <si>
    <t>Phone-13</t>
  </si>
  <si>
    <t>Phone-30f</t>
  </si>
  <si>
    <t>Phone-58</t>
  </si>
  <si>
    <t>Phone-164</t>
  </si>
  <si>
    <t>Phone-204</t>
  </si>
  <si>
    <t>Phone-238</t>
  </si>
  <si>
    <t>Phone-266</t>
  </si>
  <si>
    <t>Phone-293</t>
  </si>
  <si>
    <t>Phone-306</t>
  </si>
  <si>
    <t>Phone-354</t>
  </si>
  <si>
    <t>Phone-368</t>
  </si>
  <si>
    <t>Phone-397</t>
  </si>
  <si>
    <t>Phone-431</t>
  </si>
  <si>
    <t>Phone-493</t>
  </si>
  <si>
    <t>Phone-499a</t>
  </si>
  <si>
    <t>communication</t>
  </si>
  <si>
    <t>al-1</t>
  </si>
  <si>
    <t>al-2</t>
  </si>
  <si>
    <t>al-17a</t>
  </si>
  <si>
    <t>x 64 photocopies</t>
  </si>
  <si>
    <t>al-13</t>
  </si>
  <si>
    <t>x 21 photocopies</t>
  </si>
  <si>
    <t>aim-4</t>
  </si>
  <si>
    <t>x 20 photocopies</t>
  </si>
  <si>
    <t>aim-13</t>
  </si>
  <si>
    <t>x16 photocopies</t>
  </si>
  <si>
    <t>postage</t>
  </si>
  <si>
    <t>aim-19</t>
  </si>
  <si>
    <t>x 14 plastic sleeves</t>
  </si>
  <si>
    <t>aim-20</t>
  </si>
  <si>
    <t>x 294 photocopies</t>
  </si>
  <si>
    <t>aim-21</t>
  </si>
  <si>
    <t>x 40 photocopies</t>
  </si>
  <si>
    <t>aim-22</t>
  </si>
  <si>
    <t>x 53 photocopies</t>
  </si>
  <si>
    <t>aim-24</t>
  </si>
  <si>
    <t>x 15 photocopies</t>
  </si>
  <si>
    <t>x 35 files</t>
  </si>
  <si>
    <t>fel-16</t>
  </si>
  <si>
    <t>x 108 photocopies</t>
  </si>
  <si>
    <t>fel-18</t>
  </si>
  <si>
    <t>x 30 photocopies</t>
  </si>
  <si>
    <t>fel-20</t>
  </si>
  <si>
    <t>x 11 photocopes</t>
  </si>
  <si>
    <t>fel-21</t>
  </si>
  <si>
    <t>Vincent</t>
  </si>
  <si>
    <t>Phone-10</t>
  </si>
  <si>
    <t>Phone-21</t>
  </si>
  <si>
    <t>Phone-39a</t>
  </si>
  <si>
    <t>Phone-54</t>
  </si>
  <si>
    <t>Phone-76-77</t>
  </si>
  <si>
    <t>Phone-105-106</t>
  </si>
  <si>
    <t>Phone-141</t>
  </si>
  <si>
    <t>Phone-166-167</t>
  </si>
  <si>
    <t>Phone-194-196</t>
  </si>
  <si>
    <t>Phone-230-231</t>
  </si>
  <si>
    <t>Phone-256</t>
  </si>
  <si>
    <t>Phone-270-271</t>
  </si>
  <si>
    <t>Phone-287-287a</t>
  </si>
  <si>
    <t>Phone-303</t>
  </si>
  <si>
    <t>Phone-327</t>
  </si>
  <si>
    <t>Phone-350</t>
  </si>
  <si>
    <t>Phone-372-372a</t>
  </si>
  <si>
    <t>Phone-381</t>
  </si>
  <si>
    <t>Phone-393</t>
  </si>
  <si>
    <t>Phone-413-413a</t>
  </si>
  <si>
    <t>Phone-421</t>
  </si>
  <si>
    <t>Phone-437</t>
  </si>
  <si>
    <t>Phone-450</t>
  </si>
  <si>
    <t>Phone-470</t>
  </si>
  <si>
    <t>Phone-480-481</t>
  </si>
  <si>
    <t>Phone-502</t>
  </si>
  <si>
    <t>Phone-508</t>
  </si>
  <si>
    <t>Phone-15</t>
  </si>
  <si>
    <t>Phone-27</t>
  </si>
  <si>
    <t>Phone-50</t>
  </si>
  <si>
    <t>Phone-71-72</t>
  </si>
  <si>
    <t>Phone-108-109</t>
  </si>
  <si>
    <t>Phone-133</t>
  </si>
  <si>
    <t>Phone-161</t>
  </si>
  <si>
    <t>Phone-188a</t>
  </si>
  <si>
    <t>Phone-237</t>
  </si>
  <si>
    <t>Phone-257</t>
  </si>
  <si>
    <t>Phone-285</t>
  </si>
  <si>
    <t>Phone-304</t>
  </si>
  <si>
    <t>Phone-322</t>
  </si>
  <si>
    <t>Phone-351</t>
  </si>
  <si>
    <t>Phone-370</t>
  </si>
  <si>
    <t>Phone-384</t>
  </si>
  <si>
    <t>Phone-396</t>
  </si>
  <si>
    <t>Phone-412</t>
  </si>
  <si>
    <t>Phone-424</t>
  </si>
  <si>
    <t>Phone-439</t>
  </si>
  <si>
    <t>Phone-447-448</t>
  </si>
  <si>
    <t>Phone-476</t>
  </si>
  <si>
    <t>Phone-488</t>
  </si>
  <si>
    <t>Phone-502a</t>
  </si>
  <si>
    <t>Phone-510</t>
  </si>
  <si>
    <t>Anna</t>
  </si>
  <si>
    <t>Phone-8</t>
  </si>
  <si>
    <t>Phone-25</t>
  </si>
  <si>
    <t>Phone-51</t>
  </si>
  <si>
    <t>Phone-74</t>
  </si>
  <si>
    <t>Phone-102-103</t>
  </si>
  <si>
    <t>Phone-123-124</t>
  </si>
  <si>
    <t>Phone-162</t>
  </si>
  <si>
    <t>Phone-187</t>
  </si>
  <si>
    <t>Phone-236</t>
  </si>
  <si>
    <t>Phone-258</t>
  </si>
  <si>
    <t>Phone-267</t>
  </si>
  <si>
    <t>Phone-286</t>
  </si>
  <si>
    <t>Phone-302</t>
  </si>
  <si>
    <t>Phone-323</t>
  </si>
  <si>
    <t>Phone-330</t>
  </si>
  <si>
    <t>Phone-355</t>
  </si>
  <si>
    <t>Phone-369</t>
  </si>
  <si>
    <t>Phone-382</t>
  </si>
  <si>
    <t>Phone-393a</t>
  </si>
  <si>
    <t>Phone-410</t>
  </si>
  <si>
    <t>Phone-422</t>
  </si>
  <si>
    <t>Phone-440</t>
  </si>
  <si>
    <t>Phone-454</t>
  </si>
  <si>
    <t>Phone-473</t>
  </si>
  <si>
    <t>Phone-489</t>
  </si>
  <si>
    <t>Phone-496</t>
  </si>
  <si>
    <t>Phone-512</t>
  </si>
  <si>
    <t>x30mins internet</t>
  </si>
  <si>
    <t>ann-4</t>
  </si>
  <si>
    <t>x1hour internet</t>
  </si>
  <si>
    <t>ann-5</t>
  </si>
  <si>
    <t>ann-r</t>
  </si>
  <si>
    <t>special taxi</t>
  </si>
  <si>
    <t>eri-r</t>
  </si>
  <si>
    <t xml:space="preserve">Le liberal newspaper F </t>
  </si>
  <si>
    <t>Bangui ivory dealers behind bars</t>
  </si>
  <si>
    <t>Bangui ivory operation</t>
  </si>
  <si>
    <t>crackdown ivory operation in Bangui</t>
  </si>
  <si>
    <t>Cameroon Tribune newspaper E</t>
  </si>
  <si>
    <t>October recordings</t>
  </si>
  <si>
    <t>vin-6</t>
  </si>
  <si>
    <t>CD production</t>
  </si>
  <si>
    <t>vin-1a</t>
  </si>
  <si>
    <t>vin-4a</t>
  </si>
  <si>
    <t>fax</t>
  </si>
  <si>
    <t>ann-1</t>
  </si>
  <si>
    <t>x15 news papers</t>
  </si>
  <si>
    <t>ann-2</t>
  </si>
  <si>
    <t>ann-3</t>
  </si>
  <si>
    <t>x18 news papers</t>
  </si>
  <si>
    <t>ann-6</t>
  </si>
  <si>
    <t>ann-8</t>
  </si>
  <si>
    <t>x17 news papers</t>
  </si>
  <si>
    <t>ann-9</t>
  </si>
  <si>
    <t>x 2 mini dv casstres</t>
  </si>
  <si>
    <t>eri-2</t>
  </si>
  <si>
    <t>x 2 cds</t>
  </si>
  <si>
    <t>eri-3</t>
  </si>
  <si>
    <t>eri-6</t>
  </si>
  <si>
    <t>x30 photocopy</t>
  </si>
  <si>
    <t>vin-1</t>
  </si>
  <si>
    <t>x220 photocopy</t>
  </si>
  <si>
    <t>vin-2</t>
  </si>
  <si>
    <t>x140 photocopy</t>
  </si>
  <si>
    <t>vin-5</t>
  </si>
  <si>
    <t>media officer</t>
  </si>
  <si>
    <t>Development assistant</t>
  </si>
  <si>
    <t>y'de-D'la</t>
  </si>
  <si>
    <t>policy and external relations</t>
  </si>
  <si>
    <t>Ofir-1</t>
  </si>
  <si>
    <t>Jetton Fouille</t>
  </si>
  <si>
    <t>Ofir-6</t>
  </si>
  <si>
    <t>Entry fees-port</t>
  </si>
  <si>
    <t>Ofir-7</t>
  </si>
  <si>
    <t>visa congo Brazzaville</t>
  </si>
  <si>
    <t>Eme-2</t>
  </si>
  <si>
    <t>Visa fees</t>
  </si>
  <si>
    <t>Congo DRC</t>
  </si>
  <si>
    <t>arrey-8</t>
  </si>
  <si>
    <t>Ofir-3</t>
  </si>
  <si>
    <t>Ofir-4</t>
  </si>
  <si>
    <t>Ofir-4a</t>
  </si>
  <si>
    <t>Kinshasa</t>
  </si>
  <si>
    <t>Ofir-9</t>
  </si>
  <si>
    <t>Phone international</t>
  </si>
  <si>
    <t>Policy and external relations</t>
  </si>
  <si>
    <t>RDC</t>
  </si>
  <si>
    <t>Phone-320</t>
  </si>
  <si>
    <t>Phone-321</t>
  </si>
  <si>
    <t>Phone-328</t>
  </si>
  <si>
    <t>Phone-331</t>
  </si>
  <si>
    <t>Phone-334-335</t>
  </si>
  <si>
    <t>Phone-357</t>
  </si>
  <si>
    <t>DRC</t>
  </si>
  <si>
    <t>Phone-366</t>
  </si>
  <si>
    <t>Phone-367</t>
  </si>
  <si>
    <t>Ofir-r</t>
  </si>
  <si>
    <t>Kingshasa</t>
  </si>
  <si>
    <t>Ofir-2</t>
  </si>
  <si>
    <t>Ofir-8</t>
  </si>
  <si>
    <t>x1875 photocopy</t>
  </si>
  <si>
    <t>ann-7</t>
  </si>
  <si>
    <t>x9 book binding</t>
  </si>
  <si>
    <t>CAR</t>
  </si>
  <si>
    <t>Phone-3</t>
  </si>
  <si>
    <t>Phone-4</t>
  </si>
  <si>
    <t>Phone-5</t>
  </si>
  <si>
    <t>Phone-6</t>
  </si>
  <si>
    <t>Phone-19</t>
  </si>
  <si>
    <t>Phone-37</t>
  </si>
  <si>
    <t>Phone-41-43</t>
  </si>
  <si>
    <t>Phone-44</t>
  </si>
  <si>
    <t>Phone-68-68a</t>
  </si>
  <si>
    <t>Phone-80-81</t>
  </si>
  <si>
    <t>Phone-88</t>
  </si>
  <si>
    <t>Phone-99</t>
  </si>
  <si>
    <t>Phone-113</t>
  </si>
  <si>
    <t>Phone-132</t>
  </si>
  <si>
    <t>Phone-147-148</t>
  </si>
  <si>
    <t>Phone-190</t>
  </si>
  <si>
    <t>Phone-200</t>
  </si>
  <si>
    <t>Phone-222</t>
  </si>
  <si>
    <t>Phone-214-215</t>
  </si>
  <si>
    <t>Phone-280</t>
  </si>
  <si>
    <t>Phone-281</t>
  </si>
  <si>
    <t>Phone-282</t>
  </si>
  <si>
    <t>Phone-311</t>
  </si>
  <si>
    <t>Phone-312</t>
  </si>
  <si>
    <t>Phone-392</t>
  </si>
  <si>
    <t>Phone-495</t>
  </si>
  <si>
    <t>Phone-32-34</t>
  </si>
  <si>
    <t>Phone-100</t>
  </si>
  <si>
    <t>Phone-149-150</t>
  </si>
  <si>
    <t>Phone-226</t>
  </si>
  <si>
    <t>Phone-82</t>
  </si>
  <si>
    <t>Congo</t>
  </si>
  <si>
    <t>Phone-101</t>
  </si>
  <si>
    <t>Phone-298</t>
  </si>
  <si>
    <t>Phone-405</t>
  </si>
  <si>
    <t>Phone-419</t>
  </si>
  <si>
    <t>Phone-428</t>
  </si>
  <si>
    <t>Phone-445</t>
  </si>
  <si>
    <t>Phone-446</t>
  </si>
  <si>
    <t>Phone-477</t>
  </si>
  <si>
    <t>Phone-478</t>
  </si>
  <si>
    <t>Phone-479</t>
  </si>
  <si>
    <t>Phone-515</t>
  </si>
  <si>
    <t>UK</t>
  </si>
  <si>
    <t>Phone-188-189</t>
  </si>
  <si>
    <t>Phone-213</t>
  </si>
  <si>
    <t>Phone-313</t>
  </si>
  <si>
    <t>Phone-462</t>
  </si>
  <si>
    <t>Phone-498</t>
  </si>
  <si>
    <t>Hr-internet 9.10</t>
  </si>
  <si>
    <t>management</t>
  </si>
  <si>
    <t>ofir</t>
  </si>
  <si>
    <t>Phone-35-36a</t>
  </si>
  <si>
    <t>Phone-65</t>
  </si>
  <si>
    <t>Phone-83</t>
  </si>
  <si>
    <t>Phone-96-98</t>
  </si>
  <si>
    <t>Phone-144-146</t>
  </si>
  <si>
    <t>Phone-180-181</t>
  </si>
  <si>
    <t>Phone-192</t>
  </si>
  <si>
    <t>Phone-209-212</t>
  </si>
  <si>
    <t>Phone-223-225</t>
  </si>
  <si>
    <t>Phone-250-251</t>
  </si>
  <si>
    <t>Phone-279</t>
  </si>
  <si>
    <t>Phone-377-378</t>
  </si>
  <si>
    <t>x2 hrs taxi</t>
  </si>
  <si>
    <t>Director</t>
  </si>
  <si>
    <t>salary</t>
  </si>
  <si>
    <t>Phone-11</t>
  </si>
  <si>
    <t>Phone-26-26a</t>
  </si>
  <si>
    <t>Phone-59</t>
  </si>
  <si>
    <t>Phone-86</t>
  </si>
  <si>
    <t>Phone-116-118</t>
  </si>
  <si>
    <t>Phone-168-169</t>
  </si>
  <si>
    <t>Phone-203</t>
  </si>
  <si>
    <t>Phone-217-218</t>
  </si>
  <si>
    <t>Phone-262-263</t>
  </si>
  <si>
    <t>Phone-292</t>
  </si>
  <si>
    <t>Phone-326</t>
  </si>
  <si>
    <t>Phone-348</t>
  </si>
  <si>
    <t>Phone-360-361</t>
  </si>
  <si>
    <t>Phone-389</t>
  </si>
  <si>
    <t>Phone-394</t>
  </si>
  <si>
    <t>Phone-406-407</t>
  </si>
  <si>
    <t>Phone-435-436</t>
  </si>
  <si>
    <t>Phone-453</t>
  </si>
  <si>
    <t>Phone-469</t>
  </si>
  <si>
    <t>Phone-486</t>
  </si>
  <si>
    <t>Phone-504</t>
  </si>
  <si>
    <t>Phone-509-509a</t>
  </si>
  <si>
    <t>Arrey</t>
  </si>
  <si>
    <t>Phone-12</t>
  </si>
  <si>
    <t>Phone-23</t>
  </si>
  <si>
    <t>Phone-38</t>
  </si>
  <si>
    <t>Phone-40</t>
  </si>
  <si>
    <t>Phone-56</t>
  </si>
  <si>
    <t>Phone-79</t>
  </si>
  <si>
    <t>Phone-111</t>
  </si>
  <si>
    <t>Phone-135</t>
  </si>
  <si>
    <t>Phone-154-155</t>
  </si>
  <si>
    <t>Phone-197</t>
  </si>
  <si>
    <t>Phone-207A</t>
  </si>
  <si>
    <t>Phone-218a-219</t>
  </si>
  <si>
    <t>Phone-255</t>
  </si>
  <si>
    <t>Phone-278</t>
  </si>
  <si>
    <t>Phone-294</t>
  </si>
  <si>
    <t>Phone-307-307a</t>
  </si>
  <si>
    <t>Phone-333</t>
  </si>
  <si>
    <t>Phone-356</t>
  </si>
  <si>
    <t>Phone-371</t>
  </si>
  <si>
    <t>Phone-383</t>
  </si>
  <si>
    <t>Phone-395</t>
  </si>
  <si>
    <t>Phone-416</t>
  </si>
  <si>
    <t>Phone-430</t>
  </si>
  <si>
    <t>Phone-443</t>
  </si>
  <si>
    <t>Phone-451-452</t>
  </si>
  <si>
    <t>Phone-474</t>
  </si>
  <si>
    <t>Phone-492</t>
  </si>
  <si>
    <t>Phone-497</t>
  </si>
  <si>
    <t>Phone-516</t>
  </si>
  <si>
    <t>arrey-29</t>
  </si>
  <si>
    <t>Eme-r</t>
  </si>
  <si>
    <t>x1hr taxi</t>
  </si>
  <si>
    <t>arrey-r</t>
  </si>
  <si>
    <t>Hired taxi</t>
  </si>
  <si>
    <t>Express union</t>
  </si>
  <si>
    <t>arrey-1</t>
  </si>
  <si>
    <t>arrey-2</t>
  </si>
  <si>
    <t>arrey-4</t>
  </si>
  <si>
    <t>arrey-6</t>
  </si>
  <si>
    <t>arrey-7</t>
  </si>
  <si>
    <t>arrey-10</t>
  </si>
  <si>
    <t>arrey-11</t>
  </si>
  <si>
    <t>arrey-16</t>
  </si>
  <si>
    <t>arrey-17</t>
  </si>
  <si>
    <t>arrey-18</t>
  </si>
  <si>
    <t>arrey-19</t>
  </si>
  <si>
    <t>arrey-20</t>
  </si>
  <si>
    <t>arrey-21</t>
  </si>
  <si>
    <t>arrey-22</t>
  </si>
  <si>
    <t>arrey-23</t>
  </si>
  <si>
    <t>arrey-24</t>
  </si>
  <si>
    <t>arrey-27</t>
  </si>
  <si>
    <t>arrey-28</t>
  </si>
  <si>
    <t>arrey-30</t>
  </si>
  <si>
    <t>arrey-31</t>
  </si>
  <si>
    <t>arrey-33</t>
  </si>
  <si>
    <t>arrey-36</t>
  </si>
  <si>
    <t>arrey-37</t>
  </si>
  <si>
    <t>arrey-38</t>
  </si>
  <si>
    <t>arrey-39</t>
  </si>
  <si>
    <t>arrey-41</t>
  </si>
  <si>
    <t>arrey-14a</t>
  </si>
  <si>
    <t>Bulb</t>
  </si>
  <si>
    <t>arrey-25</t>
  </si>
  <si>
    <t>arrey-26</t>
  </si>
  <si>
    <t>x10 A4 envelopes</t>
  </si>
  <si>
    <t>x4 pictures</t>
  </si>
  <si>
    <t>Ofir-1b</t>
  </si>
  <si>
    <t>Rent</t>
  </si>
  <si>
    <t>Rent + Bills</t>
  </si>
  <si>
    <t>Hr-rent-9.10</t>
  </si>
  <si>
    <t>water-SNEC</t>
  </si>
  <si>
    <t>Hr-water-9.10</t>
  </si>
  <si>
    <t>Electricity-SONEL</t>
  </si>
  <si>
    <t>Hr-Electricity-9.10</t>
  </si>
  <si>
    <t>09/10</t>
  </si>
  <si>
    <t>Yaounde-bafoussam</t>
  </si>
  <si>
    <t>Laga family</t>
  </si>
  <si>
    <t>arrey-12</t>
  </si>
  <si>
    <t>Bafoussam-Bamenda</t>
  </si>
  <si>
    <t>Bamenda-Bafoussam</t>
  </si>
  <si>
    <t>arrey-14</t>
  </si>
  <si>
    <t>Bafoussam-Yaounde</t>
  </si>
  <si>
    <t>arrey-15</t>
  </si>
  <si>
    <t>aim-5</t>
  </si>
  <si>
    <t>Bafsam-B'da</t>
  </si>
  <si>
    <t>Bamenda-Bafsam</t>
  </si>
  <si>
    <t>aim-7</t>
  </si>
  <si>
    <t>aim-8</t>
  </si>
  <si>
    <t>aim-6</t>
  </si>
  <si>
    <t>arrey-13</t>
  </si>
  <si>
    <t>Salary of media Officer is supplemented by bonuses scaled to the results he provides</t>
  </si>
  <si>
    <t>5-i45-1</t>
  </si>
  <si>
    <t>5-i45-3</t>
  </si>
  <si>
    <t>5-i45-4</t>
  </si>
  <si>
    <t>5-i45-r</t>
  </si>
  <si>
    <t>5-i45-2</t>
  </si>
  <si>
    <t>6-i45-r</t>
  </si>
  <si>
    <t>6-i45-6</t>
  </si>
  <si>
    <t>6-i45-7</t>
  </si>
  <si>
    <t>6-i45-5</t>
  </si>
  <si>
    <t>i77</t>
  </si>
  <si>
    <t>Inter-city Transport</t>
  </si>
  <si>
    <t>local Transport</t>
  </si>
  <si>
    <t>inter city Transport</t>
  </si>
  <si>
    <t>inter-city Transport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</si>
</sst>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&quot;₪&quot;\ #,##0;&quot;₪&quot;\ \-#,##0"/>
    <numFmt numFmtId="193" formatCode="&quot;₪&quot;\ #,##0;[Red]&quot;₪&quot;\ \-#,##0"/>
    <numFmt numFmtId="194" formatCode="&quot;₪&quot;\ #,##0.00;&quot;₪&quot;\ \-#,##0.00"/>
    <numFmt numFmtId="195" formatCode="&quot;₪&quot;\ #,##0.00;[Red]&quot;₪&quot;\ \-#,##0.00"/>
    <numFmt numFmtId="196" formatCode="_ &quot;₪&quot;\ * #,##0_ ;_ &quot;₪&quot;\ * \-#,##0_ ;_ &quot;₪&quot;\ * &quot;-&quot;_ ;_ @_ "/>
    <numFmt numFmtId="197" formatCode="_ * #,##0_ ;_ * \-#,##0_ ;_ * &quot;-&quot;_ ;_ @_ "/>
    <numFmt numFmtId="198" formatCode="_ &quot;₪&quot;\ * #,##0.00_ ;_ &quot;₪&quot;\ * \-#,##0.00_ ;_ &quot;₪&quot;\ * &quot;-&quot;??_ ;_ @_ "/>
    <numFmt numFmtId="199" formatCode="_ * #,##0.00_ ;_ * \-#,##0.00_ ;_ * &quot;-&quot;??_ ;_ @_ "/>
    <numFmt numFmtId="200" formatCode="m/d"/>
    <numFmt numFmtId="201" formatCode="m/d/yy"/>
    <numFmt numFmtId="202" formatCode="#,##0;[Red]#,##0"/>
    <numFmt numFmtId="203" formatCode="#,##0_ ;[Red]\-#,##0\ "/>
    <numFmt numFmtId="204" formatCode="[$$-409]#,##0.0;[Red][$$-409]#,##0.0"/>
    <numFmt numFmtId="205" formatCode="[$$-409]#,##0;[Red][$$-409]#,##0"/>
    <numFmt numFmtId="206" formatCode="&quot;£&quot;#,##0"/>
    <numFmt numFmtId="207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3"/>
      <name val="Arial"/>
      <family val="0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14"/>
      <name val="Arial"/>
      <family val="0"/>
    </font>
    <font>
      <b/>
      <sz val="10"/>
      <color indexed="53"/>
      <name val="Arial"/>
      <family val="2"/>
    </font>
    <font>
      <sz val="9"/>
      <color indexed="53"/>
      <name val="Arial"/>
      <family val="2"/>
    </font>
    <font>
      <sz val="9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0"/>
    </font>
    <font>
      <b/>
      <sz val="10"/>
      <color indexed="20"/>
      <name val="Arial"/>
      <family val="2"/>
    </font>
    <font>
      <b/>
      <sz val="10"/>
      <color indexed="40"/>
      <name val="Arial"/>
      <family val="2"/>
    </font>
    <font>
      <sz val="10"/>
      <color indexed="50"/>
      <name val="Arial"/>
      <family val="2"/>
    </font>
    <font>
      <sz val="10"/>
      <color indexed="12"/>
      <name val="Arial"/>
      <family val="0"/>
    </font>
    <font>
      <sz val="8"/>
      <color indexed="53"/>
      <name val="Arial"/>
      <family val="0"/>
    </font>
    <font>
      <sz val="8"/>
      <color indexed="20"/>
      <name val="Arial"/>
      <family val="2"/>
    </font>
    <font>
      <sz val="8"/>
      <color indexed="10"/>
      <name val="Arial"/>
      <family val="0"/>
    </font>
    <font>
      <sz val="8"/>
      <color indexed="60"/>
      <name val="Arial"/>
      <family val="0"/>
    </font>
    <font>
      <sz val="8"/>
      <color indexed="40"/>
      <name val="Arial"/>
      <family val="0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202" fontId="1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0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02" fontId="0" fillId="2" borderId="0" xfId="0" applyNumberFormat="1" applyFill="1" applyAlignment="1">
      <alignment/>
    </xf>
    <xf numFmtId="202" fontId="5" fillId="2" borderId="0" xfId="0" applyNumberFormat="1" applyFont="1" applyFill="1" applyAlignment="1">
      <alignment/>
    </xf>
    <xf numFmtId="20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02" fontId="0" fillId="0" borderId="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20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205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20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20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04" fontId="0" fillId="0" borderId="0" xfId="0" applyNumberForma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ill="1" applyAlignment="1">
      <alignment horizontal="right"/>
    </xf>
    <xf numFmtId="49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ont="1" applyFill="1" applyAlignment="1">
      <alignment/>
    </xf>
    <xf numFmtId="204" fontId="0" fillId="2" borderId="0" xfId="0" applyNumberFormat="1" applyFont="1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0" borderId="0" xfId="20" applyNumberFormat="1" applyFill="1">
      <alignment/>
      <protection/>
    </xf>
    <xf numFmtId="49" fontId="0" fillId="0" borderId="0" xfId="20" applyNumberFormat="1" applyFill="1">
      <alignment/>
      <protection/>
    </xf>
    <xf numFmtId="49" fontId="0" fillId="0" borderId="0" xfId="20" applyNumberFormat="1" applyFill="1" applyAlignment="1">
      <alignment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3" xfId="0" applyNumberFormat="1" applyFill="1" applyBorder="1" applyAlignment="1">
      <alignment/>
    </xf>
    <xf numFmtId="49" fontId="0" fillId="0" borderId="3" xfId="0" applyNumberFormat="1" applyFill="1" applyBorder="1" applyAlignment="1">
      <alignment/>
    </xf>
    <xf numFmtId="204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2" borderId="0" xfId="0" applyNumberFormat="1" applyFont="1" applyFill="1" applyAlignment="1">
      <alignment/>
    </xf>
    <xf numFmtId="3" fontId="0" fillId="0" borderId="0" xfId="0" applyNumberFormat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/>
    </xf>
    <xf numFmtId="3" fontId="0" fillId="0" borderId="3" xfId="0" applyNumberFormat="1" applyFont="1" applyFill="1" applyBorder="1" applyAlignment="1">
      <alignment/>
    </xf>
    <xf numFmtId="204" fontId="0" fillId="0" borderId="3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204" fontId="12" fillId="0" borderId="3" xfId="0" applyNumberFormat="1" applyFont="1" applyBorder="1" applyAlignment="1">
      <alignment/>
    </xf>
    <xf numFmtId="0" fontId="13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204" fontId="19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204" fontId="20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49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204" fontId="20" fillId="2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206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20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2" borderId="0" xfId="0" applyNumberFormat="1" applyFill="1" applyAlignment="1">
      <alignment horizontal="left" shrinkToFit="1"/>
    </xf>
    <xf numFmtId="49" fontId="0" fillId="0" borderId="1" xfId="0" applyNumberFormat="1" applyBorder="1" applyAlignment="1">
      <alignment horizontal="left" shrinkToFit="1"/>
    </xf>
    <xf numFmtId="49" fontId="1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0" borderId="0" xfId="20" applyNumberFormat="1" applyFill="1" applyAlignment="1">
      <alignment horizontal="left"/>
      <protection/>
    </xf>
    <xf numFmtId="49" fontId="0" fillId="0" borderId="3" xfId="0" applyNumberForma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49" fontId="16" fillId="2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2" borderId="0" xfId="0" applyNumberFormat="1" applyFont="1" applyFill="1" applyAlignment="1">
      <alignment horizontal="right"/>
    </xf>
    <xf numFmtId="3" fontId="23" fillId="0" borderId="3" xfId="0" applyNumberFormat="1" applyFont="1" applyBorder="1" applyAlignment="1">
      <alignment/>
    </xf>
    <xf numFmtId="3" fontId="13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0" fillId="2" borderId="0" xfId="0" applyNumberFormat="1" applyFont="1" applyFill="1" applyAlignment="1">
      <alignment/>
    </xf>
    <xf numFmtId="3" fontId="10" fillId="0" borderId="0" xfId="0" applyNumberFormat="1" applyFont="1" applyAlignment="1" quotePrefix="1">
      <alignment/>
    </xf>
    <xf numFmtId="3" fontId="13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0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6" fillId="2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2" borderId="0" xfId="0" applyNumberFormat="1" applyFont="1" applyFill="1" applyAlignment="1">
      <alignment/>
    </xf>
    <xf numFmtId="3" fontId="0" fillId="0" borderId="0" xfId="0" applyNumberFormat="1" applyAlignment="1" quotePrefix="1">
      <alignment/>
    </xf>
    <xf numFmtId="3" fontId="0" fillId="2" borderId="0" xfId="0" applyNumberFormat="1" applyFont="1" applyFill="1" applyBorder="1" applyAlignment="1">
      <alignment/>
    </xf>
    <xf numFmtId="3" fontId="28" fillId="0" borderId="3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6" fillId="2" borderId="0" xfId="0" applyNumberFormat="1" applyFont="1" applyFill="1" applyAlignment="1">
      <alignment/>
    </xf>
    <xf numFmtId="3" fontId="27" fillId="0" borderId="3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204" fontId="0" fillId="0" borderId="2" xfId="0" applyNumberFormat="1" applyBorder="1" applyAlignment="1">
      <alignment/>
    </xf>
    <xf numFmtId="204" fontId="0" fillId="0" borderId="0" xfId="0" applyNumberFormat="1" applyBorder="1" applyAlignment="1">
      <alignment/>
    </xf>
    <xf numFmtId="49" fontId="14" fillId="0" borderId="0" xfId="0" applyNumberFormat="1" applyFont="1" applyFill="1" applyAlignment="1">
      <alignment/>
    </xf>
    <xf numFmtId="3" fontId="14" fillId="0" borderId="2" xfId="0" applyNumberFormat="1" applyFont="1" applyBorder="1" applyAlignment="1">
      <alignment/>
    </xf>
    <xf numFmtId="49" fontId="14" fillId="0" borderId="2" xfId="0" applyNumberFormat="1" applyFont="1" applyBorder="1" applyAlignment="1">
      <alignment/>
    </xf>
    <xf numFmtId="49" fontId="14" fillId="0" borderId="2" xfId="0" applyNumberFormat="1" applyFont="1" applyBorder="1" applyAlignment="1">
      <alignment/>
    </xf>
    <xf numFmtId="49" fontId="14" fillId="0" borderId="2" xfId="0" applyNumberFormat="1" applyFont="1" applyBorder="1" applyAlignment="1">
      <alignment horizontal="left"/>
    </xf>
    <xf numFmtId="20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3" fontId="15" fillId="0" borderId="2" xfId="0" applyNumberFormat="1" applyFont="1" applyFill="1" applyBorder="1" applyAlignment="1">
      <alignment/>
    </xf>
    <xf numFmtId="49" fontId="15" fillId="0" borderId="2" xfId="0" applyNumberFormat="1" applyFont="1" applyFill="1" applyBorder="1" applyAlignment="1">
      <alignment/>
    </xf>
    <xf numFmtId="49" fontId="29" fillId="0" borderId="2" xfId="0" applyNumberFormat="1" applyFont="1" applyBorder="1" applyAlignment="1">
      <alignment horizontal="left"/>
    </xf>
    <xf numFmtId="0" fontId="29" fillId="0" borderId="0" xfId="0" applyFont="1" applyAlignment="1">
      <alignment/>
    </xf>
    <xf numFmtId="49" fontId="16" fillId="0" borderId="0" xfId="0" applyNumberFormat="1" applyFont="1" applyFill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 horizontal="left"/>
    </xf>
    <xf numFmtId="3" fontId="23" fillId="0" borderId="2" xfId="0" applyNumberFormat="1" applyFont="1" applyBorder="1" applyAlignment="1">
      <alignment/>
    </xf>
    <xf numFmtId="204" fontId="0" fillId="0" borderId="2" xfId="0" applyNumberFormat="1" applyFont="1" applyBorder="1" applyAlignment="1">
      <alignment/>
    </xf>
    <xf numFmtId="204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9" fontId="10" fillId="0" borderId="0" xfId="0" applyNumberFormat="1" applyFont="1" applyFill="1" applyAlignment="1">
      <alignment/>
    </xf>
    <xf numFmtId="3" fontId="10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/>
    </xf>
    <xf numFmtId="49" fontId="10" fillId="0" borderId="2" xfId="0" applyNumberFormat="1" applyFont="1" applyFill="1" applyBorder="1" applyAlignment="1">
      <alignment horizontal="left"/>
    </xf>
    <xf numFmtId="20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49" fontId="13" fillId="0" borderId="0" xfId="0" applyNumberFormat="1" applyFont="1" applyFill="1" applyAlignment="1">
      <alignment/>
    </xf>
    <xf numFmtId="3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 horizontal="left"/>
    </xf>
    <xf numFmtId="204" fontId="13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3" fontId="26" fillId="0" borderId="2" xfId="0" applyNumberFormat="1" applyFont="1" applyFill="1" applyBorder="1" applyAlignment="1">
      <alignment/>
    </xf>
    <xf numFmtId="49" fontId="26" fillId="0" borderId="2" xfId="0" applyNumberFormat="1" applyFont="1" applyFill="1" applyBorder="1" applyAlignment="1">
      <alignment/>
    </xf>
    <xf numFmtId="49" fontId="26" fillId="0" borderId="2" xfId="0" applyNumberFormat="1" applyFont="1" applyFill="1" applyBorder="1" applyAlignment="1">
      <alignment horizontal="left"/>
    </xf>
    <xf numFmtId="49" fontId="26" fillId="0" borderId="2" xfId="0" applyNumberFormat="1" applyFont="1" applyFill="1" applyBorder="1" applyAlignment="1">
      <alignment horizontal="center"/>
    </xf>
    <xf numFmtId="204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49" fontId="0" fillId="0" borderId="2" xfId="0" applyNumberFormat="1" applyFont="1" applyBorder="1" applyAlignment="1">
      <alignment/>
    </xf>
    <xf numFmtId="49" fontId="30" fillId="0" borderId="2" xfId="0" applyNumberFormat="1" applyFont="1" applyBorder="1" applyAlignment="1">
      <alignment/>
    </xf>
    <xf numFmtId="49" fontId="30" fillId="0" borderId="2" xfId="0" applyNumberFormat="1" applyFont="1" applyBorder="1" applyAlignment="1">
      <alignment horizontal="left"/>
    </xf>
    <xf numFmtId="204" fontId="1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204" fontId="14" fillId="0" borderId="0" xfId="0" applyNumberFormat="1" applyFont="1" applyAlignment="1">
      <alignment/>
    </xf>
    <xf numFmtId="204" fontId="14" fillId="0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3" fontId="22" fillId="2" borderId="0" xfId="0" applyNumberFormat="1" applyFont="1" applyFill="1" applyAlignment="1">
      <alignment/>
    </xf>
    <xf numFmtId="204" fontId="14" fillId="2" borderId="0" xfId="0" applyNumberFormat="1" applyFont="1" applyFill="1" applyAlignment="1">
      <alignment/>
    </xf>
    <xf numFmtId="204" fontId="31" fillId="2" borderId="0" xfId="0" applyNumberFormat="1" applyFont="1" applyFill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left"/>
    </xf>
    <xf numFmtId="204" fontId="20" fillId="0" borderId="0" xfId="0" applyNumberFormat="1" applyFont="1" applyFill="1" applyAlignment="1">
      <alignment/>
    </xf>
    <xf numFmtId="204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49" fontId="30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left"/>
    </xf>
    <xf numFmtId="3" fontId="23" fillId="0" borderId="0" xfId="0" applyNumberFormat="1" applyFont="1" applyAlignment="1">
      <alignment/>
    </xf>
    <xf numFmtId="204" fontId="12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3" fontId="32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/>
    </xf>
    <xf numFmtId="49" fontId="30" fillId="2" borderId="0" xfId="0" applyNumberFormat="1" applyFont="1" applyFill="1" applyAlignment="1">
      <alignment/>
    </xf>
    <xf numFmtId="49" fontId="30" fillId="2" borderId="0" xfId="0" applyNumberFormat="1" applyFont="1" applyFill="1" applyAlignment="1">
      <alignment horizontal="left"/>
    </xf>
    <xf numFmtId="3" fontId="23" fillId="2" borderId="0" xfId="0" applyNumberFormat="1" applyFont="1" applyFill="1" applyAlignment="1">
      <alignment/>
    </xf>
    <xf numFmtId="204" fontId="12" fillId="2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204" fontId="33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2" borderId="0" xfId="0" applyFont="1" applyFill="1" applyAlignment="1">
      <alignment/>
    </xf>
    <xf numFmtId="3" fontId="10" fillId="0" borderId="0" xfId="0" applyNumberFormat="1" applyFont="1" applyAlignment="1">
      <alignment/>
    </xf>
    <xf numFmtId="49" fontId="10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left"/>
    </xf>
    <xf numFmtId="204" fontId="33" fillId="2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3" fontId="13" fillId="0" borderId="0" xfId="0" applyNumberFormat="1" applyFont="1" applyFill="1" applyAlignment="1">
      <alignment/>
    </xf>
    <xf numFmtId="204" fontId="34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204" fontId="34" fillId="2" borderId="0" xfId="0" applyNumberFormat="1" applyFont="1" applyFill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204" fontId="35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2" borderId="0" xfId="0" applyNumberFormat="1" applyFont="1" applyFill="1" applyAlignment="1">
      <alignment/>
    </xf>
    <xf numFmtId="49" fontId="26" fillId="2" borderId="0" xfId="0" applyNumberFormat="1" applyFont="1" applyFill="1" applyAlignment="1">
      <alignment horizontal="left"/>
    </xf>
    <xf numFmtId="49" fontId="26" fillId="2" borderId="0" xfId="0" applyNumberFormat="1" applyFont="1" applyFill="1" applyAlignment="1">
      <alignment horizontal="center"/>
    </xf>
    <xf numFmtId="204" fontId="35" fillId="2" borderId="0" xfId="0" applyNumberFormat="1" applyFont="1" applyFill="1" applyAlignment="1">
      <alignment/>
    </xf>
    <xf numFmtId="0" fontId="26" fillId="2" borderId="0" xfId="0" applyFont="1" applyFill="1" applyBorder="1" applyAlignment="1">
      <alignment/>
    </xf>
    <xf numFmtId="202" fontId="14" fillId="0" borderId="0" xfId="0" applyNumberFormat="1" applyFont="1" applyFill="1" applyAlignment="1">
      <alignment/>
    </xf>
    <xf numFmtId="49" fontId="14" fillId="3" borderId="0" xfId="0" applyNumberFormat="1" applyFont="1" applyFill="1" applyAlignment="1">
      <alignment/>
    </xf>
    <xf numFmtId="207" fontId="14" fillId="0" borderId="0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10" fillId="2" borderId="0" xfId="0" applyNumberFormat="1" applyFont="1" applyFill="1" applyAlignment="1" quotePrefix="1">
      <alignment/>
    </xf>
    <xf numFmtId="49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3" fontId="37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 quotePrefix="1">
      <alignment/>
    </xf>
    <xf numFmtId="3" fontId="15" fillId="0" borderId="0" xfId="0" applyNumberFormat="1" applyFont="1" applyFill="1" applyAlignment="1" quotePrefix="1">
      <alignment/>
    </xf>
    <xf numFmtId="1" fontId="14" fillId="0" borderId="0" xfId="0" applyNumberFormat="1" applyFont="1" applyAlignment="1">
      <alignment/>
    </xf>
    <xf numFmtId="3" fontId="26" fillId="0" borderId="0" xfId="0" applyNumberFormat="1" applyFont="1" applyAlignment="1" quotePrefix="1">
      <alignment/>
    </xf>
    <xf numFmtId="3" fontId="14" fillId="0" borderId="0" xfId="0" applyNumberFormat="1" applyFont="1" applyFill="1" applyAlignment="1" quotePrefix="1">
      <alignment/>
    </xf>
    <xf numFmtId="3" fontId="14" fillId="0" borderId="0" xfId="0" applyNumberFormat="1" applyFont="1" applyFill="1" applyBorder="1" applyAlignment="1" quotePrefix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1"/>
  <sheetViews>
    <sheetView tabSelected="1" zoomScale="115" zoomScaleNormal="115" workbookViewId="0" topLeftCell="A1">
      <pane ySplit="5" topLeftCell="BM35" activePane="bottomLeft" state="frozen"/>
      <selection pane="topLeft" activeCell="A1" sqref="A1"/>
      <selection pane="bottomLeft" activeCell="C35" sqref="C35"/>
    </sheetView>
  </sheetViews>
  <sheetFormatPr defaultColWidth="9.140625" defaultRowHeight="12.75" zeroHeight="1"/>
  <cols>
    <col min="1" max="1" width="4.57421875" style="1" customWidth="1"/>
    <col min="2" max="2" width="11.71093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3" customWidth="1"/>
    <col min="7" max="7" width="6.8515625" style="75" customWidth="1"/>
    <col min="8" max="8" width="10.140625" style="5" customWidth="1"/>
    <col min="9" max="9" width="9.7109375" style="4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4"/>
      <c r="B1" s="6"/>
      <c r="C1" s="7"/>
      <c r="D1" s="7"/>
      <c r="E1" s="8"/>
      <c r="F1" s="7"/>
      <c r="G1" s="164"/>
      <c r="H1" s="6"/>
      <c r="I1" s="3"/>
    </row>
    <row r="2" spans="1:9" ht="17.25" customHeight="1">
      <c r="A2" s="9"/>
      <c r="B2" s="397" t="s">
        <v>296</v>
      </c>
      <c r="C2" s="397"/>
      <c r="D2" s="397"/>
      <c r="E2" s="397"/>
      <c r="F2" s="397"/>
      <c r="G2" s="397"/>
      <c r="H2" s="397"/>
      <c r="I2" s="18"/>
    </row>
    <row r="3" spans="1:9" s="13" customFormat="1" ht="18" customHeight="1">
      <c r="A3" s="10"/>
      <c r="B3" s="11"/>
      <c r="C3" s="11"/>
      <c r="D3" s="11"/>
      <c r="E3" s="11"/>
      <c r="F3" s="11"/>
      <c r="G3" s="165"/>
      <c r="H3" s="11"/>
      <c r="I3" s="12"/>
    </row>
    <row r="4" spans="1:9" ht="15" customHeight="1">
      <c r="A4" s="9"/>
      <c r="B4" s="16" t="s">
        <v>0</v>
      </c>
      <c r="C4" s="15" t="s">
        <v>6</v>
      </c>
      <c r="D4" s="15" t="s">
        <v>1</v>
      </c>
      <c r="E4" s="15" t="s">
        <v>7</v>
      </c>
      <c r="F4" s="15" t="s">
        <v>2</v>
      </c>
      <c r="G4" s="166" t="s">
        <v>4</v>
      </c>
      <c r="H4" s="16" t="s">
        <v>3</v>
      </c>
      <c r="I4" s="17" t="s">
        <v>5</v>
      </c>
    </row>
    <row r="5" spans="1:13" ht="18.75" customHeight="1">
      <c r="A5" s="20"/>
      <c r="B5" s="20" t="s">
        <v>297</v>
      </c>
      <c r="C5" s="20"/>
      <c r="D5" s="20"/>
      <c r="E5" s="20"/>
      <c r="F5" s="24"/>
      <c r="G5" s="167"/>
      <c r="H5" s="21">
        <v>0</v>
      </c>
      <c r="I5" s="22">
        <v>445</v>
      </c>
      <c r="K5" t="s">
        <v>8</v>
      </c>
      <c r="L5" t="s">
        <v>9</v>
      </c>
      <c r="M5" s="2">
        <v>445</v>
      </c>
    </row>
    <row r="6" spans="2:13" ht="12.75">
      <c r="B6" s="25"/>
      <c r="C6" s="10"/>
      <c r="D6" s="10"/>
      <c r="E6" s="10"/>
      <c r="F6" s="26"/>
      <c r="H6" s="5">
        <f>H5-B6</f>
        <v>0</v>
      </c>
      <c r="I6" s="19">
        <f>+B6/M6</f>
        <v>0</v>
      </c>
      <c r="M6" s="2">
        <v>445</v>
      </c>
    </row>
    <row r="7" spans="4:13" ht="12.75">
      <c r="D7" s="10"/>
      <c r="H7" s="5">
        <f>H6-B7</f>
        <v>0</v>
      </c>
      <c r="I7" s="19">
        <f>+B7/M7</f>
        <v>0</v>
      </c>
      <c r="M7" s="2">
        <v>445</v>
      </c>
    </row>
    <row r="8" spans="2:13" ht="12.75">
      <c r="B8" s="25"/>
      <c r="D8" s="10"/>
      <c r="G8" s="76"/>
      <c r="H8" s="5">
        <f>H7-B8</f>
        <v>0</v>
      </c>
      <c r="I8" s="19">
        <f>+B8/M8</f>
        <v>0</v>
      </c>
      <c r="M8" s="2">
        <v>445</v>
      </c>
    </row>
    <row r="9" spans="1:13" s="13" customFormat="1" ht="12.75">
      <c r="A9" s="30"/>
      <c r="B9" s="31" t="s">
        <v>10</v>
      </c>
      <c r="C9" s="32"/>
      <c r="D9" s="32" t="s">
        <v>11</v>
      </c>
      <c r="E9" s="32" t="s">
        <v>12</v>
      </c>
      <c r="F9" s="33"/>
      <c r="G9" s="168"/>
      <c r="H9" s="31"/>
      <c r="I9" s="34" t="s">
        <v>13</v>
      </c>
      <c r="J9" s="35"/>
      <c r="K9" s="28"/>
      <c r="M9" s="2">
        <v>445</v>
      </c>
    </row>
    <row r="10" spans="1:13" s="13" customFormat="1" ht="12.75">
      <c r="A10" s="30"/>
      <c r="B10" s="31">
        <f>+B22</f>
        <v>3195638</v>
      </c>
      <c r="C10" s="36"/>
      <c r="D10" s="32" t="s">
        <v>298</v>
      </c>
      <c r="E10" s="40" t="s">
        <v>299</v>
      </c>
      <c r="F10" s="37"/>
      <c r="G10" s="169"/>
      <c r="H10" s="38">
        <f aca="true" t="shared" si="0" ref="H10:H16">+B10</f>
        <v>3195638</v>
      </c>
      <c r="I10" s="39">
        <f aca="true" t="shared" si="1" ref="I10:I17">+B10/M10</f>
        <v>7181.208988764045</v>
      </c>
      <c r="J10" s="28"/>
      <c r="K10" s="28"/>
      <c r="L10" s="28"/>
      <c r="M10" s="2">
        <v>445</v>
      </c>
    </row>
    <row r="11" spans="1:13" s="13" customFormat="1" ht="12.75">
      <c r="A11" s="30"/>
      <c r="B11" s="31">
        <f>+B1039</f>
        <v>807400</v>
      </c>
      <c r="C11" s="36"/>
      <c r="D11" s="32" t="s">
        <v>14</v>
      </c>
      <c r="E11" s="40" t="s">
        <v>19</v>
      </c>
      <c r="F11" s="37"/>
      <c r="G11" s="169"/>
      <c r="H11" s="38">
        <f t="shared" si="0"/>
        <v>807400</v>
      </c>
      <c r="I11" s="39">
        <f t="shared" si="1"/>
        <v>1814.3820224719102</v>
      </c>
      <c r="J11" s="28"/>
      <c r="K11" s="28"/>
      <c r="L11" s="28"/>
      <c r="M11" s="2">
        <v>445</v>
      </c>
    </row>
    <row r="12" spans="1:13" s="13" customFormat="1" ht="12.75">
      <c r="A12" s="30"/>
      <c r="B12" s="31">
        <f>+B1123</f>
        <v>2500830</v>
      </c>
      <c r="C12" s="36"/>
      <c r="D12" s="32" t="s">
        <v>71</v>
      </c>
      <c r="E12" s="40" t="s">
        <v>20</v>
      </c>
      <c r="F12" s="37"/>
      <c r="G12" s="169"/>
      <c r="H12" s="38">
        <f t="shared" si="0"/>
        <v>2500830</v>
      </c>
      <c r="I12" s="39">
        <f t="shared" si="1"/>
        <v>5619.842696629214</v>
      </c>
      <c r="J12" s="28"/>
      <c r="K12" s="28"/>
      <c r="L12" s="28"/>
      <c r="M12" s="2">
        <v>445</v>
      </c>
    </row>
    <row r="13" spans="1:13" s="13" customFormat="1" ht="12.75">
      <c r="A13" s="30"/>
      <c r="B13" s="31">
        <f>+B1563</f>
        <v>1642835</v>
      </c>
      <c r="C13" s="36"/>
      <c r="D13" s="32" t="s">
        <v>16</v>
      </c>
      <c r="E13" s="40" t="s">
        <v>21</v>
      </c>
      <c r="F13" s="37"/>
      <c r="G13" s="169"/>
      <c r="H13" s="38">
        <f t="shared" si="0"/>
        <v>1642835</v>
      </c>
      <c r="I13" s="39">
        <f t="shared" si="1"/>
        <v>3691.7640449438204</v>
      </c>
      <c r="J13" s="28"/>
      <c r="K13" s="28"/>
      <c r="L13" s="28"/>
      <c r="M13" s="2">
        <v>445</v>
      </c>
    </row>
    <row r="14" spans="1:13" s="13" customFormat="1" ht="12.75">
      <c r="A14" s="30"/>
      <c r="B14" s="31">
        <f>+B1869</f>
        <v>465165</v>
      </c>
      <c r="C14" s="36"/>
      <c r="D14" s="32" t="s">
        <v>300</v>
      </c>
      <c r="E14" s="40" t="s">
        <v>301</v>
      </c>
      <c r="F14" s="37"/>
      <c r="G14" s="169"/>
      <c r="H14" s="38">
        <f t="shared" si="0"/>
        <v>465165</v>
      </c>
      <c r="I14" s="39">
        <f t="shared" si="1"/>
        <v>1045.314606741573</v>
      </c>
      <c r="J14" s="28"/>
      <c r="K14" s="28"/>
      <c r="L14" s="28"/>
      <c r="M14" s="2">
        <v>445</v>
      </c>
    </row>
    <row r="15" spans="1:13" s="13" customFormat="1" ht="12.75">
      <c r="A15" s="30"/>
      <c r="B15" s="31">
        <f>+B1995</f>
        <v>914700</v>
      </c>
      <c r="C15" s="36"/>
      <c r="D15" s="32" t="s">
        <v>302</v>
      </c>
      <c r="E15" s="36" t="s">
        <v>303</v>
      </c>
      <c r="F15" s="37"/>
      <c r="G15" s="169" t="s">
        <v>304</v>
      </c>
      <c r="H15" s="38">
        <f t="shared" si="0"/>
        <v>914700</v>
      </c>
      <c r="I15" s="39">
        <f t="shared" si="1"/>
        <v>2055.505617977528</v>
      </c>
      <c r="J15" s="28"/>
      <c r="K15" s="28"/>
      <c r="L15" s="28"/>
      <c r="M15" s="2">
        <v>445</v>
      </c>
    </row>
    <row r="16" spans="1:13" s="13" customFormat="1" ht="12.75">
      <c r="A16" s="30"/>
      <c r="B16" s="31">
        <f>+B2032</f>
        <v>1261992</v>
      </c>
      <c r="C16" s="36"/>
      <c r="D16" s="32" t="s">
        <v>17</v>
      </c>
      <c r="E16" s="36"/>
      <c r="F16" s="37"/>
      <c r="G16" s="169"/>
      <c r="H16" s="38">
        <f t="shared" si="0"/>
        <v>1261992</v>
      </c>
      <c r="I16" s="39">
        <f t="shared" si="1"/>
        <v>2835.937078651685</v>
      </c>
      <c r="J16" s="28"/>
      <c r="K16" s="28"/>
      <c r="L16" s="28"/>
      <c r="M16" s="2">
        <v>445</v>
      </c>
    </row>
    <row r="17" spans="1:13" ht="12.75">
      <c r="A17" s="41"/>
      <c r="B17" s="31">
        <f>SUM(B10:B16)</f>
        <v>10788560</v>
      </c>
      <c r="C17" s="32" t="s">
        <v>22</v>
      </c>
      <c r="D17" s="36"/>
      <c r="E17" s="36"/>
      <c r="F17" s="37"/>
      <c r="G17" s="169"/>
      <c r="H17" s="38">
        <v>0</v>
      </c>
      <c r="I17" s="39">
        <f t="shared" si="1"/>
        <v>24243.955056179777</v>
      </c>
      <c r="J17" s="2"/>
      <c r="K17" s="2"/>
      <c r="L17" s="2"/>
      <c r="M17" s="2">
        <v>445</v>
      </c>
    </row>
    <row r="18" spans="2:13" ht="12.75">
      <c r="B18" s="29"/>
      <c r="F18" s="42"/>
      <c r="I18" s="19"/>
      <c r="M18" s="2">
        <v>445</v>
      </c>
    </row>
    <row r="19" spans="1:13" s="50" customFormat="1" ht="13.5" thickBot="1">
      <c r="A19" s="43"/>
      <c r="B19" s="44">
        <f>+B22+B1039+B1123+B1563+B1869+B1995+B2032</f>
        <v>10788560</v>
      </c>
      <c r="C19" s="45" t="s">
        <v>18</v>
      </c>
      <c r="D19" s="46"/>
      <c r="E19" s="46"/>
      <c r="F19" s="47"/>
      <c r="G19" s="170"/>
      <c r="H19" s="48"/>
      <c r="I19" s="49"/>
      <c r="M19" s="2">
        <v>445</v>
      </c>
    </row>
    <row r="20" spans="4:13" ht="12.75">
      <c r="D20" s="10"/>
      <c r="F20" s="51"/>
      <c r="I20" s="19"/>
      <c r="M20" s="2">
        <v>445</v>
      </c>
    </row>
    <row r="21" spans="4:13" ht="12.75">
      <c r="D21" s="10"/>
      <c r="F21" s="51"/>
      <c r="I21" s="19"/>
      <c r="M21" s="2">
        <v>445</v>
      </c>
    </row>
    <row r="22" spans="1:13" s="50" customFormat="1" ht="13.5" thickBot="1">
      <c r="A22" s="43"/>
      <c r="B22" s="52">
        <f>+B25+B48+B114+B156+B215+B290+B310+B336+B366+B410+B449+B491+B504+B570+B652+B696+B742+B787+B817+B847+B897+B933+B993+B418+B1034+B1022</f>
        <v>3195638</v>
      </c>
      <c r="C22" s="43"/>
      <c r="D22" s="53" t="s">
        <v>305</v>
      </c>
      <c r="E22" s="46"/>
      <c r="F22" s="47"/>
      <c r="G22" s="170"/>
      <c r="H22" s="194">
        <f>H21-B22</f>
        <v>-3195638</v>
      </c>
      <c r="I22" s="49">
        <f>+B22/M22</f>
        <v>7181.208988764045</v>
      </c>
      <c r="M22" s="2">
        <v>445</v>
      </c>
    </row>
    <row r="23" spans="4:13" ht="12.75">
      <c r="D23" s="10"/>
      <c r="F23" s="51"/>
      <c r="H23" s="5">
        <v>0</v>
      </c>
      <c r="I23" s="19">
        <f>+B23/M23</f>
        <v>0</v>
      </c>
      <c r="M23" s="2">
        <v>445</v>
      </c>
    </row>
    <row r="24" spans="4:13" ht="12.75">
      <c r="D24" s="10"/>
      <c r="F24" s="51"/>
      <c r="H24" s="5">
        <f>H23-B24</f>
        <v>0</v>
      </c>
      <c r="I24" s="19">
        <f>+B24/M24</f>
        <v>0</v>
      </c>
      <c r="M24" s="2">
        <v>445</v>
      </c>
    </row>
    <row r="25" spans="1:13" s="55" customFormat="1" ht="12.75">
      <c r="A25" s="9"/>
      <c r="B25" s="195">
        <f>+B32+B39+B43</f>
        <v>17400</v>
      </c>
      <c r="C25" s="196" t="s">
        <v>306</v>
      </c>
      <c r="D25" s="197" t="s">
        <v>307</v>
      </c>
      <c r="E25" s="196" t="s">
        <v>308</v>
      </c>
      <c r="F25" s="198" t="s">
        <v>309</v>
      </c>
      <c r="G25" s="199" t="s">
        <v>310</v>
      </c>
      <c r="H25" s="200"/>
      <c r="I25" s="54">
        <f>+B25/M25</f>
        <v>39.10112359550562</v>
      </c>
      <c r="J25" s="54"/>
      <c r="K25" s="54"/>
      <c r="M25" s="2">
        <v>445</v>
      </c>
    </row>
    <row r="26" spans="2:13" ht="12.75">
      <c r="B26" s="201"/>
      <c r="D26" s="10"/>
      <c r="F26" s="51"/>
      <c r="H26" s="5">
        <v>0</v>
      </c>
      <c r="I26" s="19">
        <f aca="true" t="shared" si="2" ref="I26:I31">+B26/M26</f>
        <v>0</v>
      </c>
      <c r="M26" s="2">
        <v>445</v>
      </c>
    </row>
    <row r="27" spans="2:13" ht="12.75">
      <c r="B27" s="201">
        <v>3000</v>
      </c>
      <c r="C27" s="1" t="s">
        <v>385</v>
      </c>
      <c r="D27" s="10" t="s">
        <v>298</v>
      </c>
      <c r="E27" s="1" t="s">
        <v>1292</v>
      </c>
      <c r="F27" s="51" t="s">
        <v>434</v>
      </c>
      <c r="G27" s="75" t="s">
        <v>23</v>
      </c>
      <c r="H27" s="5">
        <f>H26-B27</f>
        <v>-3000</v>
      </c>
      <c r="I27" s="19">
        <f>+B27/M27</f>
        <v>6.741573033707865</v>
      </c>
      <c r="K27" s="1" t="s">
        <v>385</v>
      </c>
      <c r="L27">
        <v>1</v>
      </c>
      <c r="M27" s="2">
        <v>445</v>
      </c>
    </row>
    <row r="28" spans="2:13" ht="12.75">
      <c r="B28" s="201">
        <v>3000</v>
      </c>
      <c r="C28" s="1" t="s">
        <v>385</v>
      </c>
      <c r="D28" s="10" t="s">
        <v>298</v>
      </c>
      <c r="E28" s="1" t="s">
        <v>1292</v>
      </c>
      <c r="F28" s="51" t="s">
        <v>435</v>
      </c>
      <c r="G28" s="75" t="s">
        <v>24</v>
      </c>
      <c r="H28" s="5">
        <f>H27-B28</f>
        <v>-6000</v>
      </c>
      <c r="I28" s="19">
        <f t="shared" si="2"/>
        <v>6.741573033707865</v>
      </c>
      <c r="K28" s="1" t="s">
        <v>385</v>
      </c>
      <c r="L28">
        <v>1</v>
      </c>
      <c r="M28" s="2">
        <v>445</v>
      </c>
    </row>
    <row r="29" spans="2:13" ht="12.75">
      <c r="B29" s="201">
        <v>2500</v>
      </c>
      <c r="C29" s="1" t="s">
        <v>385</v>
      </c>
      <c r="D29" s="10" t="s">
        <v>298</v>
      </c>
      <c r="E29" s="1" t="s">
        <v>436</v>
      </c>
      <c r="F29" s="51" t="s">
        <v>437</v>
      </c>
      <c r="G29" s="75" t="s">
        <v>25</v>
      </c>
      <c r="H29" s="5">
        <f>H28-B29</f>
        <v>-8500</v>
      </c>
      <c r="I29" s="19">
        <f t="shared" si="2"/>
        <v>5.617977528089888</v>
      </c>
      <c r="K29" s="1" t="s">
        <v>385</v>
      </c>
      <c r="L29">
        <v>1</v>
      </c>
      <c r="M29" s="2">
        <v>445</v>
      </c>
    </row>
    <row r="30" spans="1:13" ht="12.75">
      <c r="A30" s="211"/>
      <c r="B30" s="201">
        <v>3000</v>
      </c>
      <c r="C30" s="1" t="s">
        <v>385</v>
      </c>
      <c r="D30" s="27" t="s">
        <v>298</v>
      </c>
      <c r="E30" s="27" t="s">
        <v>535</v>
      </c>
      <c r="F30" s="51" t="s">
        <v>438</v>
      </c>
      <c r="G30" s="75" t="s">
        <v>25</v>
      </c>
      <c r="H30" s="5">
        <f>H29-B30</f>
        <v>-11500</v>
      </c>
      <c r="I30" s="19">
        <f t="shared" si="2"/>
        <v>6.741573033707865</v>
      </c>
      <c r="J30" s="214"/>
      <c r="K30" s="1" t="s">
        <v>385</v>
      </c>
      <c r="L30" s="56">
        <v>1</v>
      </c>
      <c r="M30" s="2">
        <v>445</v>
      </c>
    </row>
    <row r="31" spans="2:13" ht="12.75">
      <c r="B31" s="201">
        <v>2500</v>
      </c>
      <c r="C31" s="1" t="s">
        <v>385</v>
      </c>
      <c r="D31" s="1" t="s">
        <v>298</v>
      </c>
      <c r="E31" s="1" t="s">
        <v>535</v>
      </c>
      <c r="F31" s="51" t="s">
        <v>439</v>
      </c>
      <c r="G31" s="75" t="s">
        <v>26</v>
      </c>
      <c r="H31" s="5">
        <f>H30-B31</f>
        <v>-14000</v>
      </c>
      <c r="I31" s="19">
        <f t="shared" si="2"/>
        <v>5.617977528089888</v>
      </c>
      <c r="K31" s="1" t="s">
        <v>385</v>
      </c>
      <c r="L31">
        <v>1</v>
      </c>
      <c r="M31" s="2">
        <v>445</v>
      </c>
    </row>
    <row r="32" spans="1:13" s="55" customFormat="1" ht="12.75">
      <c r="A32" s="9"/>
      <c r="B32" s="195">
        <f>SUM(B27:B31)</f>
        <v>14000</v>
      </c>
      <c r="C32" s="9" t="s">
        <v>385</v>
      </c>
      <c r="D32" s="9"/>
      <c r="E32" s="9"/>
      <c r="F32" s="58"/>
      <c r="G32" s="171"/>
      <c r="H32" s="57">
        <v>0</v>
      </c>
      <c r="I32" s="54">
        <f>+B32/M32</f>
        <v>31.46067415730337</v>
      </c>
      <c r="M32" s="2">
        <v>445</v>
      </c>
    </row>
    <row r="33" spans="2:13" ht="12.75">
      <c r="B33" s="201"/>
      <c r="D33" s="10"/>
      <c r="F33" s="51"/>
      <c r="H33" s="5">
        <f aca="true" t="shared" si="3" ref="H33:H96">H32-B33</f>
        <v>0</v>
      </c>
      <c r="I33" s="19">
        <f>+B33/M33</f>
        <v>0</v>
      </c>
      <c r="M33" s="2">
        <v>445</v>
      </c>
    </row>
    <row r="34" spans="2:13" ht="12.75">
      <c r="B34" s="201"/>
      <c r="D34" s="10"/>
      <c r="F34" s="51"/>
      <c r="H34" s="5">
        <f t="shared" si="3"/>
        <v>0</v>
      </c>
      <c r="I34" s="19">
        <f>+B34/M34</f>
        <v>0</v>
      </c>
      <c r="M34" s="2">
        <v>445</v>
      </c>
    </row>
    <row r="35" spans="2:13" ht="12.75">
      <c r="B35" s="209">
        <v>1000</v>
      </c>
      <c r="C35" s="60" t="s">
        <v>440</v>
      </c>
      <c r="D35" s="10" t="s">
        <v>298</v>
      </c>
      <c r="E35" s="60" t="s">
        <v>522</v>
      </c>
      <c r="F35" s="51" t="s">
        <v>441</v>
      </c>
      <c r="G35" s="76" t="s">
        <v>25</v>
      </c>
      <c r="H35" s="5">
        <f t="shared" si="3"/>
        <v>-1000</v>
      </c>
      <c r="I35" s="19">
        <v>2</v>
      </c>
      <c r="K35" t="s">
        <v>436</v>
      </c>
      <c r="L35">
        <v>1</v>
      </c>
      <c r="M35" s="2">
        <v>445</v>
      </c>
    </row>
    <row r="36" spans="2:13" ht="12.75">
      <c r="B36" s="209">
        <v>700</v>
      </c>
      <c r="C36" s="10" t="s">
        <v>440</v>
      </c>
      <c r="D36" s="10" t="s">
        <v>298</v>
      </c>
      <c r="E36" s="10" t="s">
        <v>522</v>
      </c>
      <c r="F36" s="51" t="s">
        <v>441</v>
      </c>
      <c r="G36" s="78" t="s">
        <v>26</v>
      </c>
      <c r="H36" s="5">
        <f t="shared" si="3"/>
        <v>-1700</v>
      </c>
      <c r="I36" s="19">
        <v>1.2</v>
      </c>
      <c r="K36" t="s">
        <v>436</v>
      </c>
      <c r="L36">
        <v>1</v>
      </c>
      <c r="M36" s="2">
        <v>445</v>
      </c>
    </row>
    <row r="37" spans="1:13" ht="12.75">
      <c r="A37" s="10"/>
      <c r="B37" s="204">
        <v>300</v>
      </c>
      <c r="C37" s="10" t="s">
        <v>440</v>
      </c>
      <c r="D37" s="10" t="s">
        <v>298</v>
      </c>
      <c r="E37" s="10" t="s">
        <v>522</v>
      </c>
      <c r="F37" s="51" t="s">
        <v>441</v>
      </c>
      <c r="G37" s="78" t="s">
        <v>27</v>
      </c>
      <c r="H37" s="5">
        <f t="shared" si="3"/>
        <v>-2000</v>
      </c>
      <c r="I37" s="19">
        <v>0.8</v>
      </c>
      <c r="J37" s="13"/>
      <c r="K37" t="s">
        <v>436</v>
      </c>
      <c r="L37" s="13">
        <v>1</v>
      </c>
      <c r="M37" s="2">
        <v>445</v>
      </c>
    </row>
    <row r="38" spans="2:13" ht="12.75">
      <c r="B38" s="201">
        <v>600</v>
      </c>
      <c r="C38" s="10" t="s">
        <v>440</v>
      </c>
      <c r="D38" s="10" t="s">
        <v>298</v>
      </c>
      <c r="E38" s="1" t="s">
        <v>522</v>
      </c>
      <c r="F38" s="51" t="s">
        <v>441</v>
      </c>
      <c r="G38" s="75" t="s">
        <v>28</v>
      </c>
      <c r="H38" s="5">
        <f t="shared" si="3"/>
        <v>-2600</v>
      </c>
      <c r="I38" s="19">
        <v>1.2</v>
      </c>
      <c r="K38" t="s">
        <v>436</v>
      </c>
      <c r="L38">
        <v>1</v>
      </c>
      <c r="M38" s="2">
        <v>445</v>
      </c>
    </row>
    <row r="39" spans="1:13" s="55" customFormat="1" ht="12.75">
      <c r="A39" s="9"/>
      <c r="B39" s="195">
        <f>SUM(B35:B38)</f>
        <v>2600</v>
      </c>
      <c r="C39" s="9"/>
      <c r="D39" s="9"/>
      <c r="E39" s="9" t="s">
        <v>522</v>
      </c>
      <c r="F39" s="58"/>
      <c r="G39" s="171"/>
      <c r="H39" s="57">
        <v>0</v>
      </c>
      <c r="I39" s="54">
        <f aca="true" t="shared" si="4" ref="I39:I72">+B39/M39</f>
        <v>5.842696629213483</v>
      </c>
      <c r="M39" s="2">
        <v>445</v>
      </c>
    </row>
    <row r="40" spans="2:13" ht="12.75">
      <c r="B40" s="201"/>
      <c r="D40" s="10"/>
      <c r="F40" s="51"/>
      <c r="H40" s="5">
        <f t="shared" si="3"/>
        <v>0</v>
      </c>
      <c r="I40" s="19">
        <f t="shared" si="4"/>
        <v>0</v>
      </c>
      <c r="M40" s="2">
        <v>445</v>
      </c>
    </row>
    <row r="41" spans="2:13" ht="12.75">
      <c r="B41" s="201"/>
      <c r="D41" s="10"/>
      <c r="F41" s="51"/>
      <c r="H41" s="5">
        <f t="shared" si="3"/>
        <v>0</v>
      </c>
      <c r="I41" s="19">
        <f t="shared" si="4"/>
        <v>0</v>
      </c>
      <c r="M41" s="2">
        <v>445</v>
      </c>
    </row>
    <row r="42" spans="2:13" ht="12.75">
      <c r="B42" s="204">
        <v>800</v>
      </c>
      <c r="C42" s="10" t="s">
        <v>442</v>
      </c>
      <c r="D42" s="10" t="s">
        <v>298</v>
      </c>
      <c r="E42" s="27" t="s">
        <v>443</v>
      </c>
      <c r="F42" s="51" t="s">
        <v>441</v>
      </c>
      <c r="G42" s="172" t="s">
        <v>25</v>
      </c>
      <c r="H42" s="5">
        <f t="shared" si="3"/>
        <v>-800</v>
      </c>
      <c r="I42" s="19">
        <f t="shared" si="4"/>
        <v>1.797752808988764</v>
      </c>
      <c r="K42" t="s">
        <v>436</v>
      </c>
      <c r="L42">
        <v>1</v>
      </c>
      <c r="M42" s="2">
        <v>445</v>
      </c>
    </row>
    <row r="43" spans="1:13" s="55" customFormat="1" ht="12.75">
      <c r="A43" s="9"/>
      <c r="B43" s="195">
        <f>SUM(B42)</f>
        <v>800</v>
      </c>
      <c r="C43" s="9"/>
      <c r="D43" s="9"/>
      <c r="E43" s="9" t="s">
        <v>443</v>
      </c>
      <c r="F43" s="58"/>
      <c r="G43" s="171"/>
      <c r="H43" s="57">
        <v>0</v>
      </c>
      <c r="I43" s="54">
        <f t="shared" si="4"/>
        <v>1.797752808988764</v>
      </c>
      <c r="M43" s="2">
        <v>445</v>
      </c>
    </row>
    <row r="44" spans="4:13" ht="12.75">
      <c r="D44" s="10"/>
      <c r="F44" s="51"/>
      <c r="H44" s="5">
        <f t="shared" si="3"/>
        <v>0</v>
      </c>
      <c r="I44" s="19">
        <f t="shared" si="4"/>
        <v>0</v>
      </c>
      <c r="M44" s="2">
        <v>445</v>
      </c>
    </row>
    <row r="45" spans="4:13" ht="12.75">
      <c r="D45" s="10"/>
      <c r="F45" s="51"/>
      <c r="H45" s="5">
        <f t="shared" si="3"/>
        <v>0</v>
      </c>
      <c r="I45" s="19">
        <f t="shared" si="4"/>
        <v>0</v>
      </c>
      <c r="M45" s="2">
        <v>445</v>
      </c>
    </row>
    <row r="46" spans="4:13" ht="12.75">
      <c r="D46" s="10"/>
      <c r="F46" s="51"/>
      <c r="H46" s="5">
        <f t="shared" si="3"/>
        <v>0</v>
      </c>
      <c r="I46" s="19">
        <f t="shared" si="4"/>
        <v>0</v>
      </c>
      <c r="M46" s="2">
        <v>445</v>
      </c>
    </row>
    <row r="47" spans="4:13" ht="12.75">
      <c r="D47" s="10"/>
      <c r="F47" s="51"/>
      <c r="H47" s="5">
        <f t="shared" si="3"/>
        <v>0</v>
      </c>
      <c r="I47" s="19">
        <f t="shared" si="4"/>
        <v>0</v>
      </c>
      <c r="M47" s="2">
        <v>445</v>
      </c>
    </row>
    <row r="48" spans="1:13" s="55" customFormat="1" ht="12.75">
      <c r="A48" s="9"/>
      <c r="B48" s="202">
        <f>+B58+B70+B80+B89+B103+B109</f>
        <v>117500</v>
      </c>
      <c r="C48" s="196" t="s">
        <v>311</v>
      </c>
      <c r="D48" s="197" t="s">
        <v>312</v>
      </c>
      <c r="E48" s="196" t="s">
        <v>313</v>
      </c>
      <c r="F48" s="198" t="s">
        <v>314</v>
      </c>
      <c r="G48" s="199" t="s">
        <v>315</v>
      </c>
      <c r="H48" s="200"/>
      <c r="I48" s="54">
        <f t="shared" si="4"/>
        <v>264.0449438202247</v>
      </c>
      <c r="J48" s="54"/>
      <c r="K48" s="54"/>
      <c r="M48" s="2">
        <v>445</v>
      </c>
    </row>
    <row r="49" spans="2:13" ht="12.75">
      <c r="B49" s="123"/>
      <c r="D49" s="10"/>
      <c r="F49" s="51"/>
      <c r="H49" s="5">
        <v>0</v>
      </c>
      <c r="I49" s="19">
        <f t="shared" si="4"/>
        <v>0</v>
      </c>
      <c r="M49" s="2">
        <v>445</v>
      </c>
    </row>
    <row r="50" spans="2:13" ht="12.75">
      <c r="B50" s="123">
        <v>3000</v>
      </c>
      <c r="C50" s="1" t="s">
        <v>385</v>
      </c>
      <c r="D50" s="10" t="s">
        <v>298</v>
      </c>
      <c r="E50" s="1" t="s">
        <v>1292</v>
      </c>
      <c r="F50" s="51" t="s">
        <v>444</v>
      </c>
      <c r="G50" s="75" t="s">
        <v>29</v>
      </c>
      <c r="H50" s="5">
        <f aca="true" t="shared" si="5" ref="H50:H57">H49-B50</f>
        <v>-3000</v>
      </c>
      <c r="I50" s="19">
        <f t="shared" si="4"/>
        <v>6.741573033707865</v>
      </c>
      <c r="K50" s="1" t="s">
        <v>385</v>
      </c>
      <c r="L50">
        <v>2</v>
      </c>
      <c r="M50" s="2">
        <v>445</v>
      </c>
    </row>
    <row r="51" spans="2:13" ht="12.75">
      <c r="B51" s="123">
        <v>2500</v>
      </c>
      <c r="C51" s="1" t="s">
        <v>385</v>
      </c>
      <c r="D51" s="10" t="s">
        <v>298</v>
      </c>
      <c r="E51" s="1" t="s">
        <v>445</v>
      </c>
      <c r="F51" s="51" t="s">
        <v>446</v>
      </c>
      <c r="G51" s="75" t="s">
        <v>25</v>
      </c>
      <c r="H51" s="5">
        <f t="shared" si="5"/>
        <v>-5500</v>
      </c>
      <c r="I51" s="19">
        <f t="shared" si="4"/>
        <v>5.617977528089888</v>
      </c>
      <c r="K51" s="1" t="s">
        <v>385</v>
      </c>
      <c r="L51">
        <v>2</v>
      </c>
      <c r="M51" s="2">
        <v>445</v>
      </c>
    </row>
    <row r="52" spans="2:13" ht="12.75">
      <c r="B52" s="123">
        <v>3000</v>
      </c>
      <c r="C52" s="1" t="s">
        <v>385</v>
      </c>
      <c r="D52" s="10" t="s">
        <v>298</v>
      </c>
      <c r="E52" s="1" t="s">
        <v>1292</v>
      </c>
      <c r="F52" s="51" t="s">
        <v>447</v>
      </c>
      <c r="G52" s="75" t="s">
        <v>25</v>
      </c>
      <c r="H52" s="5">
        <f t="shared" si="5"/>
        <v>-8500</v>
      </c>
      <c r="I52" s="19">
        <f t="shared" si="4"/>
        <v>6.741573033707865</v>
      </c>
      <c r="K52" s="1" t="s">
        <v>385</v>
      </c>
      <c r="L52">
        <v>2</v>
      </c>
      <c r="M52" s="2">
        <v>445</v>
      </c>
    </row>
    <row r="53" spans="2:13" ht="12.75">
      <c r="B53" s="123">
        <v>2500</v>
      </c>
      <c r="C53" s="1" t="s">
        <v>385</v>
      </c>
      <c r="D53" s="1" t="s">
        <v>298</v>
      </c>
      <c r="E53" s="1" t="s">
        <v>445</v>
      </c>
      <c r="F53" s="51" t="s">
        <v>448</v>
      </c>
      <c r="G53" s="75" t="s">
        <v>26</v>
      </c>
      <c r="H53" s="5">
        <f t="shared" si="5"/>
        <v>-11000</v>
      </c>
      <c r="I53" s="19">
        <f t="shared" si="4"/>
        <v>5.617977528089888</v>
      </c>
      <c r="K53" s="1" t="s">
        <v>385</v>
      </c>
      <c r="L53">
        <v>2</v>
      </c>
      <c r="M53" s="2">
        <v>445</v>
      </c>
    </row>
    <row r="54" spans="2:13" ht="12.75">
      <c r="B54" s="123">
        <v>2500</v>
      </c>
      <c r="C54" s="1" t="s">
        <v>385</v>
      </c>
      <c r="D54" s="1" t="s">
        <v>298</v>
      </c>
      <c r="E54" s="1" t="s">
        <v>445</v>
      </c>
      <c r="F54" s="51" t="s">
        <v>449</v>
      </c>
      <c r="G54" s="75" t="s">
        <v>27</v>
      </c>
      <c r="H54" s="5">
        <f t="shared" si="5"/>
        <v>-13500</v>
      </c>
      <c r="I54" s="19">
        <f t="shared" si="4"/>
        <v>5.617977528089888</v>
      </c>
      <c r="K54" s="1" t="s">
        <v>385</v>
      </c>
      <c r="L54">
        <v>2</v>
      </c>
      <c r="M54" s="2">
        <v>445</v>
      </c>
    </row>
    <row r="55" spans="2:13" ht="12.75">
      <c r="B55" s="123">
        <v>2500</v>
      </c>
      <c r="C55" s="1" t="s">
        <v>385</v>
      </c>
      <c r="D55" s="1" t="s">
        <v>298</v>
      </c>
      <c r="E55" s="1" t="s">
        <v>445</v>
      </c>
      <c r="F55" s="51" t="s">
        <v>450</v>
      </c>
      <c r="G55" s="75" t="s">
        <v>30</v>
      </c>
      <c r="H55" s="5">
        <f t="shared" si="5"/>
        <v>-16000</v>
      </c>
      <c r="I55" s="19">
        <f t="shared" si="4"/>
        <v>5.617977528089888</v>
      </c>
      <c r="K55" s="1" t="s">
        <v>385</v>
      </c>
      <c r="L55">
        <v>2</v>
      </c>
      <c r="M55" s="2">
        <v>445</v>
      </c>
    </row>
    <row r="56" spans="2:13" ht="12.75">
      <c r="B56" s="123">
        <v>2500</v>
      </c>
      <c r="C56" s="1" t="s">
        <v>385</v>
      </c>
      <c r="D56" s="1" t="s">
        <v>298</v>
      </c>
      <c r="E56" s="1" t="s">
        <v>445</v>
      </c>
      <c r="F56" s="51" t="s">
        <v>451</v>
      </c>
      <c r="G56" s="75" t="s">
        <v>31</v>
      </c>
      <c r="H56" s="5">
        <f t="shared" si="5"/>
        <v>-18500</v>
      </c>
      <c r="I56" s="19">
        <f t="shared" si="4"/>
        <v>5.617977528089888</v>
      </c>
      <c r="K56" s="1" t="s">
        <v>385</v>
      </c>
      <c r="L56">
        <v>2</v>
      </c>
      <c r="M56" s="2">
        <v>445</v>
      </c>
    </row>
    <row r="57" spans="2:13" ht="12.75">
      <c r="B57" s="123">
        <v>2500</v>
      </c>
      <c r="C57" s="1" t="s">
        <v>385</v>
      </c>
      <c r="D57" s="1" t="s">
        <v>298</v>
      </c>
      <c r="E57" s="1" t="s">
        <v>445</v>
      </c>
      <c r="F57" s="51" t="s">
        <v>452</v>
      </c>
      <c r="G57" s="75" t="s">
        <v>32</v>
      </c>
      <c r="H57" s="5">
        <f t="shared" si="5"/>
        <v>-21000</v>
      </c>
      <c r="I57" s="19">
        <f t="shared" si="4"/>
        <v>5.617977528089888</v>
      </c>
      <c r="K57" s="1" t="s">
        <v>385</v>
      </c>
      <c r="L57">
        <v>2</v>
      </c>
      <c r="M57" s="2">
        <v>445</v>
      </c>
    </row>
    <row r="58" spans="1:13" s="55" customFormat="1" ht="12.75">
      <c r="A58" s="9"/>
      <c r="B58" s="202">
        <f>SUM(B50:B57)</f>
        <v>21000</v>
      </c>
      <c r="C58" s="9" t="s">
        <v>397</v>
      </c>
      <c r="D58" s="9"/>
      <c r="E58" s="9"/>
      <c r="F58" s="58"/>
      <c r="G58" s="171"/>
      <c r="H58" s="57">
        <v>0</v>
      </c>
      <c r="I58" s="54">
        <f t="shared" si="4"/>
        <v>47.19101123595506</v>
      </c>
      <c r="M58" s="2">
        <v>445</v>
      </c>
    </row>
    <row r="59" spans="2:13" ht="12.75">
      <c r="B59" s="123"/>
      <c r="D59" s="10"/>
      <c r="F59" s="51"/>
      <c r="H59" s="5">
        <f t="shared" si="3"/>
        <v>0</v>
      </c>
      <c r="I59" s="19">
        <f t="shared" si="4"/>
        <v>0</v>
      </c>
      <c r="M59" s="2">
        <v>445</v>
      </c>
    </row>
    <row r="60" spans="1:13" s="214" customFormat="1" ht="12.75">
      <c r="A60" s="211"/>
      <c r="B60" s="373"/>
      <c r="C60" s="213"/>
      <c r="D60" s="27"/>
      <c r="E60" s="211"/>
      <c r="F60" s="62"/>
      <c r="G60" s="172"/>
      <c r="H60" s="5">
        <f t="shared" si="3"/>
        <v>0</v>
      </c>
      <c r="I60" s="19">
        <f t="shared" si="4"/>
        <v>0</v>
      </c>
      <c r="M60" s="2">
        <v>445</v>
      </c>
    </row>
    <row r="61" spans="2:13" ht="12.75">
      <c r="B61" s="209">
        <v>25000</v>
      </c>
      <c r="C61" s="60" t="s">
        <v>453</v>
      </c>
      <c r="D61" s="10" t="s">
        <v>298</v>
      </c>
      <c r="E61" s="60" t="s">
        <v>454</v>
      </c>
      <c r="F61" s="51" t="s">
        <v>455</v>
      </c>
      <c r="G61" s="76" t="s">
        <v>25</v>
      </c>
      <c r="H61" s="5">
        <f t="shared" si="3"/>
        <v>-25000</v>
      </c>
      <c r="I61" s="19">
        <f t="shared" si="4"/>
        <v>56.17977528089887</v>
      </c>
      <c r="K61" t="s">
        <v>445</v>
      </c>
      <c r="L61">
        <v>2</v>
      </c>
      <c r="M61" s="2">
        <v>445</v>
      </c>
    </row>
    <row r="62" spans="1:13" ht="12.75">
      <c r="A62" s="10"/>
      <c r="B62" s="209">
        <v>700</v>
      </c>
      <c r="C62" s="10" t="s">
        <v>456</v>
      </c>
      <c r="D62" s="10" t="s">
        <v>298</v>
      </c>
      <c r="E62" s="10" t="s">
        <v>454</v>
      </c>
      <c r="F62" s="51" t="s">
        <v>457</v>
      </c>
      <c r="G62" s="78" t="s">
        <v>26</v>
      </c>
      <c r="H62" s="5">
        <f t="shared" si="3"/>
        <v>-25700</v>
      </c>
      <c r="I62" s="19">
        <f t="shared" si="4"/>
        <v>1.5730337078651686</v>
      </c>
      <c r="J62" s="13"/>
      <c r="K62" t="s">
        <v>445</v>
      </c>
      <c r="L62">
        <v>2</v>
      </c>
      <c r="M62" s="2">
        <v>445</v>
      </c>
    </row>
    <row r="63" spans="2:13" ht="12.75">
      <c r="B63" s="123">
        <v>700</v>
      </c>
      <c r="C63" s="10" t="s">
        <v>458</v>
      </c>
      <c r="D63" s="10" t="s">
        <v>298</v>
      </c>
      <c r="E63" s="1" t="s">
        <v>454</v>
      </c>
      <c r="F63" s="51" t="s">
        <v>457</v>
      </c>
      <c r="G63" s="75" t="s">
        <v>26</v>
      </c>
      <c r="H63" s="5">
        <f t="shared" si="3"/>
        <v>-26400</v>
      </c>
      <c r="I63" s="19">
        <f t="shared" si="4"/>
        <v>1.5730337078651686</v>
      </c>
      <c r="K63" t="s">
        <v>445</v>
      </c>
      <c r="L63">
        <v>2</v>
      </c>
      <c r="M63" s="2">
        <v>445</v>
      </c>
    </row>
    <row r="64" spans="2:13" ht="12.75">
      <c r="B64" s="123">
        <v>1500</v>
      </c>
      <c r="C64" s="1" t="s">
        <v>459</v>
      </c>
      <c r="D64" s="10" t="s">
        <v>298</v>
      </c>
      <c r="E64" s="1" t="s">
        <v>454</v>
      </c>
      <c r="F64" s="51" t="s">
        <v>457</v>
      </c>
      <c r="G64" s="75" t="s">
        <v>30</v>
      </c>
      <c r="H64" s="5">
        <f t="shared" si="3"/>
        <v>-27900</v>
      </c>
      <c r="I64" s="19">
        <f t="shared" si="4"/>
        <v>3.3707865168539324</v>
      </c>
      <c r="K64" t="s">
        <v>445</v>
      </c>
      <c r="L64">
        <v>2</v>
      </c>
      <c r="M64" s="2">
        <v>445</v>
      </c>
    </row>
    <row r="65" spans="2:13" ht="12.75">
      <c r="B65" s="123">
        <v>1500</v>
      </c>
      <c r="C65" s="1" t="s">
        <v>460</v>
      </c>
      <c r="D65" s="10" t="s">
        <v>298</v>
      </c>
      <c r="E65" s="1" t="s">
        <v>454</v>
      </c>
      <c r="F65" s="51" t="s">
        <v>457</v>
      </c>
      <c r="G65" s="75" t="s">
        <v>30</v>
      </c>
      <c r="H65" s="5">
        <f t="shared" si="3"/>
        <v>-29400</v>
      </c>
      <c r="I65" s="19">
        <f t="shared" si="4"/>
        <v>3.3707865168539324</v>
      </c>
      <c r="K65" t="s">
        <v>445</v>
      </c>
      <c r="L65">
        <v>2</v>
      </c>
      <c r="M65" s="2">
        <v>445</v>
      </c>
    </row>
    <row r="66" spans="2:13" ht="12.75">
      <c r="B66" s="209">
        <v>3500</v>
      </c>
      <c r="C66" s="1" t="s">
        <v>461</v>
      </c>
      <c r="D66" s="10" t="s">
        <v>298</v>
      </c>
      <c r="E66" s="1" t="s">
        <v>454</v>
      </c>
      <c r="F66" s="51" t="s">
        <v>457</v>
      </c>
      <c r="G66" s="75" t="s">
        <v>28</v>
      </c>
      <c r="H66" s="5">
        <f t="shared" si="3"/>
        <v>-32900</v>
      </c>
      <c r="I66" s="19">
        <f t="shared" si="4"/>
        <v>7.865168539325842</v>
      </c>
      <c r="K66" t="s">
        <v>445</v>
      </c>
      <c r="L66">
        <v>2</v>
      </c>
      <c r="M66" s="2">
        <v>445</v>
      </c>
    </row>
    <row r="67" spans="2:13" ht="12.75">
      <c r="B67" s="209">
        <v>3500</v>
      </c>
      <c r="C67" s="1" t="s">
        <v>462</v>
      </c>
      <c r="D67" s="10" t="s">
        <v>298</v>
      </c>
      <c r="E67" s="1" t="s">
        <v>454</v>
      </c>
      <c r="F67" s="51" t="s">
        <v>457</v>
      </c>
      <c r="G67" s="75" t="s">
        <v>28</v>
      </c>
      <c r="H67" s="5">
        <f t="shared" si="3"/>
        <v>-36400</v>
      </c>
      <c r="I67" s="19">
        <f t="shared" si="4"/>
        <v>7.865168539325842</v>
      </c>
      <c r="K67" t="s">
        <v>445</v>
      </c>
      <c r="L67">
        <v>2</v>
      </c>
      <c r="M67" s="2">
        <v>445</v>
      </c>
    </row>
    <row r="68" spans="2:13" ht="12.75">
      <c r="B68" s="123">
        <v>1500</v>
      </c>
      <c r="C68" s="1" t="s">
        <v>459</v>
      </c>
      <c r="D68" s="10" t="s">
        <v>298</v>
      </c>
      <c r="E68" s="1" t="s">
        <v>454</v>
      </c>
      <c r="F68" s="51" t="s">
        <v>457</v>
      </c>
      <c r="G68" s="75" t="s">
        <v>32</v>
      </c>
      <c r="H68" s="5">
        <f t="shared" si="3"/>
        <v>-37900</v>
      </c>
      <c r="I68" s="19">
        <f t="shared" si="4"/>
        <v>3.3707865168539324</v>
      </c>
      <c r="K68" t="s">
        <v>445</v>
      </c>
      <c r="L68">
        <v>2</v>
      </c>
      <c r="M68" s="2">
        <v>445</v>
      </c>
    </row>
    <row r="69" spans="2:13" ht="12.75">
      <c r="B69" s="123">
        <v>1500</v>
      </c>
      <c r="C69" s="1" t="s">
        <v>460</v>
      </c>
      <c r="D69" s="10" t="s">
        <v>298</v>
      </c>
      <c r="E69" s="1" t="s">
        <v>454</v>
      </c>
      <c r="F69" s="51" t="s">
        <v>457</v>
      </c>
      <c r="G69" s="75" t="s">
        <v>32</v>
      </c>
      <c r="H69" s="5">
        <f t="shared" si="3"/>
        <v>-39400</v>
      </c>
      <c r="I69" s="19">
        <f t="shared" si="4"/>
        <v>3.3707865168539324</v>
      </c>
      <c r="K69" t="s">
        <v>445</v>
      </c>
      <c r="L69">
        <v>2</v>
      </c>
      <c r="M69" s="2">
        <v>445</v>
      </c>
    </row>
    <row r="70" spans="1:13" s="55" customFormat="1" ht="12.75">
      <c r="A70" s="9"/>
      <c r="B70" s="202">
        <f>SUM(B61:B69)</f>
        <v>39400</v>
      </c>
      <c r="C70" s="9" t="s">
        <v>1293</v>
      </c>
      <c r="D70" s="9"/>
      <c r="E70" s="9"/>
      <c r="F70" s="58"/>
      <c r="G70" s="171"/>
      <c r="H70" s="57">
        <v>0</v>
      </c>
      <c r="I70" s="54">
        <f t="shared" si="4"/>
        <v>88.53932584269663</v>
      </c>
      <c r="M70" s="2">
        <v>445</v>
      </c>
    </row>
    <row r="71" spans="2:13" ht="12.75">
      <c r="B71" s="123"/>
      <c r="D71" s="10"/>
      <c r="F71" s="51"/>
      <c r="H71" s="5">
        <f t="shared" si="3"/>
        <v>0</v>
      </c>
      <c r="I71" s="19">
        <f t="shared" si="4"/>
        <v>0</v>
      </c>
      <c r="M71" s="2">
        <v>445</v>
      </c>
    </row>
    <row r="72" spans="2:13" ht="12.75">
      <c r="B72" s="123"/>
      <c r="F72" s="51"/>
      <c r="H72" s="5">
        <f t="shared" si="3"/>
        <v>0</v>
      </c>
      <c r="I72" s="19">
        <f t="shared" si="4"/>
        <v>0</v>
      </c>
      <c r="M72" s="2">
        <v>445</v>
      </c>
    </row>
    <row r="73" spans="2:13" ht="12.75">
      <c r="B73" s="209">
        <v>1000</v>
      </c>
      <c r="C73" s="10" t="s">
        <v>440</v>
      </c>
      <c r="D73" s="10" t="s">
        <v>298</v>
      </c>
      <c r="E73" s="27" t="s">
        <v>522</v>
      </c>
      <c r="F73" s="51" t="s">
        <v>457</v>
      </c>
      <c r="G73" s="172" t="s">
        <v>25</v>
      </c>
      <c r="H73" s="5">
        <f t="shared" si="3"/>
        <v>-1000</v>
      </c>
      <c r="I73" s="19">
        <v>4</v>
      </c>
      <c r="K73" t="s">
        <v>445</v>
      </c>
      <c r="L73">
        <v>2</v>
      </c>
      <c r="M73" s="2">
        <v>445</v>
      </c>
    </row>
    <row r="74" spans="2:13" ht="12.75">
      <c r="B74" s="123">
        <v>600</v>
      </c>
      <c r="C74" s="1" t="s">
        <v>440</v>
      </c>
      <c r="D74" s="10" t="s">
        <v>298</v>
      </c>
      <c r="E74" s="1" t="s">
        <v>522</v>
      </c>
      <c r="F74" s="51" t="s">
        <v>457</v>
      </c>
      <c r="G74" s="75" t="s">
        <v>26</v>
      </c>
      <c r="H74" s="5">
        <f t="shared" si="3"/>
        <v>-1600</v>
      </c>
      <c r="I74" s="19">
        <v>1.2</v>
      </c>
      <c r="K74" t="s">
        <v>445</v>
      </c>
      <c r="L74">
        <v>2</v>
      </c>
      <c r="M74" s="2">
        <v>445</v>
      </c>
    </row>
    <row r="75" spans="2:13" ht="12.75">
      <c r="B75" s="123">
        <v>1400</v>
      </c>
      <c r="C75" s="1" t="s">
        <v>440</v>
      </c>
      <c r="D75" s="10" t="s">
        <v>298</v>
      </c>
      <c r="E75" s="1" t="s">
        <v>522</v>
      </c>
      <c r="F75" s="51" t="s">
        <v>457</v>
      </c>
      <c r="G75" s="75" t="s">
        <v>27</v>
      </c>
      <c r="H75" s="5">
        <f t="shared" si="3"/>
        <v>-3000</v>
      </c>
      <c r="I75" s="19">
        <v>2.8</v>
      </c>
      <c r="K75" t="s">
        <v>445</v>
      </c>
      <c r="L75">
        <v>2</v>
      </c>
      <c r="M75" s="2">
        <v>445</v>
      </c>
    </row>
    <row r="76" spans="2:13" ht="12.75">
      <c r="B76" s="123">
        <v>1400</v>
      </c>
      <c r="C76" s="1" t="s">
        <v>440</v>
      </c>
      <c r="D76" s="10" t="s">
        <v>298</v>
      </c>
      <c r="E76" s="1" t="s">
        <v>522</v>
      </c>
      <c r="F76" s="51" t="s">
        <v>457</v>
      </c>
      <c r="G76" s="75" t="s">
        <v>30</v>
      </c>
      <c r="H76" s="5">
        <f t="shared" si="3"/>
        <v>-4400</v>
      </c>
      <c r="I76" s="19">
        <v>2.8</v>
      </c>
      <c r="K76" t="s">
        <v>445</v>
      </c>
      <c r="L76">
        <v>2</v>
      </c>
      <c r="M76" s="2">
        <v>445</v>
      </c>
    </row>
    <row r="77" spans="2:13" ht="12.75">
      <c r="B77" s="123">
        <v>1000</v>
      </c>
      <c r="C77" s="1" t="s">
        <v>440</v>
      </c>
      <c r="D77" s="10" t="s">
        <v>298</v>
      </c>
      <c r="E77" s="1" t="s">
        <v>522</v>
      </c>
      <c r="F77" s="51" t="s">
        <v>457</v>
      </c>
      <c r="G77" s="75" t="s">
        <v>28</v>
      </c>
      <c r="H77" s="5">
        <f t="shared" si="3"/>
        <v>-5400</v>
      </c>
      <c r="I77" s="19">
        <v>2</v>
      </c>
      <c r="K77" t="s">
        <v>445</v>
      </c>
      <c r="L77">
        <v>2</v>
      </c>
      <c r="M77" s="2">
        <v>445</v>
      </c>
    </row>
    <row r="78" spans="2:13" ht="12.75">
      <c r="B78" s="123">
        <v>1300</v>
      </c>
      <c r="C78" s="1" t="s">
        <v>440</v>
      </c>
      <c r="D78" s="10" t="s">
        <v>298</v>
      </c>
      <c r="E78" s="1" t="s">
        <v>522</v>
      </c>
      <c r="F78" s="51" t="s">
        <v>457</v>
      </c>
      <c r="G78" s="75" t="s">
        <v>31</v>
      </c>
      <c r="H78" s="5">
        <f t="shared" si="3"/>
        <v>-6700</v>
      </c>
      <c r="I78" s="19">
        <v>2.6</v>
      </c>
      <c r="K78" t="s">
        <v>445</v>
      </c>
      <c r="L78">
        <v>2</v>
      </c>
      <c r="M78" s="2">
        <v>445</v>
      </c>
    </row>
    <row r="79" spans="2:13" ht="12.75">
      <c r="B79" s="123">
        <v>1400</v>
      </c>
      <c r="C79" s="1" t="s">
        <v>440</v>
      </c>
      <c r="D79" s="10" t="s">
        <v>298</v>
      </c>
      <c r="E79" s="1" t="s">
        <v>522</v>
      </c>
      <c r="F79" s="51" t="s">
        <v>457</v>
      </c>
      <c r="G79" s="75" t="s">
        <v>32</v>
      </c>
      <c r="H79" s="5">
        <f t="shared" si="3"/>
        <v>-8100</v>
      </c>
      <c r="I79" s="19">
        <v>2.8</v>
      </c>
      <c r="K79" t="s">
        <v>445</v>
      </c>
      <c r="L79">
        <v>2</v>
      </c>
      <c r="M79" s="2">
        <v>445</v>
      </c>
    </row>
    <row r="80" spans="1:13" s="55" customFormat="1" ht="12.75">
      <c r="A80" s="9"/>
      <c r="B80" s="202">
        <f>SUM(B73:B79)</f>
        <v>8100</v>
      </c>
      <c r="C80" s="9"/>
      <c r="D80" s="9"/>
      <c r="E80" s="9" t="s">
        <v>522</v>
      </c>
      <c r="F80" s="58"/>
      <c r="G80" s="171"/>
      <c r="H80" s="57">
        <v>0</v>
      </c>
      <c r="I80" s="54">
        <f>+B80/M80</f>
        <v>18.202247191011235</v>
      </c>
      <c r="M80" s="2">
        <v>445</v>
      </c>
    </row>
    <row r="81" spans="2:13" ht="12.75">
      <c r="B81" s="123"/>
      <c r="F81" s="51"/>
      <c r="H81" s="5">
        <f t="shared" si="3"/>
        <v>0</v>
      </c>
      <c r="I81" s="19">
        <f>+B81/M81</f>
        <v>0</v>
      </c>
      <c r="M81" s="2">
        <v>445</v>
      </c>
    </row>
    <row r="82" spans="2:13" ht="12.75">
      <c r="B82" s="123"/>
      <c r="F82" s="51"/>
      <c r="H82" s="5">
        <f t="shared" si="3"/>
        <v>0</v>
      </c>
      <c r="I82" s="19">
        <f>+B82/M82</f>
        <v>0</v>
      </c>
      <c r="M82" s="2">
        <v>445</v>
      </c>
    </row>
    <row r="83" spans="2:13" ht="12.75">
      <c r="B83" s="209">
        <v>5000</v>
      </c>
      <c r="C83" s="10" t="s">
        <v>463</v>
      </c>
      <c r="D83" s="10" t="s">
        <v>298</v>
      </c>
      <c r="E83" s="10" t="s">
        <v>454</v>
      </c>
      <c r="F83" s="51" t="s">
        <v>464</v>
      </c>
      <c r="G83" s="78" t="s">
        <v>26</v>
      </c>
      <c r="H83" s="5">
        <f t="shared" si="3"/>
        <v>-5000</v>
      </c>
      <c r="I83" s="19">
        <v>10</v>
      </c>
      <c r="K83" t="s">
        <v>445</v>
      </c>
      <c r="L83">
        <v>2</v>
      </c>
      <c r="M83" s="2">
        <v>445</v>
      </c>
    </row>
    <row r="84" spans="2:13" ht="12.75">
      <c r="B84" s="209">
        <v>5000</v>
      </c>
      <c r="C84" s="63" t="s">
        <v>463</v>
      </c>
      <c r="D84" s="10" t="s">
        <v>298</v>
      </c>
      <c r="E84" s="63" t="s">
        <v>454</v>
      </c>
      <c r="F84" s="51" t="s">
        <v>464</v>
      </c>
      <c r="G84" s="75" t="s">
        <v>27</v>
      </c>
      <c r="H84" s="5">
        <f t="shared" si="3"/>
        <v>-10000</v>
      </c>
      <c r="I84" s="19">
        <v>10</v>
      </c>
      <c r="J84" s="64"/>
      <c r="K84" t="s">
        <v>445</v>
      </c>
      <c r="L84">
        <v>2</v>
      </c>
      <c r="M84" s="2">
        <v>445</v>
      </c>
    </row>
    <row r="85" spans="2:13" ht="12.75">
      <c r="B85" s="123">
        <v>5000</v>
      </c>
      <c r="C85" s="1" t="s">
        <v>463</v>
      </c>
      <c r="D85" s="10" t="s">
        <v>298</v>
      </c>
      <c r="E85" s="1" t="s">
        <v>454</v>
      </c>
      <c r="F85" s="51" t="s">
        <v>464</v>
      </c>
      <c r="G85" s="75" t="s">
        <v>30</v>
      </c>
      <c r="H85" s="5">
        <f t="shared" si="3"/>
        <v>-15000</v>
      </c>
      <c r="I85" s="19">
        <v>10</v>
      </c>
      <c r="K85" t="s">
        <v>445</v>
      </c>
      <c r="L85">
        <v>2</v>
      </c>
      <c r="M85" s="2">
        <v>445</v>
      </c>
    </row>
    <row r="86" spans="2:13" ht="12.75">
      <c r="B86" s="123">
        <v>5000</v>
      </c>
      <c r="C86" s="1" t="s">
        <v>463</v>
      </c>
      <c r="D86" s="10" t="s">
        <v>298</v>
      </c>
      <c r="E86" s="1" t="s">
        <v>454</v>
      </c>
      <c r="F86" s="51" t="s">
        <v>464</v>
      </c>
      <c r="G86" s="75" t="s">
        <v>28</v>
      </c>
      <c r="H86" s="5">
        <f t="shared" si="3"/>
        <v>-20000</v>
      </c>
      <c r="I86" s="19">
        <v>10</v>
      </c>
      <c r="K86" t="s">
        <v>445</v>
      </c>
      <c r="L86">
        <v>2</v>
      </c>
      <c r="M86" s="2">
        <v>445</v>
      </c>
    </row>
    <row r="87" spans="2:13" ht="12.75">
      <c r="B87" s="123">
        <v>5000</v>
      </c>
      <c r="C87" s="1" t="s">
        <v>463</v>
      </c>
      <c r="D87" s="10" t="s">
        <v>298</v>
      </c>
      <c r="E87" s="1" t="s">
        <v>454</v>
      </c>
      <c r="F87" s="51" t="s">
        <v>464</v>
      </c>
      <c r="G87" s="75" t="s">
        <v>31</v>
      </c>
      <c r="H87" s="5">
        <f t="shared" si="3"/>
        <v>-25000</v>
      </c>
      <c r="I87" s="19">
        <v>10</v>
      </c>
      <c r="K87" t="s">
        <v>445</v>
      </c>
      <c r="L87">
        <v>2</v>
      </c>
      <c r="M87" s="2">
        <v>445</v>
      </c>
    </row>
    <row r="88" spans="2:13" ht="12.75">
      <c r="B88" s="123">
        <v>5000</v>
      </c>
      <c r="C88" s="1" t="s">
        <v>463</v>
      </c>
      <c r="D88" s="10" t="s">
        <v>298</v>
      </c>
      <c r="E88" s="1" t="s">
        <v>454</v>
      </c>
      <c r="F88" s="51" t="s">
        <v>464</v>
      </c>
      <c r="G88" s="75" t="s">
        <v>32</v>
      </c>
      <c r="H88" s="5">
        <f t="shared" si="3"/>
        <v>-30000</v>
      </c>
      <c r="I88" s="19">
        <v>10</v>
      </c>
      <c r="K88" t="s">
        <v>445</v>
      </c>
      <c r="L88">
        <v>2</v>
      </c>
      <c r="M88" s="2">
        <v>445</v>
      </c>
    </row>
    <row r="89" spans="1:13" s="55" customFormat="1" ht="12.75">
      <c r="A89" s="9"/>
      <c r="B89" s="202">
        <f>SUM(B83:B88)</f>
        <v>30000</v>
      </c>
      <c r="C89" s="9" t="s">
        <v>463</v>
      </c>
      <c r="D89" s="9"/>
      <c r="E89" s="9"/>
      <c r="F89" s="58"/>
      <c r="G89" s="171"/>
      <c r="H89" s="57">
        <v>0</v>
      </c>
      <c r="I89" s="54">
        <f>+B89/M89</f>
        <v>67.41573033707866</v>
      </c>
      <c r="M89" s="2">
        <v>445</v>
      </c>
    </row>
    <row r="90" spans="2:13" ht="12.75">
      <c r="B90" s="123"/>
      <c r="F90" s="51"/>
      <c r="H90" s="5">
        <f t="shared" si="3"/>
        <v>0</v>
      </c>
      <c r="I90" s="19">
        <f>+B90/M90</f>
        <v>0</v>
      </c>
      <c r="M90" s="2">
        <v>445</v>
      </c>
    </row>
    <row r="91" spans="2:13" ht="12.75">
      <c r="B91" s="123"/>
      <c r="F91" s="51"/>
      <c r="H91" s="5">
        <f t="shared" si="3"/>
        <v>0</v>
      </c>
      <c r="I91" s="19">
        <f>+B91/M91</f>
        <v>0</v>
      </c>
      <c r="M91" s="2">
        <v>445</v>
      </c>
    </row>
    <row r="92" spans="2:13" ht="12.75">
      <c r="B92" s="123">
        <v>2000</v>
      </c>
      <c r="C92" s="1" t="s">
        <v>465</v>
      </c>
      <c r="D92" s="10" t="s">
        <v>298</v>
      </c>
      <c r="E92" s="1" t="s">
        <v>454</v>
      </c>
      <c r="F92" s="51" t="s">
        <v>457</v>
      </c>
      <c r="G92" s="75" t="s">
        <v>25</v>
      </c>
      <c r="H92" s="5">
        <f t="shared" si="3"/>
        <v>-2000</v>
      </c>
      <c r="I92" s="19">
        <v>4</v>
      </c>
      <c r="K92" t="s">
        <v>445</v>
      </c>
      <c r="L92">
        <v>2</v>
      </c>
      <c r="M92" s="2">
        <v>445</v>
      </c>
    </row>
    <row r="93" spans="2:13" ht="12.75">
      <c r="B93" s="123">
        <v>500</v>
      </c>
      <c r="C93" s="1" t="s">
        <v>465</v>
      </c>
      <c r="D93" s="10" t="s">
        <v>298</v>
      </c>
      <c r="E93" s="1" t="s">
        <v>454</v>
      </c>
      <c r="F93" s="51" t="s">
        <v>457</v>
      </c>
      <c r="G93" s="75" t="s">
        <v>25</v>
      </c>
      <c r="H93" s="5">
        <f t="shared" si="3"/>
        <v>-2500</v>
      </c>
      <c r="I93" s="19">
        <v>1</v>
      </c>
      <c r="K93" t="s">
        <v>445</v>
      </c>
      <c r="L93">
        <v>2</v>
      </c>
      <c r="M93" s="2">
        <v>445</v>
      </c>
    </row>
    <row r="94" spans="2:13" ht="12.75">
      <c r="B94" s="123">
        <v>2000</v>
      </c>
      <c r="C94" s="1" t="s">
        <v>465</v>
      </c>
      <c r="D94" s="10" t="s">
        <v>298</v>
      </c>
      <c r="E94" s="1" t="s">
        <v>454</v>
      </c>
      <c r="F94" s="51" t="s">
        <v>457</v>
      </c>
      <c r="G94" s="75" t="s">
        <v>26</v>
      </c>
      <c r="H94" s="5">
        <f t="shared" si="3"/>
        <v>-4500</v>
      </c>
      <c r="I94" s="19">
        <v>4</v>
      </c>
      <c r="K94" t="s">
        <v>445</v>
      </c>
      <c r="L94">
        <v>2</v>
      </c>
      <c r="M94" s="2">
        <v>445</v>
      </c>
    </row>
    <row r="95" spans="2:13" ht="12.75">
      <c r="B95" s="123">
        <v>500</v>
      </c>
      <c r="C95" s="1" t="s">
        <v>465</v>
      </c>
      <c r="D95" s="10" t="s">
        <v>298</v>
      </c>
      <c r="E95" s="1" t="s">
        <v>454</v>
      </c>
      <c r="F95" s="51" t="s">
        <v>457</v>
      </c>
      <c r="G95" s="75" t="s">
        <v>26</v>
      </c>
      <c r="H95" s="5">
        <f t="shared" si="3"/>
        <v>-5000</v>
      </c>
      <c r="I95" s="19">
        <v>1</v>
      </c>
      <c r="K95" t="s">
        <v>445</v>
      </c>
      <c r="L95">
        <v>2</v>
      </c>
      <c r="M95" s="2">
        <v>445</v>
      </c>
    </row>
    <row r="96" spans="2:13" ht="12.75">
      <c r="B96" s="123">
        <v>2000</v>
      </c>
      <c r="C96" s="1" t="s">
        <v>465</v>
      </c>
      <c r="D96" s="10" t="s">
        <v>298</v>
      </c>
      <c r="E96" s="1" t="s">
        <v>454</v>
      </c>
      <c r="F96" s="51" t="s">
        <v>457</v>
      </c>
      <c r="G96" s="75" t="s">
        <v>27</v>
      </c>
      <c r="H96" s="5">
        <f t="shared" si="3"/>
        <v>-7000</v>
      </c>
      <c r="I96" s="19">
        <v>4</v>
      </c>
      <c r="K96" t="s">
        <v>445</v>
      </c>
      <c r="L96">
        <v>2</v>
      </c>
      <c r="M96" s="2">
        <v>445</v>
      </c>
    </row>
    <row r="97" spans="2:13" ht="12.75">
      <c r="B97" s="123">
        <v>500</v>
      </c>
      <c r="C97" s="1" t="s">
        <v>465</v>
      </c>
      <c r="D97" s="10" t="s">
        <v>298</v>
      </c>
      <c r="E97" s="1" t="s">
        <v>454</v>
      </c>
      <c r="F97" s="51" t="s">
        <v>457</v>
      </c>
      <c r="G97" s="75" t="s">
        <v>27</v>
      </c>
      <c r="H97" s="5">
        <f aca="true" t="shared" si="6" ref="H97:H102">H96-B97</f>
        <v>-7500</v>
      </c>
      <c r="I97" s="19">
        <v>1</v>
      </c>
      <c r="K97" t="s">
        <v>445</v>
      </c>
      <c r="L97">
        <v>2</v>
      </c>
      <c r="M97" s="2">
        <v>445</v>
      </c>
    </row>
    <row r="98" spans="2:13" ht="12.75">
      <c r="B98" s="123">
        <v>2000</v>
      </c>
      <c r="C98" s="1" t="s">
        <v>465</v>
      </c>
      <c r="D98" s="10" t="s">
        <v>298</v>
      </c>
      <c r="E98" s="1" t="s">
        <v>454</v>
      </c>
      <c r="F98" s="51" t="s">
        <v>457</v>
      </c>
      <c r="G98" s="75" t="s">
        <v>30</v>
      </c>
      <c r="H98" s="5">
        <f t="shared" si="6"/>
        <v>-9500</v>
      </c>
      <c r="I98" s="19">
        <v>4</v>
      </c>
      <c r="K98" t="s">
        <v>445</v>
      </c>
      <c r="L98">
        <v>2</v>
      </c>
      <c r="M98" s="2">
        <v>445</v>
      </c>
    </row>
    <row r="99" spans="2:13" ht="12.75">
      <c r="B99" s="123">
        <v>2000</v>
      </c>
      <c r="C99" s="1" t="s">
        <v>465</v>
      </c>
      <c r="D99" s="10" t="s">
        <v>298</v>
      </c>
      <c r="E99" s="1" t="s">
        <v>454</v>
      </c>
      <c r="F99" s="51" t="s">
        <v>457</v>
      </c>
      <c r="G99" s="75" t="s">
        <v>28</v>
      </c>
      <c r="H99" s="5">
        <f t="shared" si="6"/>
        <v>-11500</v>
      </c>
      <c r="I99" s="19">
        <v>4</v>
      </c>
      <c r="K99" t="s">
        <v>445</v>
      </c>
      <c r="L99">
        <v>2</v>
      </c>
      <c r="M99" s="2">
        <v>445</v>
      </c>
    </row>
    <row r="100" spans="2:13" ht="12.75">
      <c r="B100" s="123">
        <v>2000</v>
      </c>
      <c r="C100" s="1" t="s">
        <v>465</v>
      </c>
      <c r="D100" s="10" t="s">
        <v>298</v>
      </c>
      <c r="E100" s="1" t="s">
        <v>454</v>
      </c>
      <c r="F100" s="51" t="s">
        <v>457</v>
      </c>
      <c r="G100" s="75" t="s">
        <v>31</v>
      </c>
      <c r="H100" s="5">
        <f t="shared" si="6"/>
        <v>-13500</v>
      </c>
      <c r="I100" s="19">
        <v>4</v>
      </c>
      <c r="K100" t="s">
        <v>445</v>
      </c>
      <c r="L100">
        <v>2</v>
      </c>
      <c r="M100" s="2">
        <v>445</v>
      </c>
    </row>
    <row r="101" spans="2:13" ht="12.75">
      <c r="B101" s="123">
        <v>2000</v>
      </c>
      <c r="C101" s="1" t="s">
        <v>465</v>
      </c>
      <c r="D101" s="10" t="s">
        <v>298</v>
      </c>
      <c r="E101" s="1" t="s">
        <v>454</v>
      </c>
      <c r="F101" s="51" t="s">
        <v>457</v>
      </c>
      <c r="G101" s="75" t="s">
        <v>32</v>
      </c>
      <c r="H101" s="5">
        <f t="shared" si="6"/>
        <v>-15500</v>
      </c>
      <c r="I101" s="19">
        <v>4</v>
      </c>
      <c r="K101" t="s">
        <v>445</v>
      </c>
      <c r="L101">
        <v>2</v>
      </c>
      <c r="M101" s="2">
        <v>445</v>
      </c>
    </row>
    <row r="102" spans="2:13" ht="12.75">
      <c r="B102" s="123">
        <v>500</v>
      </c>
      <c r="C102" s="1" t="s">
        <v>465</v>
      </c>
      <c r="D102" s="10" t="s">
        <v>298</v>
      </c>
      <c r="E102" s="1" t="s">
        <v>454</v>
      </c>
      <c r="F102" s="51" t="s">
        <v>457</v>
      </c>
      <c r="G102" s="75" t="s">
        <v>32</v>
      </c>
      <c r="H102" s="5">
        <f t="shared" si="6"/>
        <v>-16000</v>
      </c>
      <c r="I102" s="19">
        <v>1</v>
      </c>
      <c r="K102" t="s">
        <v>445</v>
      </c>
      <c r="L102">
        <v>2</v>
      </c>
      <c r="M102" s="2">
        <v>445</v>
      </c>
    </row>
    <row r="103" spans="1:13" s="55" customFormat="1" ht="12.75">
      <c r="A103" s="9"/>
      <c r="B103" s="202">
        <f>SUM(B92:B102)</f>
        <v>16000</v>
      </c>
      <c r="C103" s="9" t="s">
        <v>465</v>
      </c>
      <c r="D103" s="9"/>
      <c r="E103" s="9"/>
      <c r="F103" s="58"/>
      <c r="G103" s="171"/>
      <c r="H103" s="57">
        <v>0</v>
      </c>
      <c r="I103" s="54">
        <f>+B103/M103</f>
        <v>35.95505617977528</v>
      </c>
      <c r="M103" s="2">
        <v>445</v>
      </c>
    </row>
    <row r="104" spans="2:13" ht="12.75">
      <c r="B104" s="203"/>
      <c r="F104" s="51"/>
      <c r="H104" s="5">
        <f aca="true" t="shared" si="7" ref="H104:H167">H103-B104</f>
        <v>0</v>
      </c>
      <c r="I104" s="19">
        <f>+B104/M104</f>
        <v>0</v>
      </c>
      <c r="M104" s="2">
        <v>445</v>
      </c>
    </row>
    <row r="105" spans="2:13" ht="12.75">
      <c r="B105" s="123"/>
      <c r="F105" s="51"/>
      <c r="H105" s="5">
        <f t="shared" si="7"/>
        <v>0</v>
      </c>
      <c r="I105" s="19">
        <f>+B105/M105</f>
        <v>0</v>
      </c>
      <c r="M105" s="2">
        <v>445</v>
      </c>
    </row>
    <row r="106" spans="2:13" ht="12.75">
      <c r="B106" s="123">
        <v>1000</v>
      </c>
      <c r="C106" s="1" t="s">
        <v>442</v>
      </c>
      <c r="D106" s="10" t="s">
        <v>298</v>
      </c>
      <c r="E106" s="1" t="s">
        <v>443</v>
      </c>
      <c r="F106" s="51" t="s">
        <v>457</v>
      </c>
      <c r="G106" s="75" t="s">
        <v>26</v>
      </c>
      <c r="H106" s="5">
        <f t="shared" si="7"/>
        <v>-1000</v>
      </c>
      <c r="I106" s="19">
        <v>2</v>
      </c>
      <c r="K106" t="s">
        <v>445</v>
      </c>
      <c r="L106">
        <v>2</v>
      </c>
      <c r="M106" s="2">
        <v>445</v>
      </c>
    </row>
    <row r="107" spans="2:13" ht="12.75">
      <c r="B107" s="123">
        <v>1000</v>
      </c>
      <c r="C107" s="1" t="s">
        <v>442</v>
      </c>
      <c r="D107" s="10" t="s">
        <v>298</v>
      </c>
      <c r="E107" s="1" t="s">
        <v>443</v>
      </c>
      <c r="F107" s="51" t="s">
        <v>457</v>
      </c>
      <c r="G107" s="75" t="s">
        <v>30</v>
      </c>
      <c r="H107" s="5">
        <f t="shared" si="7"/>
        <v>-2000</v>
      </c>
      <c r="I107" s="19">
        <v>2</v>
      </c>
      <c r="K107" t="s">
        <v>445</v>
      </c>
      <c r="L107">
        <v>2</v>
      </c>
      <c r="M107" s="2">
        <v>445</v>
      </c>
    </row>
    <row r="108" spans="2:13" ht="12.75">
      <c r="B108" s="123">
        <v>1000</v>
      </c>
      <c r="C108" s="1" t="s">
        <v>442</v>
      </c>
      <c r="D108" s="10" t="s">
        <v>298</v>
      </c>
      <c r="E108" s="1" t="s">
        <v>443</v>
      </c>
      <c r="F108" s="51" t="s">
        <v>457</v>
      </c>
      <c r="G108" s="75" t="s">
        <v>31</v>
      </c>
      <c r="H108" s="5">
        <f t="shared" si="7"/>
        <v>-3000</v>
      </c>
      <c r="I108" s="19">
        <v>2</v>
      </c>
      <c r="K108" t="s">
        <v>445</v>
      </c>
      <c r="L108">
        <v>2</v>
      </c>
      <c r="M108" s="2">
        <v>445</v>
      </c>
    </row>
    <row r="109" spans="1:13" s="55" customFormat="1" ht="12.75">
      <c r="A109" s="9"/>
      <c r="B109" s="202">
        <f>SUM(B106:B108)</f>
        <v>3000</v>
      </c>
      <c r="C109" s="9"/>
      <c r="D109" s="9"/>
      <c r="E109" s="9" t="s">
        <v>443</v>
      </c>
      <c r="F109" s="58"/>
      <c r="G109" s="171"/>
      <c r="H109" s="57">
        <v>0</v>
      </c>
      <c r="I109" s="54">
        <f aca="true" t="shared" si="8" ref="I109:I115">+B109/M109</f>
        <v>6.741573033707865</v>
      </c>
      <c r="M109" s="2">
        <v>445</v>
      </c>
    </row>
    <row r="110" spans="2:13" ht="12.75">
      <c r="B110" s="123"/>
      <c r="F110" s="51"/>
      <c r="H110" s="5">
        <f t="shared" si="7"/>
        <v>0</v>
      </c>
      <c r="I110" s="19">
        <f t="shared" si="8"/>
        <v>0</v>
      </c>
      <c r="M110" s="2">
        <v>445</v>
      </c>
    </row>
    <row r="111" spans="2:13" ht="12.75">
      <c r="B111" s="123"/>
      <c r="F111" s="51"/>
      <c r="H111" s="5">
        <f t="shared" si="7"/>
        <v>0</v>
      </c>
      <c r="I111" s="19">
        <f t="shared" si="8"/>
        <v>0</v>
      </c>
      <c r="M111" s="2">
        <v>445</v>
      </c>
    </row>
    <row r="112" spans="2:13" ht="12.75">
      <c r="B112" s="123"/>
      <c r="F112" s="51"/>
      <c r="H112" s="5">
        <f t="shared" si="7"/>
        <v>0</v>
      </c>
      <c r="I112" s="19">
        <f t="shared" si="8"/>
        <v>0</v>
      </c>
      <c r="M112" s="2">
        <v>445</v>
      </c>
    </row>
    <row r="113" spans="2:13" ht="12.75">
      <c r="B113" s="123"/>
      <c r="F113" s="51"/>
      <c r="H113" s="5">
        <f t="shared" si="7"/>
        <v>0</v>
      </c>
      <c r="I113" s="19">
        <f t="shared" si="8"/>
        <v>0</v>
      </c>
      <c r="M113" s="2">
        <v>445</v>
      </c>
    </row>
    <row r="114" spans="1:13" s="55" customFormat="1" ht="12.75">
      <c r="A114" s="9"/>
      <c r="B114" s="202">
        <f>+B120+B125+B132+B138+B145+B151</f>
        <v>34500</v>
      </c>
      <c r="C114" s="196" t="s">
        <v>316</v>
      </c>
      <c r="D114" s="197" t="s">
        <v>317</v>
      </c>
      <c r="E114" s="196" t="s">
        <v>318</v>
      </c>
      <c r="F114" s="198" t="s">
        <v>319</v>
      </c>
      <c r="G114" s="199" t="s">
        <v>320</v>
      </c>
      <c r="H114" s="200"/>
      <c r="I114" s="54">
        <f t="shared" si="8"/>
        <v>77.52808988764045</v>
      </c>
      <c r="J114" s="54"/>
      <c r="K114" s="54"/>
      <c r="M114" s="2">
        <v>445</v>
      </c>
    </row>
    <row r="115" spans="2:13" ht="12.75">
      <c r="B115" s="123"/>
      <c r="F115" s="51"/>
      <c r="H115" s="5">
        <f>H114-B115</f>
        <v>0</v>
      </c>
      <c r="I115" s="19">
        <f t="shared" si="8"/>
        <v>0</v>
      </c>
      <c r="M115" s="2">
        <v>445</v>
      </c>
    </row>
    <row r="116" spans="2:13" ht="12.75">
      <c r="B116" s="123">
        <v>2500</v>
      </c>
      <c r="C116" s="1" t="s">
        <v>385</v>
      </c>
      <c r="D116" s="10" t="s">
        <v>298</v>
      </c>
      <c r="E116" s="1" t="s">
        <v>466</v>
      </c>
      <c r="F116" s="51" t="s">
        <v>467</v>
      </c>
      <c r="G116" s="75" t="s">
        <v>26</v>
      </c>
      <c r="H116" s="5">
        <f t="shared" si="7"/>
        <v>-2500</v>
      </c>
      <c r="I116" s="19">
        <v>5</v>
      </c>
      <c r="K116" s="1" t="s">
        <v>385</v>
      </c>
      <c r="L116">
        <v>3</v>
      </c>
      <c r="M116" s="2">
        <v>445</v>
      </c>
    </row>
    <row r="117" spans="2:13" ht="12.75">
      <c r="B117" s="123">
        <v>2500</v>
      </c>
      <c r="C117" s="1" t="s">
        <v>385</v>
      </c>
      <c r="D117" s="1" t="s">
        <v>298</v>
      </c>
      <c r="E117" s="1" t="s">
        <v>466</v>
      </c>
      <c r="F117" s="51" t="s">
        <v>468</v>
      </c>
      <c r="G117" s="75" t="s">
        <v>27</v>
      </c>
      <c r="H117" s="5">
        <f t="shared" si="7"/>
        <v>-5000</v>
      </c>
      <c r="I117" s="19">
        <v>5</v>
      </c>
      <c r="K117" s="1" t="s">
        <v>385</v>
      </c>
      <c r="L117">
        <v>3</v>
      </c>
      <c r="M117" s="2">
        <v>445</v>
      </c>
    </row>
    <row r="118" spans="2:13" ht="12.75">
      <c r="B118" s="123">
        <v>2500</v>
      </c>
      <c r="C118" s="1" t="s">
        <v>385</v>
      </c>
      <c r="D118" s="1" t="s">
        <v>298</v>
      </c>
      <c r="E118" s="1" t="s">
        <v>466</v>
      </c>
      <c r="F118" s="51" t="s">
        <v>469</v>
      </c>
      <c r="G118" s="75" t="s">
        <v>30</v>
      </c>
      <c r="H118" s="5">
        <f t="shared" si="7"/>
        <v>-7500</v>
      </c>
      <c r="I118" s="19">
        <v>5</v>
      </c>
      <c r="K118" s="1" t="s">
        <v>385</v>
      </c>
      <c r="L118">
        <v>3</v>
      </c>
      <c r="M118" s="2">
        <v>445</v>
      </c>
    </row>
    <row r="119" spans="2:13" ht="12.75">
      <c r="B119" s="203">
        <v>2500</v>
      </c>
      <c r="C119" s="1" t="s">
        <v>385</v>
      </c>
      <c r="D119" s="1" t="s">
        <v>298</v>
      </c>
      <c r="E119" s="1" t="s">
        <v>466</v>
      </c>
      <c r="F119" s="51" t="s">
        <v>470</v>
      </c>
      <c r="G119" s="75" t="s">
        <v>28</v>
      </c>
      <c r="H119" s="5">
        <f t="shared" si="7"/>
        <v>-10000</v>
      </c>
      <c r="I119" s="19">
        <v>5</v>
      </c>
      <c r="K119" s="1" t="s">
        <v>385</v>
      </c>
      <c r="L119">
        <v>3</v>
      </c>
      <c r="M119" s="2">
        <v>445</v>
      </c>
    </row>
    <row r="120" spans="1:13" s="55" customFormat="1" ht="12.75">
      <c r="A120" s="9"/>
      <c r="B120" s="202">
        <f>SUM(B116:B119)</f>
        <v>10000</v>
      </c>
      <c r="C120" s="9" t="s">
        <v>385</v>
      </c>
      <c r="D120" s="9"/>
      <c r="E120" s="9"/>
      <c r="F120" s="58"/>
      <c r="G120" s="171"/>
      <c r="H120" s="57">
        <v>0</v>
      </c>
      <c r="I120" s="54">
        <f aca="true" t="shared" si="9" ref="I120:I127">+B120/M120</f>
        <v>22.471910112359552</v>
      </c>
      <c r="M120" s="2">
        <v>445</v>
      </c>
    </row>
    <row r="121" spans="2:13" ht="12.75">
      <c r="B121" s="123"/>
      <c r="F121" s="51"/>
      <c r="H121" s="5">
        <f t="shared" si="7"/>
        <v>0</v>
      </c>
      <c r="I121" s="19">
        <f t="shared" si="9"/>
        <v>0</v>
      </c>
      <c r="M121" s="2">
        <v>445</v>
      </c>
    </row>
    <row r="122" spans="2:13" ht="12.75">
      <c r="B122" s="123"/>
      <c r="F122" s="51"/>
      <c r="H122" s="5">
        <f t="shared" si="7"/>
        <v>0</v>
      </c>
      <c r="I122" s="19">
        <f t="shared" si="9"/>
        <v>0</v>
      </c>
      <c r="M122" s="2">
        <v>445</v>
      </c>
    </row>
    <row r="123" spans="2:13" ht="12.75">
      <c r="B123" s="209">
        <v>1000</v>
      </c>
      <c r="C123" s="60" t="s">
        <v>471</v>
      </c>
      <c r="D123" s="10" t="s">
        <v>298</v>
      </c>
      <c r="E123" s="60" t="s">
        <v>472</v>
      </c>
      <c r="F123" s="51" t="s">
        <v>473</v>
      </c>
      <c r="G123" s="76" t="s">
        <v>26</v>
      </c>
      <c r="H123" s="5">
        <f t="shared" si="7"/>
        <v>-1000</v>
      </c>
      <c r="I123" s="19">
        <f t="shared" si="9"/>
        <v>2.247191011235955</v>
      </c>
      <c r="K123" t="s">
        <v>466</v>
      </c>
      <c r="L123">
        <v>3</v>
      </c>
      <c r="M123" s="2">
        <v>445</v>
      </c>
    </row>
    <row r="124" spans="2:13" ht="12.75">
      <c r="B124" s="123">
        <v>1000</v>
      </c>
      <c r="C124" s="1" t="s">
        <v>474</v>
      </c>
      <c r="D124" s="10" t="s">
        <v>298</v>
      </c>
      <c r="E124" s="1" t="s">
        <v>472</v>
      </c>
      <c r="F124" s="51" t="s">
        <v>475</v>
      </c>
      <c r="G124" s="75" t="s">
        <v>28</v>
      </c>
      <c r="H124" s="5">
        <f t="shared" si="7"/>
        <v>-2000</v>
      </c>
      <c r="I124" s="19">
        <f t="shared" si="9"/>
        <v>2.247191011235955</v>
      </c>
      <c r="K124" t="s">
        <v>466</v>
      </c>
      <c r="L124">
        <v>3</v>
      </c>
      <c r="M124" s="2">
        <v>445</v>
      </c>
    </row>
    <row r="125" spans="1:13" s="55" customFormat="1" ht="12.75">
      <c r="A125" s="9"/>
      <c r="B125" s="374">
        <f>SUM(B123:B124)</f>
        <v>2000</v>
      </c>
      <c r="C125" s="9" t="s">
        <v>1293</v>
      </c>
      <c r="D125" s="9"/>
      <c r="E125" s="9"/>
      <c r="F125" s="58"/>
      <c r="G125" s="171"/>
      <c r="H125" s="57">
        <v>0</v>
      </c>
      <c r="I125" s="54">
        <f t="shared" si="9"/>
        <v>4.49438202247191</v>
      </c>
      <c r="M125" s="2">
        <v>445</v>
      </c>
    </row>
    <row r="126" spans="2:13" ht="12.75">
      <c r="B126" s="123"/>
      <c r="F126" s="51"/>
      <c r="H126" s="5">
        <f t="shared" si="7"/>
        <v>0</v>
      </c>
      <c r="I126" s="19">
        <f t="shared" si="9"/>
        <v>0</v>
      </c>
      <c r="M126" s="2">
        <v>445</v>
      </c>
    </row>
    <row r="127" spans="2:13" ht="12.75">
      <c r="B127" s="123"/>
      <c r="F127" s="51"/>
      <c r="H127" s="5">
        <f t="shared" si="7"/>
        <v>0</v>
      </c>
      <c r="I127" s="19">
        <f t="shared" si="9"/>
        <v>0</v>
      </c>
      <c r="M127" s="2">
        <v>445</v>
      </c>
    </row>
    <row r="128" spans="2:13" ht="12.75">
      <c r="B128" s="209">
        <v>1800</v>
      </c>
      <c r="C128" s="10" t="s">
        <v>440</v>
      </c>
      <c r="D128" s="10" t="s">
        <v>298</v>
      </c>
      <c r="E128" s="10" t="s">
        <v>522</v>
      </c>
      <c r="F128" s="51" t="s">
        <v>476</v>
      </c>
      <c r="G128" s="78" t="s">
        <v>26</v>
      </c>
      <c r="H128" s="5">
        <f t="shared" si="7"/>
        <v>-1800</v>
      </c>
      <c r="I128" s="19">
        <v>3.6</v>
      </c>
      <c r="K128" t="s">
        <v>466</v>
      </c>
      <c r="L128">
        <v>3</v>
      </c>
      <c r="M128" s="2">
        <v>445</v>
      </c>
    </row>
    <row r="129" spans="2:13" ht="12.75">
      <c r="B129" s="123">
        <v>1700</v>
      </c>
      <c r="C129" s="1" t="s">
        <v>440</v>
      </c>
      <c r="D129" s="10" t="s">
        <v>298</v>
      </c>
      <c r="E129" s="1" t="s">
        <v>522</v>
      </c>
      <c r="F129" s="51" t="s">
        <v>476</v>
      </c>
      <c r="G129" s="75" t="s">
        <v>27</v>
      </c>
      <c r="H129" s="5">
        <f t="shared" si="7"/>
        <v>-3500</v>
      </c>
      <c r="I129" s="19">
        <v>3.4</v>
      </c>
      <c r="K129" t="s">
        <v>466</v>
      </c>
      <c r="L129">
        <v>3</v>
      </c>
      <c r="M129" s="2">
        <v>445</v>
      </c>
    </row>
    <row r="130" spans="2:13" ht="12.75">
      <c r="B130" s="123">
        <v>1750</v>
      </c>
      <c r="C130" s="1" t="s">
        <v>440</v>
      </c>
      <c r="D130" s="10" t="s">
        <v>298</v>
      </c>
      <c r="E130" s="1" t="s">
        <v>522</v>
      </c>
      <c r="F130" s="51" t="s">
        <v>476</v>
      </c>
      <c r="G130" s="75" t="s">
        <v>30</v>
      </c>
      <c r="H130" s="5">
        <f t="shared" si="7"/>
        <v>-5250</v>
      </c>
      <c r="I130" s="19">
        <v>3.5</v>
      </c>
      <c r="K130" t="s">
        <v>466</v>
      </c>
      <c r="L130">
        <v>3</v>
      </c>
      <c r="M130" s="2">
        <v>445</v>
      </c>
    </row>
    <row r="131" spans="2:13" ht="12.75">
      <c r="B131" s="123">
        <v>1450</v>
      </c>
      <c r="C131" s="1" t="s">
        <v>440</v>
      </c>
      <c r="D131" s="10" t="s">
        <v>298</v>
      </c>
      <c r="E131" s="1" t="s">
        <v>522</v>
      </c>
      <c r="F131" s="51" t="s">
        <v>476</v>
      </c>
      <c r="G131" s="75" t="s">
        <v>28</v>
      </c>
      <c r="H131" s="5">
        <f t="shared" si="7"/>
        <v>-6700</v>
      </c>
      <c r="I131" s="19">
        <v>2.9</v>
      </c>
      <c r="K131" t="s">
        <v>466</v>
      </c>
      <c r="L131">
        <v>3</v>
      </c>
      <c r="M131" s="2">
        <v>445</v>
      </c>
    </row>
    <row r="132" spans="1:13" s="55" customFormat="1" ht="12.75">
      <c r="A132" s="9"/>
      <c r="B132" s="202">
        <f>SUM(B128:B131)</f>
        <v>6700</v>
      </c>
      <c r="C132" s="9"/>
      <c r="D132" s="9"/>
      <c r="E132" s="9" t="s">
        <v>522</v>
      </c>
      <c r="F132" s="58"/>
      <c r="G132" s="171"/>
      <c r="H132" s="57">
        <v>0</v>
      </c>
      <c r="I132" s="54">
        <f>+B132/M132</f>
        <v>15.0561797752809</v>
      </c>
      <c r="M132" s="2">
        <v>445</v>
      </c>
    </row>
    <row r="133" spans="2:13" ht="12.75">
      <c r="B133" s="123"/>
      <c r="F133" s="51"/>
      <c r="H133" s="5">
        <f t="shared" si="7"/>
        <v>0</v>
      </c>
      <c r="I133" s="19">
        <f>+B133/M133</f>
        <v>0</v>
      </c>
      <c r="M133" s="2">
        <v>445</v>
      </c>
    </row>
    <row r="134" spans="2:13" ht="12.75">
      <c r="B134" s="123"/>
      <c r="F134" s="51"/>
      <c r="H134" s="5">
        <f t="shared" si="7"/>
        <v>0</v>
      </c>
      <c r="I134" s="19">
        <f>+B134/M134</f>
        <v>0</v>
      </c>
      <c r="M134" s="2">
        <v>445</v>
      </c>
    </row>
    <row r="135" spans="2:13" ht="12.75">
      <c r="B135" s="209">
        <v>3000</v>
      </c>
      <c r="C135" s="10" t="s">
        <v>463</v>
      </c>
      <c r="D135" s="10" t="s">
        <v>298</v>
      </c>
      <c r="E135" s="27" t="s">
        <v>472</v>
      </c>
      <c r="F135" s="51" t="s">
        <v>477</v>
      </c>
      <c r="G135" s="172" t="s">
        <v>26</v>
      </c>
      <c r="H135" s="5">
        <f t="shared" si="7"/>
        <v>-3000</v>
      </c>
      <c r="I135" s="19">
        <v>6</v>
      </c>
      <c r="K135" t="s">
        <v>466</v>
      </c>
      <c r="L135">
        <v>3</v>
      </c>
      <c r="M135" s="2">
        <v>445</v>
      </c>
    </row>
    <row r="136" spans="2:13" ht="12.75">
      <c r="B136" s="123">
        <v>3000</v>
      </c>
      <c r="C136" s="1" t="s">
        <v>463</v>
      </c>
      <c r="D136" s="10" t="s">
        <v>298</v>
      </c>
      <c r="E136" s="1" t="s">
        <v>472</v>
      </c>
      <c r="F136" s="51" t="s">
        <v>477</v>
      </c>
      <c r="G136" s="75" t="s">
        <v>27</v>
      </c>
      <c r="H136" s="5">
        <f t="shared" si="7"/>
        <v>-6000</v>
      </c>
      <c r="I136" s="19">
        <v>6</v>
      </c>
      <c r="K136" t="s">
        <v>466</v>
      </c>
      <c r="L136">
        <v>3</v>
      </c>
      <c r="M136" s="2">
        <v>445</v>
      </c>
    </row>
    <row r="137" spans="2:13" ht="12.75">
      <c r="B137" s="123">
        <v>3000</v>
      </c>
      <c r="C137" s="1" t="s">
        <v>463</v>
      </c>
      <c r="D137" s="10" t="s">
        <v>298</v>
      </c>
      <c r="E137" s="1" t="s">
        <v>472</v>
      </c>
      <c r="F137" s="51" t="s">
        <v>477</v>
      </c>
      <c r="G137" s="75" t="s">
        <v>30</v>
      </c>
      <c r="H137" s="5">
        <f t="shared" si="7"/>
        <v>-9000</v>
      </c>
      <c r="I137" s="19">
        <v>6</v>
      </c>
      <c r="K137" t="s">
        <v>466</v>
      </c>
      <c r="L137">
        <v>3</v>
      </c>
      <c r="M137" s="2">
        <v>445</v>
      </c>
    </row>
    <row r="138" spans="1:13" s="55" customFormat="1" ht="12.75">
      <c r="A138" s="9"/>
      <c r="B138" s="202">
        <f>SUM(B135:B137)</f>
        <v>9000</v>
      </c>
      <c r="C138" s="9" t="s">
        <v>463</v>
      </c>
      <c r="D138" s="9"/>
      <c r="E138" s="9"/>
      <c r="F138" s="58"/>
      <c r="G138" s="171"/>
      <c r="H138" s="57">
        <v>0</v>
      </c>
      <c r="I138" s="54">
        <f>+B138/M138</f>
        <v>20.224719101123597</v>
      </c>
      <c r="M138" s="2">
        <v>445</v>
      </c>
    </row>
    <row r="139" spans="2:13" ht="12.75">
      <c r="B139" s="123"/>
      <c r="F139" s="51"/>
      <c r="H139" s="5">
        <f t="shared" si="7"/>
        <v>0</v>
      </c>
      <c r="I139" s="19">
        <f>+B139/M139</f>
        <v>0</v>
      </c>
      <c r="M139" s="2">
        <v>445</v>
      </c>
    </row>
    <row r="140" spans="2:13" ht="12.75">
      <c r="B140" s="123"/>
      <c r="F140" s="51"/>
      <c r="H140" s="5">
        <f t="shared" si="7"/>
        <v>0</v>
      </c>
      <c r="I140" s="19">
        <f>+B140/M140</f>
        <v>0</v>
      </c>
      <c r="M140" s="2">
        <v>445</v>
      </c>
    </row>
    <row r="141" spans="1:13" ht="12.75">
      <c r="A141" s="10"/>
      <c r="B141" s="209">
        <v>1000</v>
      </c>
      <c r="C141" s="10" t="s">
        <v>465</v>
      </c>
      <c r="D141" s="10" t="s">
        <v>298</v>
      </c>
      <c r="E141" s="10" t="s">
        <v>472</v>
      </c>
      <c r="F141" s="51" t="s">
        <v>476</v>
      </c>
      <c r="G141" s="78" t="s">
        <v>26</v>
      </c>
      <c r="H141" s="5">
        <f t="shared" si="7"/>
        <v>-1000</v>
      </c>
      <c r="I141" s="19">
        <v>2</v>
      </c>
      <c r="J141" s="13"/>
      <c r="K141" t="s">
        <v>466</v>
      </c>
      <c r="L141">
        <v>3</v>
      </c>
      <c r="M141" s="2">
        <v>445</v>
      </c>
    </row>
    <row r="142" spans="2:13" ht="12.75">
      <c r="B142" s="209">
        <v>1000</v>
      </c>
      <c r="C142" s="63" t="s">
        <v>465</v>
      </c>
      <c r="D142" s="10" t="s">
        <v>298</v>
      </c>
      <c r="E142" s="63" t="s">
        <v>472</v>
      </c>
      <c r="F142" s="51" t="s">
        <v>476</v>
      </c>
      <c r="G142" s="75" t="s">
        <v>27</v>
      </c>
      <c r="H142" s="5">
        <f t="shared" si="7"/>
        <v>-2000</v>
      </c>
      <c r="I142" s="19">
        <v>2</v>
      </c>
      <c r="J142" s="64"/>
      <c r="K142" t="s">
        <v>466</v>
      </c>
      <c r="L142">
        <v>3</v>
      </c>
      <c r="M142" s="2">
        <v>445</v>
      </c>
    </row>
    <row r="143" spans="2:13" ht="12.75">
      <c r="B143" s="123">
        <v>1000</v>
      </c>
      <c r="C143" s="1" t="s">
        <v>465</v>
      </c>
      <c r="D143" s="10" t="s">
        <v>298</v>
      </c>
      <c r="E143" s="1" t="s">
        <v>472</v>
      </c>
      <c r="F143" s="51" t="s">
        <v>476</v>
      </c>
      <c r="G143" s="75" t="s">
        <v>30</v>
      </c>
      <c r="H143" s="5">
        <f t="shared" si="7"/>
        <v>-3000</v>
      </c>
      <c r="I143" s="19">
        <v>2</v>
      </c>
      <c r="K143" t="s">
        <v>466</v>
      </c>
      <c r="L143">
        <v>3</v>
      </c>
      <c r="M143" s="2">
        <v>445</v>
      </c>
    </row>
    <row r="144" spans="2:13" ht="12.75">
      <c r="B144" s="123">
        <v>1000</v>
      </c>
      <c r="C144" s="1" t="s">
        <v>465</v>
      </c>
      <c r="D144" s="10" t="s">
        <v>298</v>
      </c>
      <c r="E144" s="1" t="s">
        <v>472</v>
      </c>
      <c r="F144" s="51" t="s">
        <v>476</v>
      </c>
      <c r="G144" s="75" t="s">
        <v>28</v>
      </c>
      <c r="H144" s="5">
        <f t="shared" si="7"/>
        <v>-4000</v>
      </c>
      <c r="I144" s="19">
        <v>2</v>
      </c>
      <c r="K144" t="s">
        <v>466</v>
      </c>
      <c r="L144">
        <v>3</v>
      </c>
      <c r="M144" s="2">
        <v>445</v>
      </c>
    </row>
    <row r="145" spans="1:13" s="55" customFormat="1" ht="12.75">
      <c r="A145" s="9"/>
      <c r="B145" s="202">
        <f>SUM(B141:B144)</f>
        <v>4000</v>
      </c>
      <c r="C145" s="9" t="s">
        <v>465</v>
      </c>
      <c r="D145" s="9"/>
      <c r="E145" s="9"/>
      <c r="F145" s="58"/>
      <c r="G145" s="171"/>
      <c r="H145" s="57">
        <v>0</v>
      </c>
      <c r="I145" s="54">
        <f>+B145/M145</f>
        <v>8.98876404494382</v>
      </c>
      <c r="M145" s="2">
        <v>445</v>
      </c>
    </row>
    <row r="146" spans="2:13" ht="12.75">
      <c r="B146" s="123"/>
      <c r="F146" s="51"/>
      <c r="H146" s="5">
        <f t="shared" si="7"/>
        <v>0</v>
      </c>
      <c r="I146" s="19">
        <f>+B146/M146</f>
        <v>0</v>
      </c>
      <c r="M146" s="2">
        <v>445</v>
      </c>
    </row>
    <row r="147" spans="2:13" ht="12.75">
      <c r="B147" s="123"/>
      <c r="F147" s="51"/>
      <c r="H147" s="5">
        <f t="shared" si="7"/>
        <v>0</v>
      </c>
      <c r="I147" s="19">
        <f>+B147/M147</f>
        <v>0</v>
      </c>
      <c r="M147" s="2">
        <v>445</v>
      </c>
    </row>
    <row r="148" spans="2:13" ht="12.75">
      <c r="B148" s="123">
        <v>950</v>
      </c>
      <c r="C148" s="10" t="s">
        <v>442</v>
      </c>
      <c r="D148" s="10" t="s">
        <v>298</v>
      </c>
      <c r="E148" s="1" t="s">
        <v>443</v>
      </c>
      <c r="F148" s="51" t="s">
        <v>476</v>
      </c>
      <c r="G148" s="75" t="s">
        <v>26</v>
      </c>
      <c r="H148" s="5">
        <f t="shared" si="7"/>
        <v>-950</v>
      </c>
      <c r="I148" s="19">
        <v>1.9</v>
      </c>
      <c r="K148" t="s">
        <v>466</v>
      </c>
      <c r="L148">
        <v>3</v>
      </c>
      <c r="M148" s="2">
        <v>445</v>
      </c>
    </row>
    <row r="149" spans="2:13" ht="12.75">
      <c r="B149" s="123">
        <v>950</v>
      </c>
      <c r="C149" s="1" t="s">
        <v>442</v>
      </c>
      <c r="D149" s="10" t="s">
        <v>298</v>
      </c>
      <c r="E149" s="1" t="s">
        <v>443</v>
      </c>
      <c r="F149" s="51" t="s">
        <v>476</v>
      </c>
      <c r="G149" s="75" t="s">
        <v>27</v>
      </c>
      <c r="H149" s="5">
        <f t="shared" si="7"/>
        <v>-1900</v>
      </c>
      <c r="I149" s="19">
        <v>1.9</v>
      </c>
      <c r="K149" t="s">
        <v>466</v>
      </c>
      <c r="L149">
        <v>3</v>
      </c>
      <c r="M149" s="2">
        <v>445</v>
      </c>
    </row>
    <row r="150" spans="2:13" ht="12.75">
      <c r="B150" s="123">
        <v>900</v>
      </c>
      <c r="C150" s="1" t="s">
        <v>442</v>
      </c>
      <c r="D150" s="10" t="s">
        <v>298</v>
      </c>
      <c r="E150" s="1" t="s">
        <v>443</v>
      </c>
      <c r="F150" s="51" t="s">
        <v>476</v>
      </c>
      <c r="G150" s="75" t="s">
        <v>30</v>
      </c>
      <c r="H150" s="5">
        <f t="shared" si="7"/>
        <v>-2800</v>
      </c>
      <c r="I150" s="19">
        <v>1.8</v>
      </c>
      <c r="K150" t="s">
        <v>466</v>
      </c>
      <c r="L150">
        <v>3</v>
      </c>
      <c r="M150" s="2">
        <v>445</v>
      </c>
    </row>
    <row r="151" spans="1:13" s="55" customFormat="1" ht="12.75">
      <c r="A151" s="9"/>
      <c r="B151" s="202">
        <f>SUM(B148:B150)</f>
        <v>2800</v>
      </c>
      <c r="C151" s="9"/>
      <c r="D151" s="9"/>
      <c r="E151" s="9" t="s">
        <v>443</v>
      </c>
      <c r="F151" s="58"/>
      <c r="G151" s="171"/>
      <c r="H151" s="57">
        <v>0</v>
      </c>
      <c r="I151" s="54">
        <f aca="true" t="shared" si="10" ref="I151:I157">+B151/M151</f>
        <v>6.292134831460674</v>
      </c>
      <c r="M151" s="2">
        <v>445</v>
      </c>
    </row>
    <row r="152" spans="2:13" ht="12.75">
      <c r="B152" s="123"/>
      <c r="F152" s="51"/>
      <c r="H152" s="5">
        <f t="shared" si="7"/>
        <v>0</v>
      </c>
      <c r="I152" s="19">
        <f t="shared" si="10"/>
        <v>0</v>
      </c>
      <c r="M152" s="2">
        <v>445</v>
      </c>
    </row>
    <row r="153" spans="2:13" ht="12.75">
      <c r="B153" s="123"/>
      <c r="F153" s="51"/>
      <c r="H153" s="5">
        <f t="shared" si="7"/>
        <v>0</v>
      </c>
      <c r="I153" s="19">
        <f t="shared" si="10"/>
        <v>0</v>
      </c>
      <c r="M153" s="2">
        <v>445</v>
      </c>
    </row>
    <row r="154" spans="2:13" ht="12.75">
      <c r="B154" s="123"/>
      <c r="F154" s="51"/>
      <c r="H154" s="5">
        <f t="shared" si="7"/>
        <v>0</v>
      </c>
      <c r="I154" s="19">
        <f t="shared" si="10"/>
        <v>0</v>
      </c>
      <c r="M154" s="2">
        <v>445</v>
      </c>
    </row>
    <row r="155" spans="2:13" ht="12.75">
      <c r="B155" s="123"/>
      <c r="F155" s="51"/>
      <c r="H155" s="5">
        <f t="shared" si="7"/>
        <v>0</v>
      </c>
      <c r="I155" s="19">
        <f t="shared" si="10"/>
        <v>0</v>
      </c>
      <c r="M155" s="2">
        <v>445</v>
      </c>
    </row>
    <row r="156" spans="1:13" s="55" customFormat="1" ht="12.75">
      <c r="A156" s="9"/>
      <c r="B156" s="202">
        <f>+B170+B179+B187+B195+B203+B210</f>
        <v>86850</v>
      </c>
      <c r="C156" s="196" t="s">
        <v>321</v>
      </c>
      <c r="D156" s="197" t="s">
        <v>322</v>
      </c>
      <c r="E156" s="196" t="s">
        <v>323</v>
      </c>
      <c r="F156" s="198" t="s">
        <v>324</v>
      </c>
      <c r="G156" s="199" t="s">
        <v>320</v>
      </c>
      <c r="H156" s="200"/>
      <c r="I156" s="54">
        <f t="shared" si="10"/>
        <v>195.1685393258427</v>
      </c>
      <c r="J156" s="54"/>
      <c r="K156" s="54"/>
      <c r="M156" s="2">
        <v>445</v>
      </c>
    </row>
    <row r="157" spans="2:13" ht="12.75">
      <c r="B157" s="123"/>
      <c r="F157" s="51"/>
      <c r="H157" s="5">
        <f t="shared" si="7"/>
        <v>0</v>
      </c>
      <c r="I157" s="19">
        <f t="shared" si="10"/>
        <v>0</v>
      </c>
      <c r="M157" s="2">
        <v>445</v>
      </c>
    </row>
    <row r="158" spans="2:13" ht="12.75">
      <c r="B158" s="123">
        <v>2500</v>
      </c>
      <c r="C158" s="1" t="s">
        <v>385</v>
      </c>
      <c r="D158" s="10" t="s">
        <v>298</v>
      </c>
      <c r="E158" s="1" t="s">
        <v>478</v>
      </c>
      <c r="F158" s="51" t="s">
        <v>479</v>
      </c>
      <c r="G158" s="75" t="s">
        <v>23</v>
      </c>
      <c r="H158" s="5">
        <f t="shared" si="7"/>
        <v>-2500</v>
      </c>
      <c r="I158" s="19">
        <v>5</v>
      </c>
      <c r="K158" s="1" t="s">
        <v>385</v>
      </c>
      <c r="L158">
        <v>4</v>
      </c>
      <c r="M158" s="2">
        <v>445</v>
      </c>
    </row>
    <row r="159" spans="2:13" ht="12.75">
      <c r="B159" s="123">
        <v>2500</v>
      </c>
      <c r="C159" s="1" t="s">
        <v>385</v>
      </c>
      <c r="D159" s="10" t="s">
        <v>298</v>
      </c>
      <c r="E159" s="1" t="s">
        <v>478</v>
      </c>
      <c r="F159" s="51" t="s">
        <v>480</v>
      </c>
      <c r="G159" s="75" t="s">
        <v>24</v>
      </c>
      <c r="H159" s="5">
        <f t="shared" si="7"/>
        <v>-5000</v>
      </c>
      <c r="I159" s="19">
        <v>5</v>
      </c>
      <c r="K159" s="1" t="s">
        <v>385</v>
      </c>
      <c r="L159">
        <v>4</v>
      </c>
      <c r="M159" s="2">
        <v>445</v>
      </c>
    </row>
    <row r="160" spans="2:13" ht="12.75">
      <c r="B160" s="123">
        <v>2500</v>
      </c>
      <c r="C160" s="1" t="s">
        <v>385</v>
      </c>
      <c r="D160" s="10" t="s">
        <v>298</v>
      </c>
      <c r="E160" s="1" t="s">
        <v>478</v>
      </c>
      <c r="F160" s="51" t="s">
        <v>481</v>
      </c>
      <c r="G160" s="75" t="s">
        <v>25</v>
      </c>
      <c r="H160" s="5">
        <f t="shared" si="7"/>
        <v>-7500</v>
      </c>
      <c r="I160" s="19">
        <v>5</v>
      </c>
      <c r="K160" s="1" t="s">
        <v>385</v>
      </c>
      <c r="L160">
        <v>4</v>
      </c>
      <c r="M160" s="2">
        <v>445</v>
      </c>
    </row>
    <row r="161" spans="2:13" ht="12.75">
      <c r="B161" s="123">
        <v>3000</v>
      </c>
      <c r="C161" s="1" t="s">
        <v>385</v>
      </c>
      <c r="D161" s="10" t="s">
        <v>298</v>
      </c>
      <c r="E161" s="1" t="s">
        <v>478</v>
      </c>
      <c r="F161" s="51" t="s">
        <v>482</v>
      </c>
      <c r="G161" s="75" t="s">
        <v>26</v>
      </c>
      <c r="H161" s="5">
        <f t="shared" si="7"/>
        <v>-10500</v>
      </c>
      <c r="I161" s="19">
        <v>6</v>
      </c>
      <c r="K161" s="1" t="s">
        <v>385</v>
      </c>
      <c r="L161">
        <v>4</v>
      </c>
      <c r="M161" s="2">
        <v>445</v>
      </c>
    </row>
    <row r="162" spans="2:13" ht="12.75">
      <c r="B162" s="123">
        <v>3000</v>
      </c>
      <c r="C162" s="1" t="s">
        <v>385</v>
      </c>
      <c r="D162" s="1" t="s">
        <v>298</v>
      </c>
      <c r="E162" s="1" t="s">
        <v>478</v>
      </c>
      <c r="F162" s="51" t="s">
        <v>483</v>
      </c>
      <c r="G162" s="75" t="s">
        <v>27</v>
      </c>
      <c r="H162" s="5">
        <f t="shared" si="7"/>
        <v>-13500</v>
      </c>
      <c r="I162" s="19">
        <v>6</v>
      </c>
      <c r="K162" s="1" t="s">
        <v>385</v>
      </c>
      <c r="L162">
        <v>4</v>
      </c>
      <c r="M162" s="2">
        <v>445</v>
      </c>
    </row>
    <row r="163" spans="2:13" ht="12.75">
      <c r="B163" s="123">
        <v>3000</v>
      </c>
      <c r="C163" s="1" t="s">
        <v>385</v>
      </c>
      <c r="D163" s="1" t="s">
        <v>298</v>
      </c>
      <c r="E163" s="1" t="s">
        <v>535</v>
      </c>
      <c r="F163" s="51" t="s">
        <v>484</v>
      </c>
      <c r="G163" s="75" t="s">
        <v>27</v>
      </c>
      <c r="H163" s="5">
        <f t="shared" si="7"/>
        <v>-16500</v>
      </c>
      <c r="I163" s="19">
        <v>6</v>
      </c>
      <c r="K163" s="1" t="s">
        <v>385</v>
      </c>
      <c r="L163">
        <v>4</v>
      </c>
      <c r="M163" s="2">
        <v>445</v>
      </c>
    </row>
    <row r="164" spans="2:13" ht="12.75">
      <c r="B164" s="123">
        <v>2500</v>
      </c>
      <c r="C164" s="1" t="s">
        <v>385</v>
      </c>
      <c r="D164" s="1" t="s">
        <v>298</v>
      </c>
      <c r="E164" s="1" t="s">
        <v>535</v>
      </c>
      <c r="F164" s="51" t="s">
        <v>485</v>
      </c>
      <c r="G164" s="75" t="s">
        <v>30</v>
      </c>
      <c r="H164" s="5">
        <f t="shared" si="7"/>
        <v>-19000</v>
      </c>
      <c r="I164" s="19">
        <v>5</v>
      </c>
      <c r="K164" s="1" t="s">
        <v>385</v>
      </c>
      <c r="L164">
        <v>4</v>
      </c>
      <c r="M164" s="2">
        <v>445</v>
      </c>
    </row>
    <row r="165" spans="2:13" ht="12.75">
      <c r="B165" s="123">
        <v>3000</v>
      </c>
      <c r="C165" s="1" t="s">
        <v>385</v>
      </c>
      <c r="D165" s="1" t="s">
        <v>298</v>
      </c>
      <c r="E165" s="1" t="s">
        <v>478</v>
      </c>
      <c r="F165" s="51" t="s">
        <v>486</v>
      </c>
      <c r="G165" s="75" t="s">
        <v>30</v>
      </c>
      <c r="H165" s="5">
        <f t="shared" si="7"/>
        <v>-22000</v>
      </c>
      <c r="I165" s="19">
        <v>6</v>
      </c>
      <c r="K165" s="1" t="s">
        <v>385</v>
      </c>
      <c r="L165">
        <v>4</v>
      </c>
      <c r="M165" s="2">
        <v>445</v>
      </c>
    </row>
    <row r="166" spans="2:13" ht="12.75">
      <c r="B166" s="123">
        <v>3000</v>
      </c>
      <c r="C166" s="1" t="s">
        <v>385</v>
      </c>
      <c r="D166" s="1" t="s">
        <v>298</v>
      </c>
      <c r="E166" s="1" t="s">
        <v>535</v>
      </c>
      <c r="F166" s="51" t="s">
        <v>487</v>
      </c>
      <c r="G166" s="75" t="s">
        <v>28</v>
      </c>
      <c r="H166" s="5">
        <f t="shared" si="7"/>
        <v>-25000</v>
      </c>
      <c r="I166" s="19">
        <v>6</v>
      </c>
      <c r="K166" s="1" t="s">
        <v>385</v>
      </c>
      <c r="L166">
        <v>4</v>
      </c>
      <c r="M166" s="2">
        <v>445</v>
      </c>
    </row>
    <row r="167" spans="2:13" ht="12.75">
      <c r="B167" s="123">
        <v>3000</v>
      </c>
      <c r="C167" s="1" t="s">
        <v>385</v>
      </c>
      <c r="D167" s="1" t="s">
        <v>298</v>
      </c>
      <c r="E167" s="1" t="s">
        <v>478</v>
      </c>
      <c r="F167" s="51" t="s">
        <v>488</v>
      </c>
      <c r="G167" s="75" t="s">
        <v>28</v>
      </c>
      <c r="H167" s="5">
        <f t="shared" si="7"/>
        <v>-28000</v>
      </c>
      <c r="I167" s="19">
        <v>6</v>
      </c>
      <c r="K167" s="1" t="s">
        <v>385</v>
      </c>
      <c r="L167">
        <v>4</v>
      </c>
      <c r="M167" s="2">
        <v>445</v>
      </c>
    </row>
    <row r="168" spans="2:13" ht="12.75">
      <c r="B168" s="123">
        <v>2500</v>
      </c>
      <c r="C168" s="1" t="s">
        <v>385</v>
      </c>
      <c r="D168" s="1" t="s">
        <v>298</v>
      </c>
      <c r="E168" s="1" t="s">
        <v>478</v>
      </c>
      <c r="F168" s="51" t="s">
        <v>489</v>
      </c>
      <c r="G168" s="75" t="s">
        <v>32</v>
      </c>
      <c r="H168" s="5">
        <f>H167-B168</f>
        <v>-30500</v>
      </c>
      <c r="I168" s="19">
        <v>5</v>
      </c>
      <c r="K168" s="1" t="s">
        <v>385</v>
      </c>
      <c r="L168">
        <v>4</v>
      </c>
      <c r="M168" s="2">
        <v>445</v>
      </c>
    </row>
    <row r="169" spans="2:13" ht="12.75">
      <c r="B169" s="123">
        <v>2500</v>
      </c>
      <c r="C169" s="1" t="s">
        <v>385</v>
      </c>
      <c r="D169" s="1" t="s">
        <v>298</v>
      </c>
      <c r="E169" s="1" t="s">
        <v>535</v>
      </c>
      <c r="F169" s="51" t="s">
        <v>490</v>
      </c>
      <c r="G169" s="75" t="s">
        <v>32</v>
      </c>
      <c r="H169" s="5">
        <f>H168-B169</f>
        <v>-33000</v>
      </c>
      <c r="I169" s="19">
        <v>5</v>
      </c>
      <c r="K169" s="1" t="s">
        <v>385</v>
      </c>
      <c r="L169">
        <v>4</v>
      </c>
      <c r="M169" s="2">
        <v>445</v>
      </c>
    </row>
    <row r="170" spans="1:13" s="55" customFormat="1" ht="12.75">
      <c r="A170" s="9"/>
      <c r="B170" s="202">
        <f>SUM(B158:B169)</f>
        <v>33000</v>
      </c>
      <c r="C170" s="9" t="s">
        <v>385</v>
      </c>
      <c r="D170" s="9"/>
      <c r="E170" s="9"/>
      <c r="F170" s="58"/>
      <c r="G170" s="171"/>
      <c r="H170" s="57">
        <v>0</v>
      </c>
      <c r="I170" s="54">
        <f aca="true" t="shared" si="11" ref="I170:I181">+B170/M170</f>
        <v>74.15730337078652</v>
      </c>
      <c r="M170" s="2">
        <v>445</v>
      </c>
    </row>
    <row r="171" spans="2:13" ht="12.75">
      <c r="B171" s="123"/>
      <c r="F171" s="51"/>
      <c r="H171" s="5">
        <f aca="true" t="shared" si="12" ref="H171:H234">H170-B171</f>
        <v>0</v>
      </c>
      <c r="I171" s="19">
        <f t="shared" si="11"/>
        <v>0</v>
      </c>
      <c r="M171" s="2">
        <v>445</v>
      </c>
    </row>
    <row r="172" spans="2:13" ht="12.75">
      <c r="B172" s="123"/>
      <c r="F172" s="51"/>
      <c r="H172" s="5">
        <f t="shared" si="12"/>
        <v>0</v>
      </c>
      <c r="I172" s="19">
        <f t="shared" si="11"/>
        <v>0</v>
      </c>
      <c r="M172" s="2">
        <v>445</v>
      </c>
    </row>
    <row r="173" spans="1:13" ht="12.75">
      <c r="A173" s="10"/>
      <c r="B173" s="209">
        <v>2000</v>
      </c>
      <c r="C173" s="60" t="s">
        <v>491</v>
      </c>
      <c r="D173" s="10" t="s">
        <v>298</v>
      </c>
      <c r="E173" s="60" t="s">
        <v>472</v>
      </c>
      <c r="F173" s="65" t="s">
        <v>492</v>
      </c>
      <c r="G173" s="76" t="s">
        <v>26</v>
      </c>
      <c r="H173" s="25">
        <f t="shared" si="12"/>
        <v>-2000</v>
      </c>
      <c r="I173" s="66">
        <f t="shared" si="11"/>
        <v>4.49438202247191</v>
      </c>
      <c r="J173" s="13"/>
      <c r="K173" s="13" t="s">
        <v>478</v>
      </c>
      <c r="L173" s="13">
        <v>4</v>
      </c>
      <c r="M173" s="2">
        <v>445</v>
      </c>
    </row>
    <row r="174" spans="2:13" ht="12.75">
      <c r="B174" s="209">
        <v>2500</v>
      </c>
      <c r="C174" s="10" t="s">
        <v>493</v>
      </c>
      <c r="D174" s="10" t="s">
        <v>298</v>
      </c>
      <c r="E174" s="27" t="s">
        <v>472</v>
      </c>
      <c r="F174" s="51" t="s">
        <v>494</v>
      </c>
      <c r="G174" s="172" t="s">
        <v>26</v>
      </c>
      <c r="H174" s="5">
        <f t="shared" si="12"/>
        <v>-4500</v>
      </c>
      <c r="I174" s="19">
        <f t="shared" si="11"/>
        <v>5.617977528089888</v>
      </c>
      <c r="K174" t="s">
        <v>478</v>
      </c>
      <c r="L174" s="13">
        <v>4</v>
      </c>
      <c r="M174" s="2">
        <v>445</v>
      </c>
    </row>
    <row r="175" spans="2:13" ht="12.75">
      <c r="B175" s="123">
        <v>1000</v>
      </c>
      <c r="C175" s="1" t="s">
        <v>495</v>
      </c>
      <c r="D175" s="10" t="s">
        <v>298</v>
      </c>
      <c r="E175" s="1" t="s">
        <v>472</v>
      </c>
      <c r="F175" s="51" t="s">
        <v>496</v>
      </c>
      <c r="G175" s="75" t="s">
        <v>30</v>
      </c>
      <c r="H175" s="5">
        <f t="shared" si="12"/>
        <v>-5500</v>
      </c>
      <c r="I175" s="19">
        <f t="shared" si="11"/>
        <v>2.247191011235955</v>
      </c>
      <c r="K175" t="s">
        <v>478</v>
      </c>
      <c r="L175" s="13">
        <v>4</v>
      </c>
      <c r="M175" s="2">
        <v>445</v>
      </c>
    </row>
    <row r="176" spans="2:13" ht="12.75">
      <c r="B176" s="123">
        <v>1000</v>
      </c>
      <c r="C176" s="1" t="s">
        <v>497</v>
      </c>
      <c r="D176" s="10" t="s">
        <v>298</v>
      </c>
      <c r="E176" s="1" t="s">
        <v>472</v>
      </c>
      <c r="F176" s="51" t="s">
        <v>496</v>
      </c>
      <c r="G176" s="75" t="s">
        <v>30</v>
      </c>
      <c r="H176" s="5">
        <f t="shared" si="12"/>
        <v>-6500</v>
      </c>
      <c r="I176" s="19">
        <f t="shared" si="11"/>
        <v>2.247191011235955</v>
      </c>
      <c r="K176" t="s">
        <v>478</v>
      </c>
      <c r="L176" s="13">
        <v>4</v>
      </c>
      <c r="M176" s="2">
        <v>445</v>
      </c>
    </row>
    <row r="177" spans="2:13" ht="12.75">
      <c r="B177" s="123">
        <v>500</v>
      </c>
      <c r="C177" s="1" t="s">
        <v>498</v>
      </c>
      <c r="D177" s="10" t="s">
        <v>298</v>
      </c>
      <c r="E177" s="1" t="s">
        <v>472</v>
      </c>
      <c r="F177" s="51" t="s">
        <v>496</v>
      </c>
      <c r="G177" s="75" t="s">
        <v>28</v>
      </c>
      <c r="H177" s="5">
        <f t="shared" si="12"/>
        <v>-7000</v>
      </c>
      <c r="I177" s="19">
        <f t="shared" si="11"/>
        <v>1.1235955056179776</v>
      </c>
      <c r="K177" t="s">
        <v>478</v>
      </c>
      <c r="L177" s="13">
        <v>4</v>
      </c>
      <c r="M177" s="2">
        <v>445</v>
      </c>
    </row>
    <row r="178" spans="2:13" ht="12.75">
      <c r="B178" s="123">
        <v>500</v>
      </c>
      <c r="C178" s="1" t="s">
        <v>499</v>
      </c>
      <c r="D178" s="10" t="s">
        <v>298</v>
      </c>
      <c r="E178" s="1" t="s">
        <v>472</v>
      </c>
      <c r="F178" s="51" t="s">
        <v>496</v>
      </c>
      <c r="G178" s="75" t="s">
        <v>28</v>
      </c>
      <c r="H178" s="5">
        <f t="shared" si="12"/>
        <v>-7500</v>
      </c>
      <c r="I178" s="19">
        <f t="shared" si="11"/>
        <v>1.1235955056179776</v>
      </c>
      <c r="K178" t="s">
        <v>478</v>
      </c>
      <c r="L178" s="13">
        <v>4</v>
      </c>
      <c r="M178" s="2">
        <v>445</v>
      </c>
    </row>
    <row r="179" spans="1:13" s="55" customFormat="1" ht="12.75">
      <c r="A179" s="9"/>
      <c r="B179" s="202">
        <f>SUM(B173:B178)</f>
        <v>7500</v>
      </c>
      <c r="C179" s="9" t="s">
        <v>1293</v>
      </c>
      <c r="D179" s="9"/>
      <c r="E179" s="9"/>
      <c r="F179" s="58"/>
      <c r="G179" s="171"/>
      <c r="H179" s="57">
        <v>0</v>
      </c>
      <c r="I179" s="54">
        <f t="shared" si="11"/>
        <v>16.853932584269664</v>
      </c>
      <c r="M179" s="2">
        <v>445</v>
      </c>
    </row>
    <row r="180" spans="2:13" ht="12.75">
      <c r="B180" s="123"/>
      <c r="F180" s="51"/>
      <c r="H180" s="5">
        <f t="shared" si="12"/>
        <v>0</v>
      </c>
      <c r="I180" s="19">
        <f t="shared" si="11"/>
        <v>0</v>
      </c>
      <c r="M180" s="2">
        <v>445</v>
      </c>
    </row>
    <row r="181" spans="2:13" ht="12.75">
      <c r="B181" s="123"/>
      <c r="F181" s="51"/>
      <c r="H181" s="5">
        <f t="shared" si="12"/>
        <v>0</v>
      </c>
      <c r="I181" s="19">
        <f t="shared" si="11"/>
        <v>0</v>
      </c>
      <c r="M181" s="2">
        <v>445</v>
      </c>
    </row>
    <row r="182" spans="1:13" ht="12.75">
      <c r="A182" s="10"/>
      <c r="B182" s="209">
        <v>1550</v>
      </c>
      <c r="C182" s="10" t="s">
        <v>440</v>
      </c>
      <c r="D182" s="10" t="s">
        <v>298</v>
      </c>
      <c r="E182" s="10" t="s">
        <v>522</v>
      </c>
      <c r="F182" s="51" t="s">
        <v>496</v>
      </c>
      <c r="G182" s="78" t="s">
        <v>26</v>
      </c>
      <c r="H182" s="5">
        <f t="shared" si="12"/>
        <v>-1550</v>
      </c>
      <c r="I182" s="19">
        <v>3.1</v>
      </c>
      <c r="J182" s="13"/>
      <c r="K182" t="s">
        <v>478</v>
      </c>
      <c r="L182" s="13">
        <v>4</v>
      </c>
      <c r="M182" s="2">
        <v>445</v>
      </c>
    </row>
    <row r="183" spans="2:13" ht="12.75">
      <c r="B183" s="209">
        <v>1800</v>
      </c>
      <c r="C183" s="63" t="s">
        <v>440</v>
      </c>
      <c r="D183" s="10" t="s">
        <v>298</v>
      </c>
      <c r="E183" s="63" t="s">
        <v>522</v>
      </c>
      <c r="F183" s="51" t="s">
        <v>496</v>
      </c>
      <c r="G183" s="75" t="s">
        <v>27</v>
      </c>
      <c r="H183" s="5">
        <f t="shared" si="12"/>
        <v>-3350</v>
      </c>
      <c r="I183" s="19">
        <v>3.6</v>
      </c>
      <c r="J183" s="64"/>
      <c r="K183" t="s">
        <v>478</v>
      </c>
      <c r="L183" s="13">
        <v>4</v>
      </c>
      <c r="M183" s="2">
        <v>445</v>
      </c>
    </row>
    <row r="184" spans="2:13" ht="12.75">
      <c r="B184" s="123">
        <v>200</v>
      </c>
      <c r="C184" s="1" t="s">
        <v>440</v>
      </c>
      <c r="D184" s="10" t="s">
        <v>298</v>
      </c>
      <c r="E184" s="1" t="s">
        <v>522</v>
      </c>
      <c r="F184" s="51" t="s">
        <v>496</v>
      </c>
      <c r="G184" s="75" t="s">
        <v>30</v>
      </c>
      <c r="H184" s="5">
        <f t="shared" si="12"/>
        <v>-3550</v>
      </c>
      <c r="I184" s="19">
        <v>0.4</v>
      </c>
      <c r="K184" t="s">
        <v>478</v>
      </c>
      <c r="L184" s="13">
        <v>4</v>
      </c>
      <c r="M184" s="2">
        <v>445</v>
      </c>
    </row>
    <row r="185" spans="2:13" ht="12.75">
      <c r="B185" s="123">
        <v>1000</v>
      </c>
      <c r="C185" s="1" t="s">
        <v>440</v>
      </c>
      <c r="D185" s="10" t="s">
        <v>298</v>
      </c>
      <c r="E185" s="1" t="s">
        <v>522</v>
      </c>
      <c r="F185" s="51" t="s">
        <v>496</v>
      </c>
      <c r="G185" s="75" t="s">
        <v>28</v>
      </c>
      <c r="H185" s="5">
        <f t="shared" si="12"/>
        <v>-4550</v>
      </c>
      <c r="I185" s="19">
        <v>2</v>
      </c>
      <c r="K185" t="s">
        <v>478</v>
      </c>
      <c r="L185" s="13">
        <v>4</v>
      </c>
      <c r="M185" s="2">
        <v>445</v>
      </c>
    </row>
    <row r="186" spans="2:13" ht="12.75">
      <c r="B186" s="123">
        <v>1800</v>
      </c>
      <c r="C186" s="1" t="s">
        <v>440</v>
      </c>
      <c r="D186" s="10" t="s">
        <v>298</v>
      </c>
      <c r="E186" s="1" t="s">
        <v>522</v>
      </c>
      <c r="F186" s="51" t="s">
        <v>496</v>
      </c>
      <c r="G186" s="75" t="s">
        <v>31</v>
      </c>
      <c r="H186" s="5">
        <f t="shared" si="12"/>
        <v>-6350</v>
      </c>
      <c r="I186" s="19">
        <v>3.6</v>
      </c>
      <c r="K186" t="s">
        <v>478</v>
      </c>
      <c r="L186" s="13">
        <v>4</v>
      </c>
      <c r="M186" s="2">
        <v>445</v>
      </c>
    </row>
    <row r="187" spans="1:13" s="55" customFormat="1" ht="12.75">
      <c r="A187" s="9"/>
      <c r="B187" s="202">
        <f>SUM(B182:B186)</f>
        <v>6350</v>
      </c>
      <c r="C187" s="9"/>
      <c r="D187" s="9"/>
      <c r="E187" s="9" t="s">
        <v>522</v>
      </c>
      <c r="F187" s="58"/>
      <c r="G187" s="171"/>
      <c r="H187" s="57">
        <v>0</v>
      </c>
      <c r="I187" s="54">
        <f>+B187/M187</f>
        <v>14.269662921348315</v>
      </c>
      <c r="M187" s="2">
        <v>445</v>
      </c>
    </row>
    <row r="188" spans="2:13" ht="12.75">
      <c r="B188" s="123"/>
      <c r="F188" s="51"/>
      <c r="H188" s="5">
        <f t="shared" si="12"/>
        <v>0</v>
      </c>
      <c r="I188" s="19">
        <f>+B188/M188</f>
        <v>0</v>
      </c>
      <c r="M188" s="2">
        <v>445</v>
      </c>
    </row>
    <row r="189" spans="2:13" ht="12.75">
      <c r="B189" s="123"/>
      <c r="F189" s="51"/>
      <c r="H189" s="5">
        <f t="shared" si="12"/>
        <v>0</v>
      </c>
      <c r="I189" s="19">
        <f>+B189/M189</f>
        <v>0</v>
      </c>
      <c r="M189" s="2">
        <v>445</v>
      </c>
    </row>
    <row r="190" spans="2:13" ht="12.75">
      <c r="B190" s="209">
        <v>5000</v>
      </c>
      <c r="C190" s="10" t="s">
        <v>463</v>
      </c>
      <c r="D190" s="10" t="s">
        <v>298</v>
      </c>
      <c r="E190" s="10" t="s">
        <v>472</v>
      </c>
      <c r="F190" s="51" t="s">
        <v>500</v>
      </c>
      <c r="G190" s="78" t="s">
        <v>26</v>
      </c>
      <c r="H190" s="5">
        <f t="shared" si="12"/>
        <v>-5000</v>
      </c>
      <c r="I190" s="19">
        <v>10</v>
      </c>
      <c r="K190" t="s">
        <v>478</v>
      </c>
      <c r="L190" s="13">
        <v>4</v>
      </c>
      <c r="M190" s="2">
        <v>445</v>
      </c>
    </row>
    <row r="191" spans="2:13" ht="12.75">
      <c r="B191" s="123">
        <v>5000</v>
      </c>
      <c r="C191" s="1" t="s">
        <v>463</v>
      </c>
      <c r="D191" s="10" t="s">
        <v>298</v>
      </c>
      <c r="E191" s="1" t="s">
        <v>472</v>
      </c>
      <c r="F191" s="51" t="s">
        <v>500</v>
      </c>
      <c r="G191" s="75" t="s">
        <v>27</v>
      </c>
      <c r="H191" s="5">
        <f t="shared" si="12"/>
        <v>-10000</v>
      </c>
      <c r="I191" s="19">
        <v>10</v>
      </c>
      <c r="K191" t="s">
        <v>478</v>
      </c>
      <c r="L191" s="13">
        <v>4</v>
      </c>
      <c r="M191" s="2">
        <v>445</v>
      </c>
    </row>
    <row r="192" spans="2:13" ht="12.75">
      <c r="B192" s="123">
        <v>5000</v>
      </c>
      <c r="C192" s="1" t="s">
        <v>463</v>
      </c>
      <c r="D192" s="10" t="s">
        <v>298</v>
      </c>
      <c r="E192" s="1" t="s">
        <v>472</v>
      </c>
      <c r="F192" s="51" t="s">
        <v>500</v>
      </c>
      <c r="G192" s="75" t="s">
        <v>30</v>
      </c>
      <c r="H192" s="5">
        <f t="shared" si="12"/>
        <v>-15000</v>
      </c>
      <c r="I192" s="19">
        <v>10</v>
      </c>
      <c r="K192" t="s">
        <v>478</v>
      </c>
      <c r="L192" s="13">
        <v>4</v>
      </c>
      <c r="M192" s="2">
        <v>445</v>
      </c>
    </row>
    <row r="193" spans="2:13" ht="12.75">
      <c r="B193" s="123">
        <v>5000</v>
      </c>
      <c r="C193" s="1" t="s">
        <v>463</v>
      </c>
      <c r="D193" s="10" t="s">
        <v>298</v>
      </c>
      <c r="E193" s="1" t="s">
        <v>472</v>
      </c>
      <c r="F193" s="51" t="s">
        <v>500</v>
      </c>
      <c r="G193" s="75" t="s">
        <v>28</v>
      </c>
      <c r="H193" s="5">
        <f t="shared" si="12"/>
        <v>-20000</v>
      </c>
      <c r="I193" s="19">
        <v>10</v>
      </c>
      <c r="K193" t="s">
        <v>478</v>
      </c>
      <c r="L193" s="13">
        <v>4</v>
      </c>
      <c r="M193" s="2">
        <v>445</v>
      </c>
    </row>
    <row r="194" spans="2:13" ht="12.75">
      <c r="B194" s="123">
        <v>5000</v>
      </c>
      <c r="C194" s="1" t="s">
        <v>463</v>
      </c>
      <c r="D194" s="10" t="s">
        <v>298</v>
      </c>
      <c r="E194" s="1" t="s">
        <v>472</v>
      </c>
      <c r="F194" s="51" t="s">
        <v>500</v>
      </c>
      <c r="G194" s="75" t="s">
        <v>31</v>
      </c>
      <c r="H194" s="5">
        <f t="shared" si="12"/>
        <v>-25000</v>
      </c>
      <c r="I194" s="19">
        <v>10</v>
      </c>
      <c r="K194" t="s">
        <v>478</v>
      </c>
      <c r="L194" s="13">
        <v>4</v>
      </c>
      <c r="M194" s="2">
        <v>445</v>
      </c>
    </row>
    <row r="195" spans="1:13" s="55" customFormat="1" ht="12.75">
      <c r="A195" s="9"/>
      <c r="B195" s="202">
        <f>SUM(B190:B194)</f>
        <v>25000</v>
      </c>
      <c r="C195" s="9" t="s">
        <v>463</v>
      </c>
      <c r="D195" s="9"/>
      <c r="E195" s="9"/>
      <c r="F195" s="58"/>
      <c r="G195" s="171"/>
      <c r="H195" s="57">
        <v>0</v>
      </c>
      <c r="I195" s="54">
        <f>+B195/M195</f>
        <v>56.17977528089887</v>
      </c>
      <c r="M195" s="2">
        <v>445</v>
      </c>
    </row>
    <row r="196" spans="2:13" ht="12.75">
      <c r="B196" s="123"/>
      <c r="F196" s="51"/>
      <c r="H196" s="5">
        <f t="shared" si="12"/>
        <v>0</v>
      </c>
      <c r="I196" s="19">
        <f>+B196/M196</f>
        <v>0</v>
      </c>
      <c r="M196" s="2">
        <v>445</v>
      </c>
    </row>
    <row r="197" spans="2:13" ht="12.75">
      <c r="B197" s="123"/>
      <c r="F197" s="51"/>
      <c r="H197" s="5">
        <f t="shared" si="12"/>
        <v>0</v>
      </c>
      <c r="I197" s="19">
        <f>+B197/M197</f>
        <v>0</v>
      </c>
      <c r="M197" s="2">
        <v>445</v>
      </c>
    </row>
    <row r="198" spans="2:13" ht="12.75">
      <c r="B198" s="123">
        <v>2000</v>
      </c>
      <c r="C198" s="10" t="s">
        <v>465</v>
      </c>
      <c r="D198" s="10" t="s">
        <v>298</v>
      </c>
      <c r="E198" s="1" t="s">
        <v>472</v>
      </c>
      <c r="F198" s="51" t="s">
        <v>496</v>
      </c>
      <c r="G198" s="75" t="s">
        <v>26</v>
      </c>
      <c r="H198" s="5">
        <f t="shared" si="12"/>
        <v>-2000</v>
      </c>
      <c r="I198" s="19">
        <v>4</v>
      </c>
      <c r="K198" t="s">
        <v>478</v>
      </c>
      <c r="L198" s="13">
        <v>4</v>
      </c>
      <c r="M198" s="2">
        <v>445</v>
      </c>
    </row>
    <row r="199" spans="2:13" ht="12.75">
      <c r="B199" s="123">
        <v>2000</v>
      </c>
      <c r="C199" s="1" t="s">
        <v>465</v>
      </c>
      <c r="D199" s="10" t="s">
        <v>298</v>
      </c>
      <c r="E199" s="1" t="s">
        <v>472</v>
      </c>
      <c r="F199" s="51" t="s">
        <v>496</v>
      </c>
      <c r="G199" s="75" t="s">
        <v>27</v>
      </c>
      <c r="H199" s="5">
        <f t="shared" si="12"/>
        <v>-4000</v>
      </c>
      <c r="I199" s="19">
        <v>4</v>
      </c>
      <c r="K199" t="s">
        <v>478</v>
      </c>
      <c r="L199" s="13">
        <v>4</v>
      </c>
      <c r="M199" s="2">
        <v>445</v>
      </c>
    </row>
    <row r="200" spans="2:13" ht="12.75">
      <c r="B200" s="123">
        <v>2000</v>
      </c>
      <c r="C200" s="1" t="s">
        <v>465</v>
      </c>
      <c r="D200" s="10" t="s">
        <v>298</v>
      </c>
      <c r="E200" s="1" t="s">
        <v>472</v>
      </c>
      <c r="F200" s="51" t="s">
        <v>496</v>
      </c>
      <c r="G200" s="75" t="s">
        <v>30</v>
      </c>
      <c r="H200" s="5">
        <f t="shared" si="12"/>
        <v>-6000</v>
      </c>
      <c r="I200" s="19">
        <v>4</v>
      </c>
      <c r="K200" t="s">
        <v>478</v>
      </c>
      <c r="L200" s="13">
        <v>4</v>
      </c>
      <c r="M200" s="2">
        <v>445</v>
      </c>
    </row>
    <row r="201" spans="2:13" ht="12.75">
      <c r="B201" s="123">
        <v>2000</v>
      </c>
      <c r="C201" s="1" t="s">
        <v>465</v>
      </c>
      <c r="D201" s="10" t="s">
        <v>298</v>
      </c>
      <c r="E201" s="1" t="s">
        <v>472</v>
      </c>
      <c r="F201" s="51" t="s">
        <v>496</v>
      </c>
      <c r="G201" s="75" t="s">
        <v>28</v>
      </c>
      <c r="H201" s="5">
        <f t="shared" si="12"/>
        <v>-8000</v>
      </c>
      <c r="I201" s="19">
        <v>4</v>
      </c>
      <c r="K201" t="s">
        <v>478</v>
      </c>
      <c r="L201" s="13">
        <v>4</v>
      </c>
      <c r="M201" s="2">
        <v>445</v>
      </c>
    </row>
    <row r="202" spans="2:13" ht="12.75">
      <c r="B202" s="123">
        <v>2000</v>
      </c>
      <c r="C202" s="1" t="s">
        <v>465</v>
      </c>
      <c r="D202" s="10" t="s">
        <v>298</v>
      </c>
      <c r="E202" s="1" t="s">
        <v>472</v>
      </c>
      <c r="F202" s="51" t="s">
        <v>496</v>
      </c>
      <c r="G202" s="75" t="s">
        <v>31</v>
      </c>
      <c r="H202" s="5">
        <f t="shared" si="12"/>
        <v>-10000</v>
      </c>
      <c r="I202" s="19">
        <v>4</v>
      </c>
      <c r="K202" t="s">
        <v>478</v>
      </c>
      <c r="L202" s="13">
        <v>4</v>
      </c>
      <c r="M202" s="2">
        <v>445</v>
      </c>
    </row>
    <row r="203" spans="1:13" s="55" customFormat="1" ht="12.75">
      <c r="A203" s="9"/>
      <c r="B203" s="202">
        <f>SUM(B198:B202)</f>
        <v>10000</v>
      </c>
      <c r="C203" s="9" t="s">
        <v>465</v>
      </c>
      <c r="D203" s="9"/>
      <c r="E203" s="9"/>
      <c r="F203" s="58"/>
      <c r="G203" s="171"/>
      <c r="H203" s="57">
        <v>0</v>
      </c>
      <c r="I203" s="54">
        <f>+B203/M203</f>
        <v>22.471910112359552</v>
      </c>
      <c r="M203" s="2">
        <v>445</v>
      </c>
    </row>
    <row r="204" spans="2:13" ht="12.75">
      <c r="B204" s="123"/>
      <c r="F204" s="51"/>
      <c r="H204" s="5">
        <f t="shared" si="12"/>
        <v>0</v>
      </c>
      <c r="I204" s="19">
        <f>+B204/M204</f>
        <v>0</v>
      </c>
      <c r="M204" s="2">
        <v>445</v>
      </c>
    </row>
    <row r="205" spans="2:13" ht="12.75">
      <c r="B205" s="123"/>
      <c r="F205" s="51"/>
      <c r="H205" s="5">
        <f t="shared" si="12"/>
        <v>0</v>
      </c>
      <c r="I205" s="19">
        <f>+B205/M205</f>
        <v>0</v>
      </c>
      <c r="M205" s="2">
        <v>445</v>
      </c>
    </row>
    <row r="206" spans="2:13" ht="12.75">
      <c r="B206" s="123">
        <v>1500</v>
      </c>
      <c r="C206" s="1" t="s">
        <v>501</v>
      </c>
      <c r="D206" s="10" t="s">
        <v>298</v>
      </c>
      <c r="E206" s="1" t="s">
        <v>443</v>
      </c>
      <c r="F206" s="51" t="s">
        <v>496</v>
      </c>
      <c r="G206" s="75" t="s">
        <v>26</v>
      </c>
      <c r="H206" s="5">
        <f t="shared" si="12"/>
        <v>-1500</v>
      </c>
      <c r="I206" s="19">
        <v>3</v>
      </c>
      <c r="K206" t="s">
        <v>478</v>
      </c>
      <c r="L206" s="13">
        <v>4</v>
      </c>
      <c r="M206" s="2">
        <v>445</v>
      </c>
    </row>
    <row r="207" spans="2:13" ht="12.75">
      <c r="B207" s="123">
        <v>1000</v>
      </c>
      <c r="C207" s="1" t="s">
        <v>501</v>
      </c>
      <c r="D207" s="10" t="s">
        <v>298</v>
      </c>
      <c r="E207" s="1" t="s">
        <v>443</v>
      </c>
      <c r="F207" s="51" t="s">
        <v>496</v>
      </c>
      <c r="G207" s="75" t="s">
        <v>27</v>
      </c>
      <c r="H207" s="5">
        <f t="shared" si="12"/>
        <v>-2500</v>
      </c>
      <c r="I207" s="19">
        <v>2</v>
      </c>
      <c r="K207" t="s">
        <v>478</v>
      </c>
      <c r="L207" s="13">
        <v>4</v>
      </c>
      <c r="M207" s="2">
        <v>445</v>
      </c>
    </row>
    <row r="208" spans="2:13" ht="12.75">
      <c r="B208" s="123">
        <v>1000</v>
      </c>
      <c r="C208" s="1" t="s">
        <v>501</v>
      </c>
      <c r="D208" s="10" t="s">
        <v>298</v>
      </c>
      <c r="E208" s="1" t="s">
        <v>443</v>
      </c>
      <c r="F208" s="51" t="s">
        <v>496</v>
      </c>
      <c r="G208" s="75" t="s">
        <v>28</v>
      </c>
      <c r="H208" s="5">
        <f t="shared" si="12"/>
        <v>-3500</v>
      </c>
      <c r="I208" s="19">
        <v>2</v>
      </c>
      <c r="K208" t="s">
        <v>478</v>
      </c>
      <c r="L208" s="13">
        <v>4</v>
      </c>
      <c r="M208" s="2">
        <v>445</v>
      </c>
    </row>
    <row r="209" spans="2:13" ht="12.75">
      <c r="B209" s="123">
        <v>1500</v>
      </c>
      <c r="C209" s="1" t="s">
        <v>501</v>
      </c>
      <c r="D209" s="10" t="s">
        <v>298</v>
      </c>
      <c r="E209" s="1" t="s">
        <v>443</v>
      </c>
      <c r="F209" s="51" t="s">
        <v>496</v>
      </c>
      <c r="G209" s="75" t="s">
        <v>31</v>
      </c>
      <c r="H209" s="5">
        <f t="shared" si="12"/>
        <v>-5000</v>
      </c>
      <c r="I209" s="19">
        <v>3</v>
      </c>
      <c r="K209" t="s">
        <v>478</v>
      </c>
      <c r="L209" s="13">
        <v>4</v>
      </c>
      <c r="M209" s="2">
        <v>445</v>
      </c>
    </row>
    <row r="210" spans="1:13" s="55" customFormat="1" ht="12.75">
      <c r="A210" s="9"/>
      <c r="B210" s="202">
        <f>SUM(B206:B209)</f>
        <v>5000</v>
      </c>
      <c r="C210" s="9"/>
      <c r="D210" s="9"/>
      <c r="E210" s="9" t="s">
        <v>443</v>
      </c>
      <c r="F210" s="58"/>
      <c r="G210" s="171"/>
      <c r="H210" s="57">
        <v>0</v>
      </c>
      <c r="I210" s="54">
        <f aca="true" t="shared" si="13" ref="I210:I216">+B210/M210</f>
        <v>11.235955056179776</v>
      </c>
      <c r="M210" s="2">
        <v>445</v>
      </c>
    </row>
    <row r="211" spans="2:13" ht="12.75">
      <c r="B211" s="123"/>
      <c r="F211" s="51"/>
      <c r="H211" s="5">
        <f t="shared" si="12"/>
        <v>0</v>
      </c>
      <c r="I211" s="19">
        <f t="shared" si="13"/>
        <v>0</v>
      </c>
      <c r="M211" s="2">
        <v>445</v>
      </c>
    </row>
    <row r="212" spans="2:13" ht="12.75">
      <c r="B212" s="123"/>
      <c r="F212" s="51"/>
      <c r="H212" s="5">
        <f t="shared" si="12"/>
        <v>0</v>
      </c>
      <c r="I212" s="19">
        <f t="shared" si="13"/>
        <v>0</v>
      </c>
      <c r="M212" s="2">
        <v>445</v>
      </c>
    </row>
    <row r="213" spans="2:13" ht="12.75">
      <c r="B213" s="123"/>
      <c r="F213" s="51"/>
      <c r="H213" s="5">
        <f t="shared" si="12"/>
        <v>0</v>
      </c>
      <c r="I213" s="19">
        <f t="shared" si="13"/>
        <v>0</v>
      </c>
      <c r="M213" s="2">
        <v>445</v>
      </c>
    </row>
    <row r="214" spans="2:13" ht="12.75">
      <c r="B214" s="123"/>
      <c r="F214" s="51"/>
      <c r="H214" s="5">
        <f t="shared" si="12"/>
        <v>0</v>
      </c>
      <c r="I214" s="19">
        <f t="shared" si="13"/>
        <v>0</v>
      </c>
      <c r="M214" s="2">
        <v>445</v>
      </c>
    </row>
    <row r="215" spans="1:13" s="55" customFormat="1" ht="12.75">
      <c r="A215" s="9"/>
      <c r="B215" s="202">
        <f>+B221+B235+B247+B254+B273+B278+B285</f>
        <v>237100</v>
      </c>
      <c r="C215" s="196" t="s">
        <v>325</v>
      </c>
      <c r="D215" s="197" t="s">
        <v>317</v>
      </c>
      <c r="E215" s="196" t="s">
        <v>326</v>
      </c>
      <c r="F215" s="198" t="s">
        <v>327</v>
      </c>
      <c r="G215" s="199" t="s">
        <v>320</v>
      </c>
      <c r="H215" s="200"/>
      <c r="I215" s="54">
        <f t="shared" si="13"/>
        <v>532.8089887640449</v>
      </c>
      <c r="J215" s="54"/>
      <c r="K215" s="54"/>
      <c r="M215" s="2">
        <v>445</v>
      </c>
    </row>
    <row r="216" spans="2:13" ht="12.75">
      <c r="B216" s="123"/>
      <c r="F216" s="51"/>
      <c r="H216" s="5">
        <f t="shared" si="12"/>
        <v>0</v>
      </c>
      <c r="I216" s="19">
        <f t="shared" si="13"/>
        <v>0</v>
      </c>
      <c r="M216" s="2">
        <v>445</v>
      </c>
    </row>
    <row r="217" spans="2:13" ht="12.75">
      <c r="B217" s="123">
        <v>5000</v>
      </c>
      <c r="C217" s="1" t="s">
        <v>385</v>
      </c>
      <c r="D217" s="1" t="s">
        <v>298</v>
      </c>
      <c r="E217" s="1" t="s">
        <v>502</v>
      </c>
      <c r="F217" s="51" t="s">
        <v>503</v>
      </c>
      <c r="G217" s="75" t="s">
        <v>26</v>
      </c>
      <c r="H217" s="5">
        <f t="shared" si="12"/>
        <v>-5000</v>
      </c>
      <c r="I217" s="19">
        <v>10</v>
      </c>
      <c r="K217" s="1" t="s">
        <v>385</v>
      </c>
      <c r="L217">
        <v>5</v>
      </c>
      <c r="M217" s="2">
        <v>445</v>
      </c>
    </row>
    <row r="218" spans="2:13" ht="12.75">
      <c r="B218" s="123">
        <v>2500</v>
      </c>
      <c r="C218" s="1" t="s">
        <v>385</v>
      </c>
      <c r="D218" s="1" t="s">
        <v>298</v>
      </c>
      <c r="E218" s="1" t="s">
        <v>502</v>
      </c>
      <c r="F218" s="51" t="s">
        <v>504</v>
      </c>
      <c r="G218" s="75" t="s">
        <v>27</v>
      </c>
      <c r="H218" s="5">
        <f t="shared" si="12"/>
        <v>-7500</v>
      </c>
      <c r="I218" s="19">
        <v>5</v>
      </c>
      <c r="K218" s="1" t="s">
        <v>385</v>
      </c>
      <c r="L218">
        <v>5</v>
      </c>
      <c r="M218" s="2">
        <v>445</v>
      </c>
    </row>
    <row r="219" spans="2:13" ht="12.75">
      <c r="B219" s="123">
        <v>7500</v>
      </c>
      <c r="C219" s="1" t="s">
        <v>385</v>
      </c>
      <c r="D219" s="1" t="s">
        <v>298</v>
      </c>
      <c r="E219" s="1" t="s">
        <v>502</v>
      </c>
      <c r="F219" s="51" t="s">
        <v>505</v>
      </c>
      <c r="G219" s="75" t="s">
        <v>30</v>
      </c>
      <c r="H219" s="5">
        <f t="shared" si="12"/>
        <v>-15000</v>
      </c>
      <c r="I219" s="19">
        <v>15</v>
      </c>
      <c r="K219" s="1" t="s">
        <v>385</v>
      </c>
      <c r="L219">
        <v>5</v>
      </c>
      <c r="M219" s="2">
        <v>445</v>
      </c>
    </row>
    <row r="220" spans="2:13" ht="12.75">
      <c r="B220" s="203">
        <v>5000</v>
      </c>
      <c r="C220" s="1" t="s">
        <v>385</v>
      </c>
      <c r="D220" s="1" t="s">
        <v>298</v>
      </c>
      <c r="E220" s="1" t="s">
        <v>502</v>
      </c>
      <c r="F220" s="51" t="s">
        <v>506</v>
      </c>
      <c r="G220" s="75" t="s">
        <v>28</v>
      </c>
      <c r="H220" s="5">
        <f t="shared" si="12"/>
        <v>-20000</v>
      </c>
      <c r="I220" s="19">
        <v>10</v>
      </c>
      <c r="K220" s="1" t="s">
        <v>385</v>
      </c>
      <c r="L220">
        <v>5</v>
      </c>
      <c r="M220" s="2">
        <v>445</v>
      </c>
    </row>
    <row r="221" spans="1:13" s="55" customFormat="1" ht="12.75">
      <c r="A221" s="9"/>
      <c r="B221" s="202">
        <f>SUM(B217:B220)</f>
        <v>20000</v>
      </c>
      <c r="C221" s="9" t="s">
        <v>385</v>
      </c>
      <c r="D221" s="9"/>
      <c r="E221" s="9"/>
      <c r="F221" s="58"/>
      <c r="G221" s="171"/>
      <c r="H221" s="57">
        <v>0</v>
      </c>
      <c r="I221" s="54">
        <f aca="true" t="shared" si="14" ref="I221:I237">+B221/M221</f>
        <v>44.943820224719104</v>
      </c>
      <c r="M221" s="2">
        <v>445</v>
      </c>
    </row>
    <row r="222" spans="2:13" ht="12.75">
      <c r="B222" s="123"/>
      <c r="F222" s="51"/>
      <c r="H222" s="5">
        <f t="shared" si="12"/>
        <v>0</v>
      </c>
      <c r="I222" s="19">
        <f t="shared" si="14"/>
        <v>0</v>
      </c>
      <c r="M222" s="2">
        <v>445</v>
      </c>
    </row>
    <row r="223" spans="2:13" ht="12.75">
      <c r="B223" s="203"/>
      <c r="F223" s="51"/>
      <c r="H223" s="5">
        <f t="shared" si="12"/>
        <v>0</v>
      </c>
      <c r="I223" s="19">
        <f t="shared" si="14"/>
        <v>0</v>
      </c>
      <c r="M223" s="2">
        <v>445</v>
      </c>
    </row>
    <row r="224" spans="2:13" ht="12.75">
      <c r="B224" s="123">
        <v>25000</v>
      </c>
      <c r="C224" s="1" t="s">
        <v>507</v>
      </c>
      <c r="D224" s="10" t="s">
        <v>508</v>
      </c>
      <c r="E224" s="1" t="s">
        <v>454</v>
      </c>
      <c r="F224" s="51" t="s">
        <v>509</v>
      </c>
      <c r="G224" s="75" t="s">
        <v>26</v>
      </c>
      <c r="H224" s="5">
        <f t="shared" si="12"/>
        <v>-25000</v>
      </c>
      <c r="I224" s="19">
        <f t="shared" si="14"/>
        <v>56.17977528089887</v>
      </c>
      <c r="K224" s="13" t="s">
        <v>502</v>
      </c>
      <c r="L224" s="13">
        <v>5</v>
      </c>
      <c r="M224" s="2">
        <v>445</v>
      </c>
    </row>
    <row r="225" spans="2:13" ht="12.75">
      <c r="B225" s="123">
        <v>25000</v>
      </c>
      <c r="C225" s="1" t="s">
        <v>507</v>
      </c>
      <c r="D225" s="10" t="s">
        <v>508</v>
      </c>
      <c r="E225" s="1" t="s">
        <v>454</v>
      </c>
      <c r="F225" s="51" t="s">
        <v>510</v>
      </c>
      <c r="G225" s="75" t="s">
        <v>26</v>
      </c>
      <c r="H225" s="5">
        <f t="shared" si="12"/>
        <v>-50000</v>
      </c>
      <c r="I225" s="19">
        <f t="shared" si="14"/>
        <v>56.17977528089887</v>
      </c>
      <c r="K225" s="13" t="s">
        <v>502</v>
      </c>
      <c r="L225" s="13">
        <v>5</v>
      </c>
      <c r="M225" s="2">
        <v>445</v>
      </c>
    </row>
    <row r="226" spans="2:13" ht="12.75">
      <c r="B226" s="209">
        <v>25000</v>
      </c>
      <c r="C226" s="63" t="s">
        <v>507</v>
      </c>
      <c r="D226" s="10" t="s">
        <v>508</v>
      </c>
      <c r="E226" s="63" t="s">
        <v>454</v>
      </c>
      <c r="F226" s="51" t="s">
        <v>511</v>
      </c>
      <c r="G226" s="75" t="s">
        <v>26</v>
      </c>
      <c r="H226" s="5">
        <f t="shared" si="12"/>
        <v>-75000</v>
      </c>
      <c r="I226" s="19">
        <f>+B226/M226</f>
        <v>56.17977528089887</v>
      </c>
      <c r="J226" s="64"/>
      <c r="K226" s="64" t="s">
        <v>502</v>
      </c>
      <c r="L226" s="13">
        <v>5</v>
      </c>
      <c r="M226" s="2">
        <v>445</v>
      </c>
    </row>
    <row r="227" spans="2:13" ht="12.75">
      <c r="B227" s="123">
        <v>3500</v>
      </c>
      <c r="C227" s="1" t="s">
        <v>512</v>
      </c>
      <c r="D227" s="10" t="s">
        <v>508</v>
      </c>
      <c r="E227" s="1" t="s">
        <v>454</v>
      </c>
      <c r="F227" s="51" t="s">
        <v>513</v>
      </c>
      <c r="G227" s="75" t="s">
        <v>27</v>
      </c>
      <c r="H227" s="5">
        <f t="shared" si="12"/>
        <v>-78500</v>
      </c>
      <c r="I227" s="19">
        <f t="shared" si="14"/>
        <v>7.865168539325842</v>
      </c>
      <c r="K227" s="13" t="s">
        <v>502</v>
      </c>
      <c r="L227" s="13">
        <v>5</v>
      </c>
      <c r="M227" s="2">
        <v>445</v>
      </c>
    </row>
    <row r="228" spans="2:13" ht="12.75">
      <c r="B228" s="123">
        <v>5000</v>
      </c>
      <c r="C228" s="1" t="s">
        <v>514</v>
      </c>
      <c r="D228" s="10" t="s">
        <v>508</v>
      </c>
      <c r="E228" s="1" t="s">
        <v>454</v>
      </c>
      <c r="F228" s="51" t="s">
        <v>515</v>
      </c>
      <c r="G228" s="75" t="s">
        <v>30</v>
      </c>
      <c r="H228" s="5">
        <f t="shared" si="12"/>
        <v>-83500</v>
      </c>
      <c r="I228" s="19">
        <f t="shared" si="14"/>
        <v>11.235955056179776</v>
      </c>
      <c r="K228" s="13" t="s">
        <v>502</v>
      </c>
      <c r="L228" s="13">
        <v>5</v>
      </c>
      <c r="M228" s="2">
        <v>445</v>
      </c>
    </row>
    <row r="229" spans="2:13" ht="12.75">
      <c r="B229" s="123">
        <v>3500</v>
      </c>
      <c r="C229" s="1" t="s">
        <v>516</v>
      </c>
      <c r="D229" s="10" t="s">
        <v>508</v>
      </c>
      <c r="E229" s="1" t="s">
        <v>454</v>
      </c>
      <c r="F229" s="51" t="s">
        <v>517</v>
      </c>
      <c r="G229" s="75" t="s">
        <v>28</v>
      </c>
      <c r="H229" s="5">
        <f t="shared" si="12"/>
        <v>-87000</v>
      </c>
      <c r="I229" s="19">
        <f t="shared" si="14"/>
        <v>7.865168539325842</v>
      </c>
      <c r="K229" s="13" t="s">
        <v>502</v>
      </c>
      <c r="L229" s="13">
        <v>5</v>
      </c>
      <c r="M229" s="2">
        <v>445</v>
      </c>
    </row>
    <row r="230" spans="2:13" ht="12.75">
      <c r="B230" s="123">
        <v>5000</v>
      </c>
      <c r="C230" s="1" t="s">
        <v>518</v>
      </c>
      <c r="D230" s="10" t="s">
        <v>508</v>
      </c>
      <c r="E230" s="1" t="s">
        <v>454</v>
      </c>
      <c r="F230" s="51" t="s">
        <v>515</v>
      </c>
      <c r="G230" s="75" t="s">
        <v>28</v>
      </c>
      <c r="H230" s="5">
        <f t="shared" si="12"/>
        <v>-92000</v>
      </c>
      <c r="I230" s="19">
        <f t="shared" si="14"/>
        <v>11.235955056179776</v>
      </c>
      <c r="K230" s="13" t="s">
        <v>502</v>
      </c>
      <c r="L230" s="13">
        <v>5</v>
      </c>
      <c r="M230" s="2">
        <v>445</v>
      </c>
    </row>
    <row r="231" spans="2:13" ht="12.75">
      <c r="B231" s="123">
        <v>25000</v>
      </c>
      <c r="C231" s="1" t="s">
        <v>519</v>
      </c>
      <c r="D231" s="10" t="s">
        <v>508</v>
      </c>
      <c r="E231" s="1" t="s">
        <v>454</v>
      </c>
      <c r="F231" s="51" t="s">
        <v>520</v>
      </c>
      <c r="G231" s="75" t="s">
        <v>28</v>
      </c>
      <c r="H231" s="5">
        <f t="shared" si="12"/>
        <v>-117000</v>
      </c>
      <c r="I231" s="19">
        <f t="shared" si="14"/>
        <v>56.17977528089887</v>
      </c>
      <c r="K231" s="13" t="s">
        <v>502</v>
      </c>
      <c r="L231" s="13">
        <v>5</v>
      </c>
      <c r="M231" s="2">
        <v>445</v>
      </c>
    </row>
    <row r="232" spans="2:13" ht="12.75">
      <c r="B232" s="123">
        <v>3500</v>
      </c>
      <c r="C232" s="10" t="s">
        <v>512</v>
      </c>
      <c r="D232" s="10" t="s">
        <v>298</v>
      </c>
      <c r="E232" s="1" t="s">
        <v>454</v>
      </c>
      <c r="F232" s="51" t="s">
        <v>1283</v>
      </c>
      <c r="G232" s="75" t="s">
        <v>27</v>
      </c>
      <c r="H232" s="5">
        <f t="shared" si="12"/>
        <v>-120500</v>
      </c>
      <c r="I232" s="19">
        <f t="shared" si="14"/>
        <v>7.865168539325842</v>
      </c>
      <c r="K232" t="s">
        <v>535</v>
      </c>
      <c r="L232">
        <v>5</v>
      </c>
      <c r="M232" s="2">
        <v>445</v>
      </c>
    </row>
    <row r="233" spans="2:13" ht="12.75">
      <c r="B233" s="123">
        <v>3500</v>
      </c>
      <c r="C233" s="1" t="s">
        <v>521</v>
      </c>
      <c r="D233" s="10" t="s">
        <v>298</v>
      </c>
      <c r="E233" s="1" t="s">
        <v>454</v>
      </c>
      <c r="F233" s="51" t="s">
        <v>1284</v>
      </c>
      <c r="G233" s="75" t="s">
        <v>28</v>
      </c>
      <c r="H233" s="5">
        <f t="shared" si="12"/>
        <v>-124000</v>
      </c>
      <c r="I233" s="19">
        <f t="shared" si="14"/>
        <v>7.865168539325842</v>
      </c>
      <c r="K233" t="s">
        <v>535</v>
      </c>
      <c r="L233">
        <v>5</v>
      </c>
      <c r="M233" s="2">
        <v>445</v>
      </c>
    </row>
    <row r="234" spans="2:13" ht="12.75">
      <c r="B234" s="123">
        <v>25000</v>
      </c>
      <c r="C234" s="1" t="s">
        <v>519</v>
      </c>
      <c r="D234" s="10" t="s">
        <v>298</v>
      </c>
      <c r="E234" s="1" t="s">
        <v>454</v>
      </c>
      <c r="F234" s="51" t="s">
        <v>1285</v>
      </c>
      <c r="G234" s="75" t="s">
        <v>28</v>
      </c>
      <c r="H234" s="5">
        <f t="shared" si="12"/>
        <v>-149000</v>
      </c>
      <c r="I234" s="19">
        <f t="shared" si="14"/>
        <v>56.17977528089887</v>
      </c>
      <c r="K234" t="s">
        <v>535</v>
      </c>
      <c r="L234">
        <v>5</v>
      </c>
      <c r="M234" s="2">
        <v>445</v>
      </c>
    </row>
    <row r="235" spans="1:13" s="55" customFormat="1" ht="12.75">
      <c r="A235" s="9"/>
      <c r="B235" s="202">
        <f>SUM(B224:B234)</f>
        <v>149000</v>
      </c>
      <c r="C235" s="9" t="s">
        <v>1293</v>
      </c>
      <c r="D235" s="9"/>
      <c r="E235" s="9"/>
      <c r="F235" s="58"/>
      <c r="G235" s="171"/>
      <c r="H235" s="57">
        <v>0</v>
      </c>
      <c r="I235" s="54">
        <f t="shared" si="14"/>
        <v>334.8314606741573</v>
      </c>
      <c r="M235" s="2">
        <v>445</v>
      </c>
    </row>
    <row r="236" spans="2:13" ht="12.75">
      <c r="B236" s="123"/>
      <c r="F236" s="51"/>
      <c r="H236" s="5">
        <f>H235-B236</f>
        <v>0</v>
      </c>
      <c r="I236" s="19">
        <f t="shared" si="14"/>
        <v>0</v>
      </c>
      <c r="M236" s="2">
        <v>445</v>
      </c>
    </row>
    <row r="237" spans="2:13" ht="12.75">
      <c r="B237" s="123"/>
      <c r="F237" s="51"/>
      <c r="H237" s="5">
        <f>H236-B237</f>
        <v>0</v>
      </c>
      <c r="I237" s="19">
        <f t="shared" si="14"/>
        <v>0</v>
      </c>
      <c r="M237" s="2">
        <v>445</v>
      </c>
    </row>
    <row r="238" spans="1:13" ht="12.75">
      <c r="A238" s="10"/>
      <c r="B238" s="209">
        <v>2500</v>
      </c>
      <c r="C238" s="10" t="s">
        <v>440</v>
      </c>
      <c r="D238" s="10" t="s">
        <v>508</v>
      </c>
      <c r="E238" s="10" t="s">
        <v>522</v>
      </c>
      <c r="F238" s="51" t="s">
        <v>515</v>
      </c>
      <c r="G238" s="78" t="s">
        <v>26</v>
      </c>
      <c r="H238" s="5">
        <f aca="true" t="shared" si="15" ref="H238:H246">H237-B238</f>
        <v>-2500</v>
      </c>
      <c r="I238" s="66">
        <v>6</v>
      </c>
      <c r="J238" s="13"/>
      <c r="K238" s="13" t="s">
        <v>502</v>
      </c>
      <c r="L238" s="13">
        <v>5</v>
      </c>
      <c r="M238" s="2">
        <v>445</v>
      </c>
    </row>
    <row r="239" spans="1:13" ht="12.75">
      <c r="A239" s="10"/>
      <c r="B239" s="209">
        <v>500</v>
      </c>
      <c r="C239" s="10" t="s">
        <v>440</v>
      </c>
      <c r="D239" s="10" t="s">
        <v>508</v>
      </c>
      <c r="E239" s="10" t="s">
        <v>522</v>
      </c>
      <c r="F239" s="51" t="s">
        <v>515</v>
      </c>
      <c r="G239" s="78" t="s">
        <v>26</v>
      </c>
      <c r="H239" s="5">
        <f t="shared" si="15"/>
        <v>-3000</v>
      </c>
      <c r="I239" s="66">
        <v>6</v>
      </c>
      <c r="J239" s="13"/>
      <c r="K239" s="13" t="s">
        <v>502</v>
      </c>
      <c r="L239" s="13">
        <v>5</v>
      </c>
      <c r="M239" s="2">
        <v>445</v>
      </c>
    </row>
    <row r="240" spans="2:13" ht="12.75">
      <c r="B240" s="123">
        <v>1800</v>
      </c>
      <c r="C240" s="1" t="s">
        <v>440</v>
      </c>
      <c r="D240" s="10" t="s">
        <v>508</v>
      </c>
      <c r="E240" s="1" t="s">
        <v>522</v>
      </c>
      <c r="F240" s="51" t="s">
        <v>515</v>
      </c>
      <c r="G240" s="75" t="s">
        <v>27</v>
      </c>
      <c r="H240" s="5">
        <f t="shared" si="15"/>
        <v>-4800</v>
      </c>
      <c r="I240" s="19">
        <v>3.6</v>
      </c>
      <c r="K240" s="13" t="s">
        <v>502</v>
      </c>
      <c r="L240" s="13">
        <v>5</v>
      </c>
      <c r="M240" s="2">
        <v>445</v>
      </c>
    </row>
    <row r="241" spans="2:13" ht="12.75">
      <c r="B241" s="123">
        <v>1600</v>
      </c>
      <c r="C241" s="1" t="s">
        <v>440</v>
      </c>
      <c r="D241" s="10" t="s">
        <v>508</v>
      </c>
      <c r="E241" s="1" t="s">
        <v>522</v>
      </c>
      <c r="F241" s="51" t="s">
        <v>515</v>
      </c>
      <c r="G241" s="75" t="s">
        <v>30</v>
      </c>
      <c r="H241" s="5">
        <f t="shared" si="15"/>
        <v>-6400</v>
      </c>
      <c r="I241" s="19">
        <v>3.2</v>
      </c>
      <c r="K241" s="13" t="s">
        <v>502</v>
      </c>
      <c r="L241" s="13">
        <v>5</v>
      </c>
      <c r="M241" s="2">
        <v>445</v>
      </c>
    </row>
    <row r="242" spans="2:13" ht="12.75">
      <c r="B242" s="123">
        <v>1100</v>
      </c>
      <c r="C242" s="1" t="s">
        <v>440</v>
      </c>
      <c r="D242" s="10" t="s">
        <v>508</v>
      </c>
      <c r="E242" s="1" t="s">
        <v>522</v>
      </c>
      <c r="F242" s="51" t="s">
        <v>515</v>
      </c>
      <c r="G242" s="75" t="s">
        <v>28</v>
      </c>
      <c r="H242" s="5">
        <f t="shared" si="15"/>
        <v>-7500</v>
      </c>
      <c r="I242" s="19">
        <v>2.2</v>
      </c>
      <c r="K242" s="13" t="s">
        <v>502</v>
      </c>
      <c r="L242" s="13">
        <v>5</v>
      </c>
      <c r="M242" s="2">
        <v>445</v>
      </c>
    </row>
    <row r="243" spans="2:13" ht="12.75">
      <c r="B243" s="209">
        <v>1500</v>
      </c>
      <c r="C243" s="10" t="s">
        <v>440</v>
      </c>
      <c r="D243" s="10" t="s">
        <v>298</v>
      </c>
      <c r="E243" s="27" t="s">
        <v>522</v>
      </c>
      <c r="F243" s="51" t="s">
        <v>1286</v>
      </c>
      <c r="G243" s="172" t="s">
        <v>26</v>
      </c>
      <c r="H243" s="5">
        <f t="shared" si="15"/>
        <v>-9000</v>
      </c>
      <c r="I243" s="19">
        <v>3</v>
      </c>
      <c r="K243" t="s">
        <v>535</v>
      </c>
      <c r="L243">
        <v>5</v>
      </c>
      <c r="M243" s="2">
        <v>445</v>
      </c>
    </row>
    <row r="244" spans="2:13" ht="12.75">
      <c r="B244" s="123">
        <v>1700</v>
      </c>
      <c r="C244" s="1" t="s">
        <v>440</v>
      </c>
      <c r="D244" s="10" t="s">
        <v>298</v>
      </c>
      <c r="E244" s="1" t="s">
        <v>522</v>
      </c>
      <c r="F244" s="51" t="s">
        <v>1286</v>
      </c>
      <c r="G244" s="75" t="s">
        <v>27</v>
      </c>
      <c r="H244" s="5">
        <f t="shared" si="15"/>
        <v>-10700</v>
      </c>
      <c r="I244" s="19">
        <v>3.4</v>
      </c>
      <c r="K244" t="s">
        <v>535</v>
      </c>
      <c r="L244">
        <v>5</v>
      </c>
      <c r="M244" s="2">
        <v>445</v>
      </c>
    </row>
    <row r="245" spans="2:13" ht="12.75">
      <c r="B245" s="123">
        <v>2000</v>
      </c>
      <c r="C245" s="1" t="s">
        <v>440</v>
      </c>
      <c r="D245" s="10" t="s">
        <v>298</v>
      </c>
      <c r="E245" s="1" t="s">
        <v>522</v>
      </c>
      <c r="F245" s="51" t="s">
        <v>1286</v>
      </c>
      <c r="G245" s="75" t="s">
        <v>30</v>
      </c>
      <c r="H245" s="5">
        <f t="shared" si="15"/>
        <v>-12700</v>
      </c>
      <c r="I245" s="19">
        <v>4</v>
      </c>
      <c r="K245" t="s">
        <v>535</v>
      </c>
      <c r="L245">
        <v>5</v>
      </c>
      <c r="M245" s="2">
        <v>445</v>
      </c>
    </row>
    <row r="246" spans="2:13" ht="12.75">
      <c r="B246" s="123">
        <v>1500</v>
      </c>
      <c r="C246" s="1" t="s">
        <v>440</v>
      </c>
      <c r="D246" s="10" t="s">
        <v>298</v>
      </c>
      <c r="E246" s="1" t="s">
        <v>522</v>
      </c>
      <c r="F246" s="51" t="s">
        <v>1286</v>
      </c>
      <c r="G246" s="75" t="s">
        <v>28</v>
      </c>
      <c r="H246" s="5">
        <f t="shared" si="15"/>
        <v>-14200</v>
      </c>
      <c r="I246" s="19">
        <v>3</v>
      </c>
      <c r="K246" t="s">
        <v>535</v>
      </c>
      <c r="L246">
        <v>5</v>
      </c>
      <c r="M246" s="2">
        <v>445</v>
      </c>
    </row>
    <row r="247" spans="1:13" s="55" customFormat="1" ht="12.75">
      <c r="A247" s="9"/>
      <c r="B247" s="202">
        <f>SUM(B238:B246)</f>
        <v>14200</v>
      </c>
      <c r="C247" s="9"/>
      <c r="D247" s="9"/>
      <c r="E247" s="9" t="s">
        <v>522</v>
      </c>
      <c r="F247" s="58"/>
      <c r="G247" s="171"/>
      <c r="H247" s="57">
        <v>0</v>
      </c>
      <c r="I247" s="54">
        <f>+B247/M247</f>
        <v>31.910112359550563</v>
      </c>
      <c r="M247" s="2">
        <v>445</v>
      </c>
    </row>
    <row r="248" spans="2:13" ht="12.75">
      <c r="B248" s="123"/>
      <c r="F248" s="51"/>
      <c r="H248" s="5">
        <f aca="true" t="shared" si="16" ref="H248:H272">H247-B248</f>
        <v>0</v>
      </c>
      <c r="I248" s="19">
        <f>+B248/M248</f>
        <v>0</v>
      </c>
      <c r="M248" s="2">
        <v>445</v>
      </c>
    </row>
    <row r="249" spans="2:13" ht="12.75">
      <c r="B249" s="123"/>
      <c r="F249" s="51"/>
      <c r="H249" s="5">
        <f t="shared" si="16"/>
        <v>0</v>
      </c>
      <c r="I249" s="19">
        <f>+B249/M249</f>
        <v>0</v>
      </c>
      <c r="M249" s="2">
        <v>445</v>
      </c>
    </row>
    <row r="250" spans="2:13" ht="12.75">
      <c r="B250" s="123">
        <v>5000</v>
      </c>
      <c r="C250" s="1" t="s">
        <v>463</v>
      </c>
      <c r="D250" s="10" t="s">
        <v>508</v>
      </c>
      <c r="E250" s="1" t="s">
        <v>454</v>
      </c>
      <c r="F250" s="51" t="s">
        <v>523</v>
      </c>
      <c r="G250" s="75" t="s">
        <v>27</v>
      </c>
      <c r="H250" s="5">
        <f t="shared" si="16"/>
        <v>-5000</v>
      </c>
      <c r="I250" s="19">
        <v>10</v>
      </c>
      <c r="K250" s="13" t="s">
        <v>502</v>
      </c>
      <c r="L250" s="13">
        <v>5</v>
      </c>
      <c r="M250" s="2">
        <v>445</v>
      </c>
    </row>
    <row r="251" spans="2:13" ht="12.75">
      <c r="B251" s="123">
        <v>5000</v>
      </c>
      <c r="C251" s="1" t="s">
        <v>463</v>
      </c>
      <c r="D251" s="10" t="s">
        <v>508</v>
      </c>
      <c r="E251" s="1" t="s">
        <v>454</v>
      </c>
      <c r="F251" s="51" t="s">
        <v>523</v>
      </c>
      <c r="G251" s="75" t="s">
        <v>30</v>
      </c>
      <c r="H251" s="5">
        <f t="shared" si="16"/>
        <v>-10000</v>
      </c>
      <c r="I251" s="19">
        <v>10</v>
      </c>
      <c r="K251" s="13" t="s">
        <v>502</v>
      </c>
      <c r="L251" s="13">
        <v>5</v>
      </c>
      <c r="M251" s="2">
        <v>445</v>
      </c>
    </row>
    <row r="252" spans="2:13" ht="12.75">
      <c r="B252" s="123">
        <v>5000</v>
      </c>
      <c r="C252" s="1" t="s">
        <v>463</v>
      </c>
      <c r="D252" s="10" t="s">
        <v>298</v>
      </c>
      <c r="E252" s="1" t="s">
        <v>454</v>
      </c>
      <c r="F252" s="51" t="s">
        <v>1287</v>
      </c>
      <c r="G252" s="75" t="s">
        <v>27</v>
      </c>
      <c r="H252" s="5">
        <f t="shared" si="16"/>
        <v>-15000</v>
      </c>
      <c r="I252" s="19">
        <v>10</v>
      </c>
      <c r="K252" t="s">
        <v>535</v>
      </c>
      <c r="L252">
        <v>5</v>
      </c>
      <c r="M252" s="2">
        <v>445</v>
      </c>
    </row>
    <row r="253" spans="2:13" ht="12.75">
      <c r="B253" s="123">
        <v>5000</v>
      </c>
      <c r="C253" s="1" t="s">
        <v>463</v>
      </c>
      <c r="D253" s="10" t="s">
        <v>298</v>
      </c>
      <c r="E253" s="1" t="s">
        <v>454</v>
      </c>
      <c r="F253" s="51" t="s">
        <v>1287</v>
      </c>
      <c r="G253" s="75" t="s">
        <v>30</v>
      </c>
      <c r="H253" s="5">
        <f t="shared" si="16"/>
        <v>-20000</v>
      </c>
      <c r="I253" s="19">
        <v>10</v>
      </c>
      <c r="K253" t="s">
        <v>535</v>
      </c>
      <c r="L253">
        <v>5</v>
      </c>
      <c r="M253" s="2">
        <v>445</v>
      </c>
    </row>
    <row r="254" spans="1:13" s="55" customFormat="1" ht="12.75">
      <c r="A254" s="9"/>
      <c r="B254" s="202">
        <f>SUM(B250:B253)</f>
        <v>20000</v>
      </c>
      <c r="C254" s="9" t="s">
        <v>463</v>
      </c>
      <c r="D254" s="9"/>
      <c r="E254" s="9"/>
      <c r="F254" s="58"/>
      <c r="G254" s="171"/>
      <c r="H254" s="57">
        <v>0</v>
      </c>
      <c r="I254" s="54">
        <f>+B254/M254</f>
        <v>44.943820224719104</v>
      </c>
      <c r="M254" s="2">
        <v>445</v>
      </c>
    </row>
    <row r="255" spans="2:13" ht="12.75">
      <c r="B255" s="123"/>
      <c r="F255" s="51"/>
      <c r="H255" s="5">
        <f t="shared" si="16"/>
        <v>0</v>
      </c>
      <c r="I255" s="19">
        <f>+B255/M255</f>
        <v>0</v>
      </c>
      <c r="M255" s="2">
        <v>445</v>
      </c>
    </row>
    <row r="256" spans="2:13" ht="12.75">
      <c r="B256" s="123"/>
      <c r="F256" s="51"/>
      <c r="H256" s="5">
        <f t="shared" si="16"/>
        <v>0</v>
      </c>
      <c r="I256" s="19">
        <f>+B256/M256</f>
        <v>0</v>
      </c>
      <c r="M256" s="2">
        <v>445</v>
      </c>
    </row>
    <row r="257" spans="2:13" ht="12.75">
      <c r="B257" s="123">
        <v>500</v>
      </c>
      <c r="C257" s="1" t="s">
        <v>465</v>
      </c>
      <c r="D257" s="10" t="s">
        <v>508</v>
      </c>
      <c r="E257" s="1" t="s">
        <v>454</v>
      </c>
      <c r="F257" s="51" t="s">
        <v>515</v>
      </c>
      <c r="G257" s="75" t="s">
        <v>26</v>
      </c>
      <c r="H257" s="5">
        <f t="shared" si="16"/>
        <v>-500</v>
      </c>
      <c r="I257" s="19">
        <v>1</v>
      </c>
      <c r="K257" s="13" t="s">
        <v>502</v>
      </c>
      <c r="L257" s="13">
        <v>5</v>
      </c>
      <c r="M257" s="2">
        <v>445</v>
      </c>
    </row>
    <row r="258" spans="2:13" ht="12.75">
      <c r="B258" s="123">
        <v>2000</v>
      </c>
      <c r="C258" s="1" t="s">
        <v>465</v>
      </c>
      <c r="D258" s="10" t="s">
        <v>508</v>
      </c>
      <c r="E258" s="1" t="s">
        <v>454</v>
      </c>
      <c r="F258" s="51" t="s">
        <v>515</v>
      </c>
      <c r="G258" s="75" t="s">
        <v>26</v>
      </c>
      <c r="H258" s="5">
        <f t="shared" si="16"/>
        <v>-2500</v>
      </c>
      <c r="I258" s="19">
        <v>4</v>
      </c>
      <c r="K258" s="13" t="s">
        <v>502</v>
      </c>
      <c r="L258" s="13">
        <v>5</v>
      </c>
      <c r="M258" s="2">
        <v>445</v>
      </c>
    </row>
    <row r="259" spans="2:13" ht="12.75">
      <c r="B259" s="123">
        <v>2000</v>
      </c>
      <c r="C259" s="1" t="s">
        <v>465</v>
      </c>
      <c r="D259" s="10" t="s">
        <v>508</v>
      </c>
      <c r="E259" s="1" t="s">
        <v>454</v>
      </c>
      <c r="F259" s="51" t="s">
        <v>515</v>
      </c>
      <c r="G259" s="75" t="s">
        <v>27</v>
      </c>
      <c r="H259" s="5">
        <f t="shared" si="16"/>
        <v>-4500</v>
      </c>
      <c r="I259" s="19">
        <v>4</v>
      </c>
      <c r="K259" s="13" t="s">
        <v>502</v>
      </c>
      <c r="L259" s="13">
        <v>5</v>
      </c>
      <c r="M259" s="2">
        <v>445</v>
      </c>
    </row>
    <row r="260" spans="2:13" ht="12.75">
      <c r="B260" s="209">
        <v>500</v>
      </c>
      <c r="C260" s="1" t="s">
        <v>465</v>
      </c>
      <c r="D260" s="10" t="s">
        <v>508</v>
      </c>
      <c r="E260" s="1" t="s">
        <v>454</v>
      </c>
      <c r="F260" s="51" t="s">
        <v>515</v>
      </c>
      <c r="G260" s="75" t="s">
        <v>27</v>
      </c>
      <c r="H260" s="5">
        <f t="shared" si="16"/>
        <v>-5000</v>
      </c>
      <c r="I260" s="19">
        <v>2</v>
      </c>
      <c r="K260" s="13" t="s">
        <v>502</v>
      </c>
      <c r="L260" s="13">
        <v>5</v>
      </c>
      <c r="M260" s="2">
        <v>445</v>
      </c>
    </row>
    <row r="261" spans="2:13" ht="12.75">
      <c r="B261" s="209">
        <v>2000</v>
      </c>
      <c r="C261" s="1" t="s">
        <v>465</v>
      </c>
      <c r="D261" s="10" t="s">
        <v>508</v>
      </c>
      <c r="E261" s="1" t="s">
        <v>454</v>
      </c>
      <c r="F261" s="51" t="s">
        <v>515</v>
      </c>
      <c r="G261" s="75" t="s">
        <v>30</v>
      </c>
      <c r="H261" s="5">
        <f t="shared" si="16"/>
        <v>-7000</v>
      </c>
      <c r="I261" s="19">
        <v>4</v>
      </c>
      <c r="K261" s="13" t="s">
        <v>502</v>
      </c>
      <c r="L261" s="13">
        <v>5</v>
      </c>
      <c r="M261" s="2">
        <v>445</v>
      </c>
    </row>
    <row r="262" spans="2:13" ht="12.75">
      <c r="B262" s="209">
        <v>500</v>
      </c>
      <c r="C262" s="1" t="s">
        <v>465</v>
      </c>
      <c r="D262" s="10" t="s">
        <v>508</v>
      </c>
      <c r="E262" s="1" t="s">
        <v>454</v>
      </c>
      <c r="F262" s="51" t="s">
        <v>515</v>
      </c>
      <c r="G262" s="75" t="s">
        <v>30</v>
      </c>
      <c r="H262" s="5">
        <f t="shared" si="16"/>
        <v>-7500</v>
      </c>
      <c r="I262" s="19">
        <v>2</v>
      </c>
      <c r="K262" s="13" t="s">
        <v>502</v>
      </c>
      <c r="L262" s="13">
        <v>5</v>
      </c>
      <c r="M262" s="2">
        <v>445</v>
      </c>
    </row>
    <row r="263" spans="2:13" ht="12.75">
      <c r="B263" s="209">
        <v>2000</v>
      </c>
      <c r="C263" s="1" t="s">
        <v>465</v>
      </c>
      <c r="D263" s="10" t="s">
        <v>508</v>
      </c>
      <c r="E263" s="1" t="s">
        <v>454</v>
      </c>
      <c r="F263" s="51" t="s">
        <v>515</v>
      </c>
      <c r="G263" s="75" t="s">
        <v>28</v>
      </c>
      <c r="H263" s="5">
        <f t="shared" si="16"/>
        <v>-9500</v>
      </c>
      <c r="I263" s="19">
        <v>4</v>
      </c>
      <c r="K263" s="13" t="s">
        <v>502</v>
      </c>
      <c r="L263" s="13">
        <v>5</v>
      </c>
      <c r="M263" s="2">
        <v>445</v>
      </c>
    </row>
    <row r="264" spans="2:13" ht="12.75">
      <c r="B264" s="209">
        <v>500</v>
      </c>
      <c r="C264" s="1" t="s">
        <v>465</v>
      </c>
      <c r="D264" s="10" t="s">
        <v>508</v>
      </c>
      <c r="E264" s="1" t="s">
        <v>454</v>
      </c>
      <c r="F264" s="51" t="s">
        <v>515</v>
      </c>
      <c r="G264" s="75" t="s">
        <v>28</v>
      </c>
      <c r="H264" s="5">
        <f t="shared" si="16"/>
        <v>-10000</v>
      </c>
      <c r="I264" s="19">
        <v>2</v>
      </c>
      <c r="K264" s="13" t="s">
        <v>502</v>
      </c>
      <c r="L264" s="13">
        <v>5</v>
      </c>
      <c r="M264" s="2">
        <v>445</v>
      </c>
    </row>
    <row r="265" spans="2:13" ht="12.75">
      <c r="B265" s="209">
        <v>2000</v>
      </c>
      <c r="C265" s="10" t="s">
        <v>465</v>
      </c>
      <c r="D265" s="10" t="s">
        <v>298</v>
      </c>
      <c r="E265" s="10" t="s">
        <v>454</v>
      </c>
      <c r="F265" s="51" t="s">
        <v>1286</v>
      </c>
      <c r="G265" s="78" t="s">
        <v>26</v>
      </c>
      <c r="H265" s="5">
        <f t="shared" si="16"/>
        <v>-12000</v>
      </c>
      <c r="I265" s="19">
        <v>4</v>
      </c>
      <c r="K265" t="s">
        <v>535</v>
      </c>
      <c r="L265">
        <v>5</v>
      </c>
      <c r="M265" s="2">
        <v>445</v>
      </c>
    </row>
    <row r="266" spans="1:13" ht="12.75">
      <c r="A266" s="10"/>
      <c r="B266" s="209">
        <v>500</v>
      </c>
      <c r="C266" s="10" t="s">
        <v>465</v>
      </c>
      <c r="D266" s="10" t="s">
        <v>298</v>
      </c>
      <c r="E266" s="10" t="s">
        <v>454</v>
      </c>
      <c r="F266" s="51" t="s">
        <v>1286</v>
      </c>
      <c r="G266" s="78" t="s">
        <v>26</v>
      </c>
      <c r="H266" s="5">
        <f t="shared" si="16"/>
        <v>-12500</v>
      </c>
      <c r="I266" s="19">
        <v>1</v>
      </c>
      <c r="J266" s="13"/>
      <c r="K266" t="s">
        <v>535</v>
      </c>
      <c r="L266">
        <v>5</v>
      </c>
      <c r="M266" s="2">
        <v>445</v>
      </c>
    </row>
    <row r="267" spans="2:13" ht="12.75">
      <c r="B267" s="123">
        <v>2000</v>
      </c>
      <c r="C267" s="63" t="s">
        <v>465</v>
      </c>
      <c r="D267" s="10" t="s">
        <v>298</v>
      </c>
      <c r="E267" s="63" t="s">
        <v>454</v>
      </c>
      <c r="F267" s="51" t="s">
        <v>1286</v>
      </c>
      <c r="G267" s="75" t="s">
        <v>27</v>
      </c>
      <c r="H267" s="5">
        <f t="shared" si="16"/>
        <v>-14500</v>
      </c>
      <c r="I267" s="19">
        <v>4</v>
      </c>
      <c r="J267" s="64"/>
      <c r="K267" t="s">
        <v>535</v>
      </c>
      <c r="L267">
        <v>5</v>
      </c>
      <c r="M267" s="2">
        <v>445</v>
      </c>
    </row>
    <row r="268" spans="2:13" ht="12.75">
      <c r="B268" s="123">
        <v>500</v>
      </c>
      <c r="C268" s="10" t="s">
        <v>465</v>
      </c>
      <c r="D268" s="10" t="s">
        <v>298</v>
      </c>
      <c r="E268" s="1" t="s">
        <v>454</v>
      </c>
      <c r="F268" s="51" t="s">
        <v>1286</v>
      </c>
      <c r="G268" s="75" t="s">
        <v>27</v>
      </c>
      <c r="H268" s="5">
        <f t="shared" si="16"/>
        <v>-15000</v>
      </c>
      <c r="I268" s="19">
        <v>1</v>
      </c>
      <c r="K268" t="s">
        <v>535</v>
      </c>
      <c r="L268">
        <v>5</v>
      </c>
      <c r="M268" s="2">
        <v>445</v>
      </c>
    </row>
    <row r="269" spans="2:13" ht="12.75">
      <c r="B269" s="123">
        <v>2000</v>
      </c>
      <c r="C269" s="1" t="s">
        <v>465</v>
      </c>
      <c r="D269" s="10" t="s">
        <v>298</v>
      </c>
      <c r="E269" s="1" t="s">
        <v>454</v>
      </c>
      <c r="F269" s="51" t="s">
        <v>1286</v>
      </c>
      <c r="G269" s="75" t="s">
        <v>30</v>
      </c>
      <c r="H269" s="5">
        <f t="shared" si="16"/>
        <v>-17000</v>
      </c>
      <c r="I269" s="19">
        <v>4</v>
      </c>
      <c r="K269" t="s">
        <v>535</v>
      </c>
      <c r="L269">
        <v>5</v>
      </c>
      <c r="M269" s="2">
        <v>445</v>
      </c>
    </row>
    <row r="270" spans="2:13" ht="12.75">
      <c r="B270" s="123">
        <v>500</v>
      </c>
      <c r="C270" s="10" t="s">
        <v>465</v>
      </c>
      <c r="D270" s="10" t="s">
        <v>298</v>
      </c>
      <c r="E270" s="1" t="s">
        <v>454</v>
      </c>
      <c r="F270" s="51" t="s">
        <v>1286</v>
      </c>
      <c r="G270" s="75" t="s">
        <v>30</v>
      </c>
      <c r="H270" s="5">
        <f t="shared" si="16"/>
        <v>-17500</v>
      </c>
      <c r="I270" s="19">
        <v>1</v>
      </c>
      <c r="K270" t="s">
        <v>535</v>
      </c>
      <c r="L270">
        <v>5</v>
      </c>
      <c r="M270" s="2">
        <v>445</v>
      </c>
    </row>
    <row r="271" spans="2:13" ht="12.75">
      <c r="B271" s="123">
        <v>2000</v>
      </c>
      <c r="C271" s="1" t="s">
        <v>465</v>
      </c>
      <c r="D271" s="10" t="s">
        <v>298</v>
      </c>
      <c r="E271" s="1" t="s">
        <v>454</v>
      </c>
      <c r="F271" s="51" t="s">
        <v>1286</v>
      </c>
      <c r="G271" s="75" t="s">
        <v>28</v>
      </c>
      <c r="H271" s="5">
        <f t="shared" si="16"/>
        <v>-19500</v>
      </c>
      <c r="I271" s="19">
        <v>4</v>
      </c>
      <c r="K271" t="s">
        <v>535</v>
      </c>
      <c r="L271">
        <v>5</v>
      </c>
      <c r="M271" s="2">
        <v>445</v>
      </c>
    </row>
    <row r="272" spans="2:13" ht="12.75">
      <c r="B272" s="123">
        <v>500</v>
      </c>
      <c r="C272" s="10" t="s">
        <v>465</v>
      </c>
      <c r="D272" s="10" t="s">
        <v>298</v>
      </c>
      <c r="E272" s="1" t="s">
        <v>454</v>
      </c>
      <c r="F272" s="51" t="s">
        <v>1286</v>
      </c>
      <c r="G272" s="75" t="s">
        <v>28</v>
      </c>
      <c r="H272" s="5">
        <f t="shared" si="16"/>
        <v>-20000</v>
      </c>
      <c r="I272" s="19">
        <v>1</v>
      </c>
      <c r="K272" t="s">
        <v>535</v>
      </c>
      <c r="L272">
        <v>5</v>
      </c>
      <c r="M272" s="2">
        <v>445</v>
      </c>
    </row>
    <row r="273" spans="1:13" s="55" customFormat="1" ht="12.75">
      <c r="A273" s="9"/>
      <c r="B273" s="202">
        <f>SUM(B257:B272)</f>
        <v>20000</v>
      </c>
      <c r="C273" s="9" t="s">
        <v>465</v>
      </c>
      <c r="D273" s="9"/>
      <c r="E273" s="9"/>
      <c r="F273" s="58"/>
      <c r="G273" s="171"/>
      <c r="H273" s="57">
        <v>0</v>
      </c>
      <c r="I273" s="54">
        <f aca="true" t="shared" si="17" ref="I273:I336">+B273/M273</f>
        <v>44.943820224719104</v>
      </c>
      <c r="M273" s="2">
        <v>445</v>
      </c>
    </row>
    <row r="274" spans="2:13" ht="12.75">
      <c r="B274" s="123"/>
      <c r="F274" s="51"/>
      <c r="H274" s="5">
        <f aca="true" t="shared" si="18" ref="H274:H340">H273-B274</f>
        <v>0</v>
      </c>
      <c r="I274" s="19">
        <f t="shared" si="17"/>
        <v>0</v>
      </c>
      <c r="M274" s="2">
        <v>445</v>
      </c>
    </row>
    <row r="275" spans="2:13" ht="12.75">
      <c r="B275" s="123"/>
      <c r="F275" s="51"/>
      <c r="H275" s="5">
        <f t="shared" si="18"/>
        <v>0</v>
      </c>
      <c r="I275" s="19">
        <f t="shared" si="17"/>
        <v>0</v>
      </c>
      <c r="M275" s="2">
        <v>445</v>
      </c>
    </row>
    <row r="276" spans="2:13" ht="12.75">
      <c r="B276" s="123">
        <v>1700</v>
      </c>
      <c r="C276" s="1" t="s">
        <v>524</v>
      </c>
      <c r="D276" s="10" t="s">
        <v>508</v>
      </c>
      <c r="E276" s="1" t="s">
        <v>525</v>
      </c>
      <c r="F276" s="51" t="s">
        <v>515</v>
      </c>
      <c r="G276" s="75" t="s">
        <v>30</v>
      </c>
      <c r="H276" s="5">
        <f t="shared" si="18"/>
        <v>-1700</v>
      </c>
      <c r="I276" s="19">
        <v>3.4</v>
      </c>
      <c r="K276" s="13" t="s">
        <v>502</v>
      </c>
      <c r="L276" s="13">
        <v>5</v>
      </c>
      <c r="M276" s="2">
        <v>445</v>
      </c>
    </row>
    <row r="277" spans="2:13" ht="12.75">
      <c r="B277" s="123">
        <v>1200</v>
      </c>
      <c r="C277" s="1" t="s">
        <v>524</v>
      </c>
      <c r="D277" s="10" t="s">
        <v>508</v>
      </c>
      <c r="E277" s="1" t="s">
        <v>525</v>
      </c>
      <c r="F277" s="51" t="s">
        <v>515</v>
      </c>
      <c r="G277" s="75" t="s">
        <v>28</v>
      </c>
      <c r="H277" s="5">
        <f t="shared" si="18"/>
        <v>-2900</v>
      </c>
      <c r="I277" s="19">
        <v>2.4</v>
      </c>
      <c r="K277" s="13" t="s">
        <v>502</v>
      </c>
      <c r="L277" s="13">
        <v>5</v>
      </c>
      <c r="M277" s="2">
        <v>445</v>
      </c>
    </row>
    <row r="278" spans="1:13" s="55" customFormat="1" ht="12.75">
      <c r="A278" s="9"/>
      <c r="B278" s="202">
        <f>SUM(B276:B277)</f>
        <v>2900</v>
      </c>
      <c r="C278" s="9"/>
      <c r="D278" s="9"/>
      <c r="E278" s="9" t="s">
        <v>525</v>
      </c>
      <c r="F278" s="58"/>
      <c r="G278" s="171"/>
      <c r="H278" s="57">
        <v>0</v>
      </c>
      <c r="I278" s="54">
        <f t="shared" si="17"/>
        <v>6.51685393258427</v>
      </c>
      <c r="M278" s="2">
        <v>445</v>
      </c>
    </row>
    <row r="279" spans="2:13" ht="12.75">
      <c r="B279" s="123"/>
      <c r="D279" s="10"/>
      <c r="F279" s="51"/>
      <c r="H279" s="5">
        <v>0</v>
      </c>
      <c r="I279" s="19">
        <f t="shared" si="17"/>
        <v>0</v>
      </c>
      <c r="M279" s="2">
        <v>445</v>
      </c>
    </row>
    <row r="280" spans="2:13" ht="12.75">
      <c r="B280" s="123"/>
      <c r="D280" s="10"/>
      <c r="F280" s="51"/>
      <c r="H280" s="5">
        <f t="shared" si="18"/>
        <v>0</v>
      </c>
      <c r="I280" s="19">
        <f t="shared" si="17"/>
        <v>0</v>
      </c>
      <c r="M280" s="2">
        <v>445</v>
      </c>
    </row>
    <row r="281" spans="2:13" ht="12.75">
      <c r="B281" s="209">
        <v>2000</v>
      </c>
      <c r="C281" s="1" t="s">
        <v>526</v>
      </c>
      <c r="D281" s="10" t="s">
        <v>508</v>
      </c>
      <c r="E281" s="1" t="s">
        <v>527</v>
      </c>
      <c r="F281" s="51" t="s">
        <v>515</v>
      </c>
      <c r="G281" s="75" t="s">
        <v>27</v>
      </c>
      <c r="H281" s="5">
        <f t="shared" si="18"/>
        <v>-2000</v>
      </c>
      <c r="I281" s="19">
        <v>4</v>
      </c>
      <c r="K281" s="13" t="s">
        <v>502</v>
      </c>
      <c r="L281" s="13">
        <v>5</v>
      </c>
      <c r="M281" s="2">
        <v>445</v>
      </c>
    </row>
    <row r="282" spans="2:13" ht="12.75">
      <c r="B282" s="209">
        <v>2000</v>
      </c>
      <c r="C282" s="1" t="s">
        <v>526</v>
      </c>
      <c r="D282" s="10" t="s">
        <v>508</v>
      </c>
      <c r="E282" s="1" t="s">
        <v>527</v>
      </c>
      <c r="F282" s="51" t="s">
        <v>515</v>
      </c>
      <c r="G282" s="75" t="s">
        <v>30</v>
      </c>
      <c r="H282" s="5">
        <f t="shared" si="18"/>
        <v>-4000</v>
      </c>
      <c r="I282" s="19">
        <v>4</v>
      </c>
      <c r="K282" s="13" t="s">
        <v>502</v>
      </c>
      <c r="L282" s="13">
        <v>5</v>
      </c>
      <c r="M282" s="2">
        <v>445</v>
      </c>
    </row>
    <row r="283" spans="2:13" ht="12.75">
      <c r="B283" s="209">
        <v>2000</v>
      </c>
      <c r="C283" s="1" t="s">
        <v>526</v>
      </c>
      <c r="D283" s="10" t="s">
        <v>508</v>
      </c>
      <c r="E283" s="1" t="s">
        <v>527</v>
      </c>
      <c r="F283" s="51" t="s">
        <v>515</v>
      </c>
      <c r="G283" s="75" t="s">
        <v>28</v>
      </c>
      <c r="H283" s="5">
        <f t="shared" si="18"/>
        <v>-6000</v>
      </c>
      <c r="I283" s="19">
        <v>4</v>
      </c>
      <c r="K283" s="13" t="s">
        <v>502</v>
      </c>
      <c r="L283" s="13">
        <v>5</v>
      </c>
      <c r="M283" s="2">
        <v>445</v>
      </c>
    </row>
    <row r="284" spans="2:13" ht="12.75">
      <c r="B284" s="123">
        <v>5000</v>
      </c>
      <c r="C284" s="1" t="s">
        <v>528</v>
      </c>
      <c r="D284" s="10" t="s">
        <v>298</v>
      </c>
      <c r="E284" s="1" t="s">
        <v>529</v>
      </c>
      <c r="F284" s="51" t="s">
        <v>1286</v>
      </c>
      <c r="G284" s="75" t="s">
        <v>30</v>
      </c>
      <c r="H284" s="5">
        <f t="shared" si="18"/>
        <v>-11000</v>
      </c>
      <c r="I284" s="19">
        <f>+B284/M284</f>
        <v>11.235955056179776</v>
      </c>
      <c r="K284" t="s">
        <v>535</v>
      </c>
      <c r="L284">
        <v>5</v>
      </c>
      <c r="M284" s="2">
        <v>445</v>
      </c>
    </row>
    <row r="285" spans="1:13" s="55" customFormat="1" ht="12.75">
      <c r="A285" s="9"/>
      <c r="B285" s="202">
        <f>SUM(B281:B284)</f>
        <v>11000</v>
      </c>
      <c r="C285" s="9"/>
      <c r="D285" s="9"/>
      <c r="E285" s="9" t="s">
        <v>527</v>
      </c>
      <c r="F285" s="58"/>
      <c r="G285" s="171"/>
      <c r="H285" s="57">
        <v>0</v>
      </c>
      <c r="I285" s="54">
        <f t="shared" si="17"/>
        <v>24.719101123595507</v>
      </c>
      <c r="M285" s="2">
        <v>445</v>
      </c>
    </row>
    <row r="286" spans="2:13" ht="12.75">
      <c r="B286" s="123"/>
      <c r="D286" s="10"/>
      <c r="F286" s="51"/>
      <c r="H286" s="5">
        <f t="shared" si="18"/>
        <v>0</v>
      </c>
      <c r="I286" s="19">
        <f t="shared" si="17"/>
        <v>0</v>
      </c>
      <c r="M286" s="2">
        <v>445</v>
      </c>
    </row>
    <row r="287" spans="2:13" ht="12.75">
      <c r="B287" s="123"/>
      <c r="D287" s="10"/>
      <c r="F287" s="51"/>
      <c r="H287" s="5">
        <f t="shared" si="18"/>
        <v>0</v>
      </c>
      <c r="I287" s="19">
        <f t="shared" si="17"/>
        <v>0</v>
      </c>
      <c r="M287" s="2">
        <v>445</v>
      </c>
    </row>
    <row r="288" spans="2:13" ht="12.75">
      <c r="B288" s="123"/>
      <c r="D288" s="10"/>
      <c r="F288" s="51"/>
      <c r="H288" s="5">
        <f t="shared" si="18"/>
        <v>0</v>
      </c>
      <c r="I288" s="19">
        <f t="shared" si="17"/>
        <v>0</v>
      </c>
      <c r="M288" s="2">
        <v>445</v>
      </c>
    </row>
    <row r="289" spans="2:13" ht="12.75">
      <c r="B289" s="123"/>
      <c r="D289" s="10"/>
      <c r="F289" s="51"/>
      <c r="H289" s="5">
        <f t="shared" si="18"/>
        <v>0</v>
      </c>
      <c r="I289" s="19">
        <f t="shared" si="17"/>
        <v>0</v>
      </c>
      <c r="M289" s="2">
        <v>445</v>
      </c>
    </row>
    <row r="290" spans="1:13" s="55" customFormat="1" ht="12.75">
      <c r="A290" s="9"/>
      <c r="B290" s="202">
        <f>+B295+B301+B305</f>
        <v>16500</v>
      </c>
      <c r="C290" s="196" t="s">
        <v>328</v>
      </c>
      <c r="D290" s="197" t="s">
        <v>329</v>
      </c>
      <c r="E290" s="196" t="s">
        <v>308</v>
      </c>
      <c r="F290" s="198" t="s">
        <v>309</v>
      </c>
      <c r="G290" s="199" t="s">
        <v>320</v>
      </c>
      <c r="H290" s="200"/>
      <c r="I290" s="54">
        <f t="shared" si="17"/>
        <v>37.07865168539326</v>
      </c>
      <c r="J290" s="54"/>
      <c r="K290" s="54"/>
      <c r="M290" s="2">
        <v>445</v>
      </c>
    </row>
    <row r="291" spans="2:13" ht="12.75">
      <c r="B291" s="123"/>
      <c r="D291" s="10"/>
      <c r="F291" s="51"/>
      <c r="H291" s="5">
        <f t="shared" si="18"/>
        <v>0</v>
      </c>
      <c r="I291" s="19">
        <f t="shared" si="17"/>
        <v>0</v>
      </c>
      <c r="M291" s="2">
        <v>445</v>
      </c>
    </row>
    <row r="292" spans="2:13" ht="12.75">
      <c r="B292" s="123">
        <v>2500</v>
      </c>
      <c r="C292" s="1" t="s">
        <v>385</v>
      </c>
      <c r="D292" s="1" t="s">
        <v>298</v>
      </c>
      <c r="E292" s="1" t="s">
        <v>502</v>
      </c>
      <c r="F292" s="51" t="s">
        <v>530</v>
      </c>
      <c r="G292" s="75" t="s">
        <v>31</v>
      </c>
      <c r="H292" s="5">
        <f t="shared" si="18"/>
        <v>-2500</v>
      </c>
      <c r="I292" s="19">
        <v>5</v>
      </c>
      <c r="K292" s="1" t="s">
        <v>385</v>
      </c>
      <c r="L292">
        <v>6</v>
      </c>
      <c r="M292" s="2">
        <v>445</v>
      </c>
    </row>
    <row r="293" spans="2:13" ht="12.75">
      <c r="B293" s="123">
        <v>2500</v>
      </c>
      <c r="C293" s="1" t="s">
        <v>385</v>
      </c>
      <c r="D293" s="1" t="s">
        <v>298</v>
      </c>
      <c r="E293" s="1" t="s">
        <v>531</v>
      </c>
      <c r="F293" s="51" t="s">
        <v>532</v>
      </c>
      <c r="G293" s="75" t="s">
        <v>32</v>
      </c>
      <c r="H293" s="5">
        <f t="shared" si="18"/>
        <v>-5000</v>
      </c>
      <c r="I293" s="19">
        <v>5</v>
      </c>
      <c r="K293" s="1" t="s">
        <v>385</v>
      </c>
      <c r="L293">
        <v>6</v>
      </c>
      <c r="M293" s="2">
        <v>445</v>
      </c>
    </row>
    <row r="294" spans="2:13" ht="12.75">
      <c r="B294" s="123">
        <v>5000</v>
      </c>
      <c r="C294" s="1" t="s">
        <v>385</v>
      </c>
      <c r="D294" s="1" t="s">
        <v>298</v>
      </c>
      <c r="E294" s="1" t="s">
        <v>502</v>
      </c>
      <c r="F294" s="51" t="s">
        <v>533</v>
      </c>
      <c r="G294" s="75" t="s">
        <v>33</v>
      </c>
      <c r="H294" s="5">
        <f t="shared" si="18"/>
        <v>-10000</v>
      </c>
      <c r="I294" s="19">
        <v>10</v>
      </c>
      <c r="K294" s="1" t="s">
        <v>385</v>
      </c>
      <c r="L294">
        <v>6</v>
      </c>
      <c r="M294" s="2">
        <v>445</v>
      </c>
    </row>
    <row r="295" spans="1:13" s="55" customFormat="1" ht="12.75">
      <c r="A295" s="9"/>
      <c r="B295" s="202">
        <f>SUM(B292:B294)</f>
        <v>10000</v>
      </c>
      <c r="C295" s="9" t="s">
        <v>385</v>
      </c>
      <c r="D295" s="9"/>
      <c r="E295" s="9"/>
      <c r="F295" s="58"/>
      <c r="G295" s="171"/>
      <c r="H295" s="57">
        <v>0</v>
      </c>
      <c r="I295" s="54">
        <f t="shared" si="17"/>
        <v>22.471910112359552</v>
      </c>
      <c r="M295" s="2">
        <v>445</v>
      </c>
    </row>
    <row r="296" spans="2:13" ht="12.75">
      <c r="B296" s="123"/>
      <c r="D296" s="10"/>
      <c r="F296" s="51"/>
      <c r="H296" s="5">
        <f t="shared" si="18"/>
        <v>0</v>
      </c>
      <c r="I296" s="19">
        <f t="shared" si="17"/>
        <v>0</v>
      </c>
      <c r="M296" s="2">
        <v>445</v>
      </c>
    </row>
    <row r="297" spans="2:13" ht="12.75">
      <c r="B297" s="123"/>
      <c r="D297" s="10"/>
      <c r="F297" s="51"/>
      <c r="H297" s="5">
        <f t="shared" si="18"/>
        <v>0</v>
      </c>
      <c r="I297" s="19">
        <f t="shared" si="17"/>
        <v>0</v>
      </c>
      <c r="M297" s="2">
        <v>445</v>
      </c>
    </row>
    <row r="298" spans="2:13" ht="12.75">
      <c r="B298" s="123">
        <v>1700</v>
      </c>
      <c r="C298" s="1" t="s">
        <v>440</v>
      </c>
      <c r="D298" s="10" t="s">
        <v>508</v>
      </c>
      <c r="E298" s="1" t="s">
        <v>522</v>
      </c>
      <c r="F298" s="51" t="s">
        <v>534</v>
      </c>
      <c r="G298" s="75" t="s">
        <v>31</v>
      </c>
      <c r="H298" s="5">
        <f t="shared" si="18"/>
        <v>-1700</v>
      </c>
      <c r="I298" s="19">
        <v>3.4</v>
      </c>
      <c r="K298" s="13" t="s">
        <v>502</v>
      </c>
      <c r="L298" s="13">
        <v>6</v>
      </c>
      <c r="M298" s="2">
        <v>445</v>
      </c>
    </row>
    <row r="299" spans="2:13" ht="12.75">
      <c r="B299" s="123">
        <v>1500</v>
      </c>
      <c r="C299" s="1" t="s">
        <v>440</v>
      </c>
      <c r="D299" s="10" t="s">
        <v>508</v>
      </c>
      <c r="E299" s="1" t="s">
        <v>522</v>
      </c>
      <c r="F299" s="51" t="s">
        <v>534</v>
      </c>
      <c r="G299" s="75" t="s">
        <v>33</v>
      </c>
      <c r="H299" s="5">
        <f t="shared" si="18"/>
        <v>-3200</v>
      </c>
      <c r="I299" s="19">
        <v>3</v>
      </c>
      <c r="K299" s="13" t="s">
        <v>502</v>
      </c>
      <c r="L299">
        <v>6</v>
      </c>
      <c r="M299" s="2">
        <v>445</v>
      </c>
    </row>
    <row r="300" spans="2:13" ht="12.75">
      <c r="B300" s="123">
        <v>1300</v>
      </c>
      <c r="C300" s="1" t="s">
        <v>440</v>
      </c>
      <c r="D300" s="10" t="s">
        <v>298</v>
      </c>
      <c r="E300" s="1" t="s">
        <v>522</v>
      </c>
      <c r="F300" s="51" t="s">
        <v>1288</v>
      </c>
      <c r="G300" s="75" t="s">
        <v>31</v>
      </c>
      <c r="H300" s="5">
        <f t="shared" si="18"/>
        <v>-4500</v>
      </c>
      <c r="I300" s="19">
        <f>+B300/M300</f>
        <v>2.9213483146067416</v>
      </c>
      <c r="K300" t="s">
        <v>535</v>
      </c>
      <c r="L300">
        <v>6</v>
      </c>
      <c r="M300" s="2">
        <v>445</v>
      </c>
    </row>
    <row r="301" spans="1:13" s="55" customFormat="1" ht="12.75">
      <c r="A301" s="9"/>
      <c r="B301" s="202">
        <f>SUM(B298:B300)</f>
        <v>4500</v>
      </c>
      <c r="C301" s="9"/>
      <c r="D301" s="9"/>
      <c r="E301" s="9" t="s">
        <v>522</v>
      </c>
      <c r="F301" s="58"/>
      <c r="G301" s="171"/>
      <c r="H301" s="57">
        <v>0</v>
      </c>
      <c r="I301" s="54">
        <f t="shared" si="17"/>
        <v>10.112359550561798</v>
      </c>
      <c r="M301" s="2">
        <v>445</v>
      </c>
    </row>
    <row r="302" spans="2:13" ht="12.75">
      <c r="B302" s="123"/>
      <c r="D302" s="10"/>
      <c r="F302" s="51"/>
      <c r="H302" s="5">
        <f t="shared" si="18"/>
        <v>0</v>
      </c>
      <c r="I302" s="19">
        <f t="shared" si="17"/>
        <v>0</v>
      </c>
      <c r="M302" s="2">
        <v>445</v>
      </c>
    </row>
    <row r="303" spans="2:13" ht="12.75">
      <c r="B303" s="123"/>
      <c r="D303" s="10"/>
      <c r="F303" s="51"/>
      <c r="H303" s="5">
        <f t="shared" si="18"/>
        <v>0</v>
      </c>
      <c r="I303" s="19">
        <f t="shared" si="17"/>
        <v>0</v>
      </c>
      <c r="M303" s="2">
        <v>445</v>
      </c>
    </row>
    <row r="304" spans="2:13" ht="12.75">
      <c r="B304" s="123">
        <v>2000</v>
      </c>
      <c r="C304" s="1" t="s">
        <v>465</v>
      </c>
      <c r="D304" s="10" t="s">
        <v>298</v>
      </c>
      <c r="E304" s="1" t="s">
        <v>454</v>
      </c>
      <c r="F304" s="51" t="s">
        <v>1288</v>
      </c>
      <c r="G304" s="75" t="s">
        <v>31</v>
      </c>
      <c r="H304" s="5">
        <f t="shared" si="18"/>
        <v>-2000</v>
      </c>
      <c r="I304" s="19">
        <f t="shared" si="17"/>
        <v>4.49438202247191</v>
      </c>
      <c r="K304" t="s">
        <v>535</v>
      </c>
      <c r="L304">
        <v>6</v>
      </c>
      <c r="M304" s="2">
        <v>445</v>
      </c>
    </row>
    <row r="305" spans="1:13" s="376" customFormat="1" ht="12.75">
      <c r="A305" s="375"/>
      <c r="B305" s="202">
        <f>SUM(B304)</f>
        <v>2000</v>
      </c>
      <c r="C305" s="9" t="s">
        <v>465</v>
      </c>
      <c r="D305" s="67"/>
      <c r="E305" s="375"/>
      <c r="F305" s="68"/>
      <c r="G305" s="173"/>
      <c r="H305" s="57">
        <v>0</v>
      </c>
      <c r="I305" s="54">
        <f t="shared" si="17"/>
        <v>4.49438202247191</v>
      </c>
      <c r="M305" s="2">
        <v>445</v>
      </c>
    </row>
    <row r="306" spans="2:13" ht="12.75">
      <c r="B306" s="123"/>
      <c r="D306" s="10"/>
      <c r="F306" s="51"/>
      <c r="H306" s="5">
        <f t="shared" si="18"/>
        <v>0</v>
      </c>
      <c r="I306" s="19">
        <f t="shared" si="17"/>
        <v>0</v>
      </c>
      <c r="M306" s="2">
        <v>445</v>
      </c>
    </row>
    <row r="307" spans="2:13" ht="12.75">
      <c r="B307" s="123"/>
      <c r="D307" s="10"/>
      <c r="F307" s="51"/>
      <c r="H307" s="5">
        <f t="shared" si="18"/>
        <v>0</v>
      </c>
      <c r="I307" s="19">
        <f t="shared" si="17"/>
        <v>0</v>
      </c>
      <c r="M307" s="2">
        <v>445</v>
      </c>
    </row>
    <row r="308" spans="2:13" ht="12.75">
      <c r="B308" s="123"/>
      <c r="D308" s="10"/>
      <c r="F308" s="51"/>
      <c r="H308" s="5">
        <f t="shared" si="18"/>
        <v>0</v>
      </c>
      <c r="I308" s="19">
        <f t="shared" si="17"/>
        <v>0</v>
      </c>
      <c r="M308" s="2">
        <v>445</v>
      </c>
    </row>
    <row r="309" spans="2:13" ht="12.75">
      <c r="B309" s="123"/>
      <c r="D309" s="10"/>
      <c r="F309" s="51"/>
      <c r="H309" s="5">
        <f t="shared" si="18"/>
        <v>0</v>
      </c>
      <c r="I309" s="19">
        <f t="shared" si="17"/>
        <v>0</v>
      </c>
      <c r="M309" s="2">
        <v>445</v>
      </c>
    </row>
    <row r="310" spans="1:13" s="55" customFormat="1" ht="12.75">
      <c r="A310" s="9"/>
      <c r="B310" s="202">
        <f>+B316+B321+B326+B331</f>
        <v>21500</v>
      </c>
      <c r="C310" s="196" t="s">
        <v>330</v>
      </c>
      <c r="D310" s="197" t="s">
        <v>331</v>
      </c>
      <c r="E310" s="196" t="s">
        <v>308</v>
      </c>
      <c r="F310" s="198" t="s">
        <v>309</v>
      </c>
      <c r="G310" s="199" t="s">
        <v>320</v>
      </c>
      <c r="H310" s="200"/>
      <c r="I310" s="54">
        <f>+B310/M310</f>
        <v>48.31460674157304</v>
      </c>
      <c r="J310" s="54"/>
      <c r="K310" s="54"/>
      <c r="M310" s="2">
        <v>445</v>
      </c>
    </row>
    <row r="311" spans="2:13" ht="12.75">
      <c r="B311" s="123"/>
      <c r="D311" s="10"/>
      <c r="F311" s="51"/>
      <c r="H311" s="5">
        <f t="shared" si="18"/>
        <v>0</v>
      </c>
      <c r="I311" s="19">
        <f t="shared" si="17"/>
        <v>0</v>
      </c>
      <c r="M311" s="2">
        <v>445</v>
      </c>
    </row>
    <row r="312" spans="2:13" ht="12.75">
      <c r="B312" s="123">
        <v>2500</v>
      </c>
      <c r="C312" s="1" t="s">
        <v>385</v>
      </c>
      <c r="D312" s="1" t="s">
        <v>298</v>
      </c>
      <c r="E312" s="1" t="s">
        <v>535</v>
      </c>
      <c r="F312" s="51" t="s">
        <v>536</v>
      </c>
      <c r="G312" s="75" t="s">
        <v>33</v>
      </c>
      <c r="H312" s="5">
        <f t="shared" si="18"/>
        <v>-2500</v>
      </c>
      <c r="I312" s="19">
        <v>5</v>
      </c>
      <c r="K312" s="1" t="s">
        <v>385</v>
      </c>
      <c r="L312">
        <v>7</v>
      </c>
      <c r="M312" s="2">
        <v>445</v>
      </c>
    </row>
    <row r="313" spans="2:13" ht="12.75">
      <c r="B313" s="123">
        <v>3000</v>
      </c>
      <c r="C313" s="1" t="s">
        <v>385</v>
      </c>
      <c r="D313" s="1" t="s">
        <v>298</v>
      </c>
      <c r="E313" s="1" t="s">
        <v>1292</v>
      </c>
      <c r="F313" s="51" t="s">
        <v>537</v>
      </c>
      <c r="G313" s="75" t="s">
        <v>33</v>
      </c>
      <c r="H313" s="5">
        <f t="shared" si="18"/>
        <v>-5500</v>
      </c>
      <c r="I313" s="19">
        <v>6</v>
      </c>
      <c r="K313" s="1" t="s">
        <v>385</v>
      </c>
      <c r="L313">
        <v>7</v>
      </c>
      <c r="M313" s="2">
        <v>445</v>
      </c>
    </row>
    <row r="314" spans="2:13" ht="12.75">
      <c r="B314" s="123">
        <v>3000</v>
      </c>
      <c r="C314" s="1" t="s">
        <v>385</v>
      </c>
      <c r="D314" s="1" t="s">
        <v>298</v>
      </c>
      <c r="E314" s="1" t="s">
        <v>1292</v>
      </c>
      <c r="F314" s="51" t="s">
        <v>538</v>
      </c>
      <c r="G314" s="75" t="s">
        <v>34</v>
      </c>
      <c r="H314" s="5">
        <f t="shared" si="18"/>
        <v>-8500</v>
      </c>
      <c r="I314" s="19">
        <v>6</v>
      </c>
      <c r="K314" s="1" t="s">
        <v>385</v>
      </c>
      <c r="L314">
        <v>7</v>
      </c>
      <c r="M314" s="2">
        <v>445</v>
      </c>
    </row>
    <row r="315" spans="2:13" ht="12.75">
      <c r="B315" s="123">
        <v>3000</v>
      </c>
      <c r="C315" s="1" t="s">
        <v>385</v>
      </c>
      <c r="D315" s="1" t="s">
        <v>298</v>
      </c>
      <c r="E315" s="1" t="s">
        <v>535</v>
      </c>
      <c r="F315" s="51" t="s">
        <v>539</v>
      </c>
      <c r="G315" s="75" t="s">
        <v>35</v>
      </c>
      <c r="H315" s="5">
        <f t="shared" si="18"/>
        <v>-11500</v>
      </c>
      <c r="I315" s="19">
        <v>6</v>
      </c>
      <c r="K315" s="1" t="s">
        <v>385</v>
      </c>
      <c r="L315">
        <v>7</v>
      </c>
      <c r="M315" s="2">
        <v>445</v>
      </c>
    </row>
    <row r="316" spans="1:13" s="55" customFormat="1" ht="12.75">
      <c r="A316" s="9"/>
      <c r="B316" s="202">
        <f>SUM(B312:B315)</f>
        <v>11500</v>
      </c>
      <c r="C316" s="9"/>
      <c r="D316" s="9"/>
      <c r="E316" s="9"/>
      <c r="F316" s="58"/>
      <c r="G316" s="171"/>
      <c r="H316" s="57">
        <v>0</v>
      </c>
      <c r="I316" s="54">
        <f t="shared" si="17"/>
        <v>25.84269662921348</v>
      </c>
      <c r="M316" s="2">
        <v>445</v>
      </c>
    </row>
    <row r="317" spans="2:13" ht="12.75">
      <c r="B317" s="123"/>
      <c r="F317" s="51"/>
      <c r="H317" s="5">
        <f t="shared" si="18"/>
        <v>0</v>
      </c>
      <c r="I317" s="19">
        <f t="shared" si="17"/>
        <v>0</v>
      </c>
      <c r="M317" s="2">
        <v>445</v>
      </c>
    </row>
    <row r="318" spans="2:13" ht="12.75">
      <c r="B318" s="123"/>
      <c r="F318" s="51"/>
      <c r="H318" s="5">
        <f t="shared" si="18"/>
        <v>0</v>
      </c>
      <c r="I318" s="19">
        <f t="shared" si="17"/>
        <v>0</v>
      </c>
      <c r="M318" s="2">
        <v>445</v>
      </c>
    </row>
    <row r="319" spans="2:13" ht="12.75">
      <c r="B319" s="209">
        <v>1500</v>
      </c>
      <c r="C319" s="1" t="s">
        <v>440</v>
      </c>
      <c r="D319" s="10" t="s">
        <v>298</v>
      </c>
      <c r="E319" s="1" t="s">
        <v>522</v>
      </c>
      <c r="F319" s="51" t="s">
        <v>540</v>
      </c>
      <c r="G319" s="76" t="s">
        <v>33</v>
      </c>
      <c r="H319" s="5">
        <v>-1500</v>
      </c>
      <c r="I319" s="19">
        <v>3</v>
      </c>
      <c r="K319" t="s">
        <v>535</v>
      </c>
      <c r="L319">
        <v>7</v>
      </c>
      <c r="M319" s="2">
        <v>445</v>
      </c>
    </row>
    <row r="320" spans="2:13" ht="12.75">
      <c r="B320" s="209">
        <v>1500</v>
      </c>
      <c r="C320" s="1" t="s">
        <v>440</v>
      </c>
      <c r="D320" s="10" t="s">
        <v>298</v>
      </c>
      <c r="E320" s="1" t="s">
        <v>522</v>
      </c>
      <c r="F320" s="51" t="s">
        <v>540</v>
      </c>
      <c r="G320" s="76" t="s">
        <v>34</v>
      </c>
      <c r="H320" s="5">
        <v>-6500</v>
      </c>
      <c r="I320" s="19">
        <v>3</v>
      </c>
      <c r="K320" t="s">
        <v>535</v>
      </c>
      <c r="L320">
        <v>7</v>
      </c>
      <c r="M320" s="2">
        <v>445</v>
      </c>
    </row>
    <row r="321" spans="1:13" s="55" customFormat="1" ht="12.75">
      <c r="A321" s="9"/>
      <c r="B321" s="202">
        <f>SUM(B319:B320)</f>
        <v>3000</v>
      </c>
      <c r="C321" s="9"/>
      <c r="D321" s="9"/>
      <c r="E321" s="9" t="s">
        <v>522</v>
      </c>
      <c r="F321" s="58"/>
      <c r="G321" s="171"/>
      <c r="H321" s="57">
        <v>0</v>
      </c>
      <c r="I321" s="54">
        <f t="shared" si="17"/>
        <v>6.741573033707865</v>
      </c>
      <c r="M321" s="2">
        <v>445</v>
      </c>
    </row>
    <row r="322" spans="2:13" ht="12.75">
      <c r="B322" s="123"/>
      <c r="F322" s="51"/>
      <c r="H322" s="5">
        <f t="shared" si="18"/>
        <v>0</v>
      </c>
      <c r="I322" s="19">
        <f t="shared" si="17"/>
        <v>0</v>
      </c>
      <c r="M322" s="2">
        <v>445</v>
      </c>
    </row>
    <row r="323" spans="2:13" ht="12.75">
      <c r="B323" s="123"/>
      <c r="F323" s="51"/>
      <c r="H323" s="5">
        <f t="shared" si="18"/>
        <v>0</v>
      </c>
      <c r="I323" s="19">
        <f t="shared" si="17"/>
        <v>0</v>
      </c>
      <c r="M323" s="2">
        <v>445</v>
      </c>
    </row>
    <row r="324" spans="2:13" ht="12.75">
      <c r="B324" s="209">
        <v>2000</v>
      </c>
      <c r="C324" s="60" t="s">
        <v>465</v>
      </c>
      <c r="D324" s="10" t="s">
        <v>298</v>
      </c>
      <c r="E324" s="60" t="s">
        <v>472</v>
      </c>
      <c r="F324" s="51" t="s">
        <v>540</v>
      </c>
      <c r="G324" s="76" t="s">
        <v>33</v>
      </c>
      <c r="H324" s="5">
        <v>-3500</v>
      </c>
      <c r="I324" s="19">
        <v>4</v>
      </c>
      <c r="K324" t="s">
        <v>535</v>
      </c>
      <c r="L324">
        <v>7</v>
      </c>
      <c r="M324" s="2">
        <v>445</v>
      </c>
    </row>
    <row r="325" spans="2:13" ht="12.75">
      <c r="B325" s="209">
        <v>2000</v>
      </c>
      <c r="C325" s="60" t="s">
        <v>465</v>
      </c>
      <c r="D325" s="10" t="s">
        <v>298</v>
      </c>
      <c r="E325" s="60" t="s">
        <v>472</v>
      </c>
      <c r="F325" s="51" t="s">
        <v>540</v>
      </c>
      <c r="G325" s="76" t="s">
        <v>34</v>
      </c>
      <c r="H325" s="5">
        <v>-8500</v>
      </c>
      <c r="I325" s="19">
        <v>4</v>
      </c>
      <c r="K325" t="s">
        <v>535</v>
      </c>
      <c r="L325">
        <v>7</v>
      </c>
      <c r="M325" s="2">
        <v>445</v>
      </c>
    </row>
    <row r="326" spans="1:13" s="55" customFormat="1" ht="12.75">
      <c r="A326" s="9"/>
      <c r="B326" s="202">
        <f>SUM(B324:B325)</f>
        <v>4000</v>
      </c>
      <c r="C326" s="9" t="s">
        <v>465</v>
      </c>
      <c r="D326" s="9"/>
      <c r="E326" s="9"/>
      <c r="F326" s="58"/>
      <c r="G326" s="171"/>
      <c r="H326" s="57">
        <v>0</v>
      </c>
      <c r="I326" s="54">
        <f t="shared" si="17"/>
        <v>8.98876404494382</v>
      </c>
      <c r="M326" s="2">
        <v>445</v>
      </c>
    </row>
    <row r="327" spans="2:13" ht="12.75">
      <c r="B327" s="123"/>
      <c r="F327" s="51"/>
      <c r="H327" s="5">
        <f t="shared" si="18"/>
        <v>0</v>
      </c>
      <c r="I327" s="19">
        <f t="shared" si="17"/>
        <v>0</v>
      </c>
      <c r="M327" s="2">
        <v>445</v>
      </c>
    </row>
    <row r="328" spans="2:13" ht="12.75">
      <c r="B328" s="123"/>
      <c r="F328" s="51"/>
      <c r="H328" s="5">
        <f t="shared" si="18"/>
        <v>0</v>
      </c>
      <c r="I328" s="19">
        <f t="shared" si="17"/>
        <v>0</v>
      </c>
      <c r="M328" s="2">
        <v>445</v>
      </c>
    </row>
    <row r="329" spans="2:13" ht="12.75">
      <c r="B329" s="209">
        <v>1500</v>
      </c>
      <c r="C329" s="10" t="s">
        <v>442</v>
      </c>
      <c r="D329" s="10" t="s">
        <v>298</v>
      </c>
      <c r="E329" s="27" t="s">
        <v>443</v>
      </c>
      <c r="F329" s="51" t="s">
        <v>540</v>
      </c>
      <c r="G329" s="172" t="s">
        <v>33</v>
      </c>
      <c r="H329" s="5">
        <f t="shared" si="18"/>
        <v>-1500</v>
      </c>
      <c r="I329" s="19">
        <v>3</v>
      </c>
      <c r="K329" t="s">
        <v>535</v>
      </c>
      <c r="L329">
        <v>7</v>
      </c>
      <c r="M329" s="2">
        <v>445</v>
      </c>
    </row>
    <row r="330" spans="2:13" ht="12.75">
      <c r="B330" s="209">
        <v>1500</v>
      </c>
      <c r="C330" s="10" t="s">
        <v>442</v>
      </c>
      <c r="D330" s="10" t="s">
        <v>298</v>
      </c>
      <c r="E330" s="27" t="s">
        <v>443</v>
      </c>
      <c r="F330" s="51" t="s">
        <v>540</v>
      </c>
      <c r="G330" s="172" t="s">
        <v>34</v>
      </c>
      <c r="H330" s="5">
        <f t="shared" si="18"/>
        <v>-3000</v>
      </c>
      <c r="I330" s="19">
        <v>3</v>
      </c>
      <c r="K330" t="s">
        <v>535</v>
      </c>
      <c r="L330">
        <v>7</v>
      </c>
      <c r="M330" s="2">
        <v>445</v>
      </c>
    </row>
    <row r="331" spans="1:13" s="55" customFormat="1" ht="12.75">
      <c r="A331" s="9"/>
      <c r="B331" s="202">
        <f>SUM(B329:B330)</f>
        <v>3000</v>
      </c>
      <c r="C331" s="9"/>
      <c r="D331" s="9"/>
      <c r="E331" s="9" t="s">
        <v>443</v>
      </c>
      <c r="F331" s="58"/>
      <c r="G331" s="171"/>
      <c r="H331" s="57">
        <v>0</v>
      </c>
      <c r="I331" s="54">
        <f t="shared" si="17"/>
        <v>6.741573033707865</v>
      </c>
      <c r="M331" s="2">
        <v>445</v>
      </c>
    </row>
    <row r="332" spans="2:13" ht="12.75">
      <c r="B332" s="123"/>
      <c r="F332" s="51"/>
      <c r="H332" s="5">
        <f t="shared" si="18"/>
        <v>0</v>
      </c>
      <c r="I332" s="19">
        <f t="shared" si="17"/>
        <v>0</v>
      </c>
      <c r="M332" s="2">
        <v>445</v>
      </c>
    </row>
    <row r="333" spans="2:13" ht="12.75">
      <c r="B333" s="123"/>
      <c r="F333" s="51"/>
      <c r="H333" s="5">
        <f t="shared" si="18"/>
        <v>0</v>
      </c>
      <c r="I333" s="19">
        <f t="shared" si="17"/>
        <v>0</v>
      </c>
      <c r="M333" s="2">
        <v>445</v>
      </c>
    </row>
    <row r="334" spans="2:13" ht="12.75">
      <c r="B334" s="123"/>
      <c r="F334" s="51"/>
      <c r="H334" s="5">
        <f t="shared" si="18"/>
        <v>0</v>
      </c>
      <c r="I334" s="19">
        <f t="shared" si="17"/>
        <v>0</v>
      </c>
      <c r="M334" s="2">
        <v>445</v>
      </c>
    </row>
    <row r="335" spans="2:13" ht="12.75">
      <c r="B335" s="123"/>
      <c r="F335" s="51"/>
      <c r="H335" s="5">
        <f t="shared" si="18"/>
        <v>0</v>
      </c>
      <c r="I335" s="19">
        <f t="shared" si="17"/>
        <v>0</v>
      </c>
      <c r="M335" s="2">
        <v>445</v>
      </c>
    </row>
    <row r="336" spans="1:13" s="55" customFormat="1" ht="12.75">
      <c r="A336" s="9"/>
      <c r="B336" s="202">
        <f>+B339+B344+B348+B352+B357+B361</f>
        <v>19000</v>
      </c>
      <c r="C336" s="196" t="s">
        <v>332</v>
      </c>
      <c r="D336" s="197">
        <v>40157</v>
      </c>
      <c r="E336" s="196" t="s">
        <v>313</v>
      </c>
      <c r="F336" s="198" t="s">
        <v>314</v>
      </c>
      <c r="G336" s="199" t="s">
        <v>320</v>
      </c>
      <c r="H336" s="200"/>
      <c r="I336" s="54">
        <f t="shared" si="17"/>
        <v>42.69662921348315</v>
      </c>
      <c r="J336" s="54"/>
      <c r="K336" s="54"/>
      <c r="M336" s="2">
        <v>445</v>
      </c>
    </row>
    <row r="337" spans="2:13" ht="12.75">
      <c r="B337" s="123"/>
      <c r="F337" s="51"/>
      <c r="H337" s="5">
        <f t="shared" si="18"/>
        <v>0</v>
      </c>
      <c r="I337" s="19">
        <f aca="true" t="shared" si="19" ref="I337:I389">+B337/M337</f>
        <v>0</v>
      </c>
      <c r="M337" s="2">
        <v>445</v>
      </c>
    </row>
    <row r="338" spans="2:13" ht="12.75">
      <c r="B338" s="123">
        <v>2500</v>
      </c>
      <c r="C338" s="1" t="s">
        <v>385</v>
      </c>
      <c r="D338" s="1" t="s">
        <v>298</v>
      </c>
      <c r="E338" s="1" t="s">
        <v>445</v>
      </c>
      <c r="F338" s="51" t="s">
        <v>541</v>
      </c>
      <c r="G338" s="75" t="s">
        <v>33</v>
      </c>
      <c r="H338" s="5">
        <f t="shared" si="18"/>
        <v>-2500</v>
      </c>
      <c r="I338" s="19">
        <f t="shared" si="19"/>
        <v>5.617977528089888</v>
      </c>
      <c r="K338" s="1" t="s">
        <v>385</v>
      </c>
      <c r="L338">
        <v>8</v>
      </c>
      <c r="M338" s="2">
        <v>445</v>
      </c>
    </row>
    <row r="339" spans="1:13" s="55" customFormat="1" ht="12.75">
      <c r="A339" s="9"/>
      <c r="B339" s="202">
        <f>SUM(B338)</f>
        <v>2500</v>
      </c>
      <c r="C339" s="9" t="s">
        <v>385</v>
      </c>
      <c r="D339" s="9"/>
      <c r="E339" s="9"/>
      <c r="F339" s="58"/>
      <c r="G339" s="171"/>
      <c r="H339" s="57">
        <v>0</v>
      </c>
      <c r="I339" s="54">
        <f t="shared" si="19"/>
        <v>5.617977528089888</v>
      </c>
      <c r="M339" s="2">
        <v>445</v>
      </c>
    </row>
    <row r="340" spans="2:13" ht="12.75">
      <c r="B340" s="123"/>
      <c r="F340" s="51"/>
      <c r="H340" s="5">
        <f t="shared" si="18"/>
        <v>0</v>
      </c>
      <c r="I340" s="19">
        <f t="shared" si="19"/>
        <v>0</v>
      </c>
      <c r="M340" s="2">
        <v>445</v>
      </c>
    </row>
    <row r="341" spans="2:13" ht="12.75">
      <c r="B341" s="123"/>
      <c r="F341" s="51"/>
      <c r="H341" s="5">
        <f aca="true" t="shared" si="20" ref="H341:H404">H340-B341</f>
        <v>0</v>
      </c>
      <c r="I341" s="19">
        <f t="shared" si="19"/>
        <v>0</v>
      </c>
      <c r="M341" s="2">
        <v>445</v>
      </c>
    </row>
    <row r="342" spans="2:13" ht="12.75">
      <c r="B342" s="123">
        <v>3500</v>
      </c>
      <c r="C342" s="1" t="s">
        <v>461</v>
      </c>
      <c r="D342" s="10" t="s">
        <v>298</v>
      </c>
      <c r="E342" s="1" t="s">
        <v>454</v>
      </c>
      <c r="F342" s="51" t="s">
        <v>542</v>
      </c>
      <c r="G342" s="75" t="s">
        <v>33</v>
      </c>
      <c r="H342" s="5">
        <f t="shared" si="20"/>
        <v>-3500</v>
      </c>
      <c r="I342" s="19">
        <f t="shared" si="19"/>
        <v>7.865168539325842</v>
      </c>
      <c r="K342" t="s">
        <v>445</v>
      </c>
      <c r="L342">
        <v>8</v>
      </c>
      <c r="M342" s="2">
        <v>445</v>
      </c>
    </row>
    <row r="343" spans="2:13" ht="12.75">
      <c r="B343" s="123">
        <v>3500</v>
      </c>
      <c r="C343" s="1" t="s">
        <v>543</v>
      </c>
      <c r="D343" s="10" t="s">
        <v>298</v>
      </c>
      <c r="E343" s="1" t="s">
        <v>454</v>
      </c>
      <c r="F343" s="51" t="s">
        <v>542</v>
      </c>
      <c r="G343" s="75" t="s">
        <v>33</v>
      </c>
      <c r="H343" s="5">
        <f t="shared" si="20"/>
        <v>-7000</v>
      </c>
      <c r="I343" s="19">
        <f t="shared" si="19"/>
        <v>7.865168539325842</v>
      </c>
      <c r="K343" t="s">
        <v>445</v>
      </c>
      <c r="L343">
        <v>8</v>
      </c>
      <c r="M343" s="2">
        <v>445</v>
      </c>
    </row>
    <row r="344" spans="1:13" s="55" customFormat="1" ht="12.75">
      <c r="A344" s="9"/>
      <c r="B344" s="202">
        <f>SUM(B342:B343)</f>
        <v>7000</v>
      </c>
      <c r="C344" s="9" t="s">
        <v>1293</v>
      </c>
      <c r="D344" s="9"/>
      <c r="E344" s="9"/>
      <c r="F344" s="58"/>
      <c r="G344" s="171"/>
      <c r="H344" s="57">
        <v>0</v>
      </c>
      <c r="I344" s="54">
        <f t="shared" si="19"/>
        <v>15.730337078651685</v>
      </c>
      <c r="M344" s="2">
        <v>445</v>
      </c>
    </row>
    <row r="345" spans="2:13" ht="12.75">
      <c r="B345" s="377"/>
      <c r="F345" s="51"/>
      <c r="H345" s="5">
        <f t="shared" si="20"/>
        <v>0</v>
      </c>
      <c r="I345" s="19">
        <f t="shared" si="19"/>
        <v>0</v>
      </c>
      <c r="M345" s="2">
        <v>445</v>
      </c>
    </row>
    <row r="346" spans="2:13" ht="12.75">
      <c r="B346" s="123"/>
      <c r="C346" s="378"/>
      <c r="F346" s="51"/>
      <c r="H346" s="5">
        <f t="shared" si="20"/>
        <v>0</v>
      </c>
      <c r="I346" s="19">
        <f t="shared" si="19"/>
        <v>0</v>
      </c>
      <c r="M346" s="2">
        <v>445</v>
      </c>
    </row>
    <row r="347" spans="2:13" ht="12.75">
      <c r="B347" s="123">
        <v>1000</v>
      </c>
      <c r="C347" s="1" t="s">
        <v>440</v>
      </c>
      <c r="D347" s="10" t="s">
        <v>298</v>
      </c>
      <c r="E347" s="1" t="s">
        <v>522</v>
      </c>
      <c r="F347" s="51" t="s">
        <v>542</v>
      </c>
      <c r="G347" s="75" t="s">
        <v>33</v>
      </c>
      <c r="H347" s="5">
        <f t="shared" si="20"/>
        <v>-1000</v>
      </c>
      <c r="I347" s="19">
        <f t="shared" si="19"/>
        <v>2.247191011235955</v>
      </c>
      <c r="K347" t="s">
        <v>445</v>
      </c>
      <c r="L347">
        <v>8</v>
      </c>
      <c r="M347" s="2">
        <v>445</v>
      </c>
    </row>
    <row r="348" spans="1:13" s="55" customFormat="1" ht="12.75">
      <c r="A348" s="9"/>
      <c r="B348" s="374">
        <f>SUM(B347)</f>
        <v>1000</v>
      </c>
      <c r="C348" s="9"/>
      <c r="D348" s="9"/>
      <c r="E348" s="9" t="s">
        <v>522</v>
      </c>
      <c r="F348" s="58"/>
      <c r="G348" s="171"/>
      <c r="H348" s="57">
        <v>0</v>
      </c>
      <c r="I348" s="54">
        <f t="shared" si="19"/>
        <v>2.247191011235955</v>
      </c>
      <c r="M348" s="2">
        <v>445</v>
      </c>
    </row>
    <row r="349" spans="2:13" ht="12.75">
      <c r="B349" s="123"/>
      <c r="F349" s="51"/>
      <c r="H349" s="5">
        <f t="shared" si="20"/>
        <v>0</v>
      </c>
      <c r="I349" s="19">
        <f t="shared" si="19"/>
        <v>0</v>
      </c>
      <c r="M349" s="2">
        <v>445</v>
      </c>
    </row>
    <row r="350" spans="2:13" ht="12.75">
      <c r="B350" s="123"/>
      <c r="F350" s="51"/>
      <c r="H350" s="5">
        <f t="shared" si="20"/>
        <v>0</v>
      </c>
      <c r="I350" s="19">
        <f t="shared" si="19"/>
        <v>0</v>
      </c>
      <c r="M350" s="2">
        <v>445</v>
      </c>
    </row>
    <row r="351" spans="2:13" ht="12.75">
      <c r="B351" s="123">
        <v>5000</v>
      </c>
      <c r="C351" s="1" t="s">
        <v>463</v>
      </c>
      <c r="D351" s="10" t="s">
        <v>298</v>
      </c>
      <c r="E351" s="1" t="s">
        <v>454</v>
      </c>
      <c r="F351" s="51" t="s">
        <v>544</v>
      </c>
      <c r="G351" s="75" t="s">
        <v>33</v>
      </c>
      <c r="H351" s="5">
        <f t="shared" si="20"/>
        <v>-5000</v>
      </c>
      <c r="I351" s="19">
        <f>+B351/M351</f>
        <v>11.235955056179776</v>
      </c>
      <c r="K351" t="s">
        <v>445</v>
      </c>
      <c r="L351">
        <v>8</v>
      </c>
      <c r="M351" s="2">
        <v>445</v>
      </c>
    </row>
    <row r="352" spans="1:13" s="55" customFormat="1" ht="12.75">
      <c r="A352" s="9"/>
      <c r="B352" s="202">
        <f>SUM(B351)</f>
        <v>5000</v>
      </c>
      <c r="C352" s="9" t="s">
        <v>463</v>
      </c>
      <c r="D352" s="9"/>
      <c r="E352" s="9"/>
      <c r="F352" s="58"/>
      <c r="G352" s="171"/>
      <c r="H352" s="57">
        <v>0</v>
      </c>
      <c r="I352" s="54">
        <f t="shared" si="19"/>
        <v>11.235955056179776</v>
      </c>
      <c r="M352" s="2">
        <v>445</v>
      </c>
    </row>
    <row r="353" spans="2:13" ht="12.75">
      <c r="B353" s="123"/>
      <c r="F353" s="51"/>
      <c r="H353" s="5">
        <f t="shared" si="20"/>
        <v>0</v>
      </c>
      <c r="I353" s="19">
        <f t="shared" si="19"/>
        <v>0</v>
      </c>
      <c r="M353" s="2">
        <v>445</v>
      </c>
    </row>
    <row r="354" spans="2:13" ht="12.75">
      <c r="B354" s="123"/>
      <c r="F354" s="51"/>
      <c r="H354" s="5">
        <f t="shared" si="20"/>
        <v>0</v>
      </c>
      <c r="I354" s="19">
        <f t="shared" si="19"/>
        <v>0</v>
      </c>
      <c r="M354" s="2">
        <v>445</v>
      </c>
    </row>
    <row r="355" spans="2:13" ht="12.75">
      <c r="B355" s="123">
        <v>2000</v>
      </c>
      <c r="C355" s="1" t="s">
        <v>465</v>
      </c>
      <c r="D355" s="10" t="s">
        <v>298</v>
      </c>
      <c r="E355" s="1" t="s">
        <v>454</v>
      </c>
      <c r="F355" s="51" t="s">
        <v>542</v>
      </c>
      <c r="G355" s="75" t="s">
        <v>33</v>
      </c>
      <c r="H355" s="5">
        <f t="shared" si="20"/>
        <v>-2000</v>
      </c>
      <c r="I355" s="19">
        <v>4</v>
      </c>
      <c r="K355" t="s">
        <v>445</v>
      </c>
      <c r="L355">
        <v>8</v>
      </c>
      <c r="M355" s="2">
        <v>445</v>
      </c>
    </row>
    <row r="356" spans="2:13" ht="12.75">
      <c r="B356" s="123">
        <v>500</v>
      </c>
      <c r="C356" s="1" t="s">
        <v>465</v>
      </c>
      <c r="D356" s="10" t="s">
        <v>298</v>
      </c>
      <c r="E356" s="1" t="s">
        <v>454</v>
      </c>
      <c r="F356" s="51" t="s">
        <v>542</v>
      </c>
      <c r="G356" s="75" t="s">
        <v>33</v>
      </c>
      <c r="H356" s="5">
        <f t="shared" si="20"/>
        <v>-2500</v>
      </c>
      <c r="I356" s="19">
        <v>1</v>
      </c>
      <c r="K356" t="s">
        <v>445</v>
      </c>
      <c r="L356">
        <v>8</v>
      </c>
      <c r="M356" s="2">
        <v>445</v>
      </c>
    </row>
    <row r="357" spans="1:13" s="55" customFormat="1" ht="12.75">
      <c r="A357" s="9"/>
      <c r="B357" s="202">
        <f>SUM(B355:B356)</f>
        <v>2500</v>
      </c>
      <c r="C357" s="9" t="s">
        <v>465</v>
      </c>
      <c r="D357" s="9"/>
      <c r="E357" s="9"/>
      <c r="F357" s="58"/>
      <c r="G357" s="171"/>
      <c r="H357" s="57">
        <v>0</v>
      </c>
      <c r="I357" s="54">
        <f t="shared" si="19"/>
        <v>5.617977528089888</v>
      </c>
      <c r="M357" s="2">
        <v>445</v>
      </c>
    </row>
    <row r="358" spans="2:13" ht="12.75">
      <c r="B358" s="123"/>
      <c r="F358" s="51"/>
      <c r="H358" s="5">
        <f t="shared" si="20"/>
        <v>0</v>
      </c>
      <c r="I358" s="19">
        <f t="shared" si="19"/>
        <v>0</v>
      </c>
      <c r="M358" s="2">
        <v>445</v>
      </c>
    </row>
    <row r="359" spans="2:13" ht="12.75">
      <c r="B359" s="123"/>
      <c r="F359" s="51"/>
      <c r="H359" s="5">
        <f t="shared" si="20"/>
        <v>0</v>
      </c>
      <c r="I359" s="19">
        <f t="shared" si="19"/>
        <v>0</v>
      </c>
      <c r="M359" s="2">
        <v>445</v>
      </c>
    </row>
    <row r="360" spans="2:13" ht="12.75">
      <c r="B360" s="123">
        <v>1000</v>
      </c>
      <c r="C360" s="1" t="s">
        <v>442</v>
      </c>
      <c r="D360" s="10" t="s">
        <v>298</v>
      </c>
      <c r="E360" s="1" t="s">
        <v>443</v>
      </c>
      <c r="F360" s="51" t="s">
        <v>542</v>
      </c>
      <c r="G360" s="75" t="s">
        <v>33</v>
      </c>
      <c r="H360" s="5">
        <f t="shared" si="20"/>
        <v>-1000</v>
      </c>
      <c r="I360" s="19">
        <f t="shared" si="19"/>
        <v>2.247191011235955</v>
      </c>
      <c r="K360" t="s">
        <v>445</v>
      </c>
      <c r="L360">
        <v>8</v>
      </c>
      <c r="M360" s="2">
        <v>445</v>
      </c>
    </row>
    <row r="361" spans="1:13" s="55" customFormat="1" ht="12.75">
      <c r="A361" s="9"/>
      <c r="B361" s="202">
        <f>SUM(B360)</f>
        <v>1000</v>
      </c>
      <c r="C361" s="9"/>
      <c r="D361" s="9"/>
      <c r="E361" s="9" t="s">
        <v>443</v>
      </c>
      <c r="F361" s="58"/>
      <c r="G361" s="171"/>
      <c r="H361" s="57">
        <v>0</v>
      </c>
      <c r="I361" s="54">
        <f t="shared" si="19"/>
        <v>2.247191011235955</v>
      </c>
      <c r="M361" s="2">
        <v>445</v>
      </c>
    </row>
    <row r="362" spans="2:13" ht="12.75">
      <c r="B362" s="123"/>
      <c r="F362" s="51"/>
      <c r="H362" s="5">
        <f t="shared" si="20"/>
        <v>0</v>
      </c>
      <c r="I362" s="19">
        <f t="shared" si="19"/>
        <v>0</v>
      </c>
      <c r="M362" s="2">
        <v>445</v>
      </c>
    </row>
    <row r="363" spans="2:13" ht="12.75">
      <c r="B363" s="123"/>
      <c r="F363" s="51"/>
      <c r="H363" s="5">
        <f t="shared" si="20"/>
        <v>0</v>
      </c>
      <c r="I363" s="19">
        <f t="shared" si="19"/>
        <v>0</v>
      </c>
      <c r="M363" s="2">
        <v>445</v>
      </c>
    </row>
    <row r="364" spans="2:13" ht="12.75">
      <c r="B364" s="123"/>
      <c r="F364" s="51"/>
      <c r="H364" s="5">
        <f t="shared" si="20"/>
        <v>0</v>
      </c>
      <c r="I364" s="19">
        <f t="shared" si="19"/>
        <v>0</v>
      </c>
      <c r="M364" s="2">
        <v>445</v>
      </c>
    </row>
    <row r="365" spans="2:13" ht="12.75">
      <c r="B365" s="123"/>
      <c r="F365" s="51"/>
      <c r="H365" s="5">
        <f t="shared" si="20"/>
        <v>0</v>
      </c>
      <c r="I365" s="19">
        <f t="shared" si="19"/>
        <v>0</v>
      </c>
      <c r="M365" s="2">
        <v>445</v>
      </c>
    </row>
    <row r="366" spans="1:13" s="55" customFormat="1" ht="12.75">
      <c r="A366" s="9"/>
      <c r="B366" s="202">
        <f>+B372+B379+B387+B393+B400+B405</f>
        <v>49350</v>
      </c>
      <c r="C366" s="196" t="s">
        <v>333</v>
      </c>
      <c r="D366" s="197" t="s">
        <v>334</v>
      </c>
      <c r="E366" s="196" t="s">
        <v>323</v>
      </c>
      <c r="F366" s="198" t="s">
        <v>324</v>
      </c>
      <c r="G366" s="199" t="s">
        <v>320</v>
      </c>
      <c r="H366" s="200"/>
      <c r="I366" s="54">
        <f>+B366/M366</f>
        <v>110.89887640449439</v>
      </c>
      <c r="J366" s="54"/>
      <c r="K366" s="54"/>
      <c r="M366" s="2">
        <v>445</v>
      </c>
    </row>
    <row r="367" spans="2:13" ht="12.75">
      <c r="B367" s="203"/>
      <c r="F367" s="51"/>
      <c r="H367" s="5">
        <f t="shared" si="20"/>
        <v>0</v>
      </c>
      <c r="I367" s="19">
        <f t="shared" si="19"/>
        <v>0</v>
      </c>
      <c r="M367" s="2">
        <v>445</v>
      </c>
    </row>
    <row r="368" spans="2:13" ht="12.75">
      <c r="B368" s="123">
        <v>3000</v>
      </c>
      <c r="C368" s="1" t="s">
        <v>385</v>
      </c>
      <c r="D368" s="1" t="s">
        <v>298</v>
      </c>
      <c r="E368" s="1" t="s">
        <v>478</v>
      </c>
      <c r="F368" s="51" t="s">
        <v>545</v>
      </c>
      <c r="G368" s="75" t="s">
        <v>33</v>
      </c>
      <c r="H368" s="5">
        <f t="shared" si="20"/>
        <v>-3000</v>
      </c>
      <c r="I368" s="19">
        <v>6</v>
      </c>
      <c r="K368" s="1" t="s">
        <v>385</v>
      </c>
      <c r="L368">
        <v>9</v>
      </c>
      <c r="M368" s="2">
        <v>445</v>
      </c>
    </row>
    <row r="369" spans="2:13" ht="12.75">
      <c r="B369" s="123">
        <v>3000</v>
      </c>
      <c r="C369" s="1" t="s">
        <v>385</v>
      </c>
      <c r="D369" s="1" t="s">
        <v>298</v>
      </c>
      <c r="E369" s="1" t="s">
        <v>478</v>
      </c>
      <c r="F369" s="51" t="s">
        <v>546</v>
      </c>
      <c r="G369" s="75" t="s">
        <v>34</v>
      </c>
      <c r="H369" s="5">
        <f t="shared" si="20"/>
        <v>-6000</v>
      </c>
      <c r="I369" s="19">
        <v>6</v>
      </c>
      <c r="K369" s="1" t="s">
        <v>385</v>
      </c>
      <c r="L369">
        <v>9</v>
      </c>
      <c r="M369" s="2">
        <v>445</v>
      </c>
    </row>
    <row r="370" spans="2:13" ht="12.75">
      <c r="B370" s="123">
        <v>3000</v>
      </c>
      <c r="C370" s="1" t="s">
        <v>385</v>
      </c>
      <c r="D370" s="1" t="s">
        <v>298</v>
      </c>
      <c r="E370" s="1" t="s">
        <v>1292</v>
      </c>
      <c r="F370" s="51" t="s">
        <v>547</v>
      </c>
      <c r="G370" s="75" t="s">
        <v>35</v>
      </c>
      <c r="H370" s="5">
        <f t="shared" si="20"/>
        <v>-9000</v>
      </c>
      <c r="I370" s="19">
        <v>6</v>
      </c>
      <c r="K370" s="1" t="s">
        <v>385</v>
      </c>
      <c r="L370">
        <v>9</v>
      </c>
      <c r="M370" s="2">
        <v>445</v>
      </c>
    </row>
    <row r="371" spans="2:13" ht="12.75">
      <c r="B371" s="123">
        <v>3000</v>
      </c>
      <c r="C371" s="1" t="s">
        <v>385</v>
      </c>
      <c r="D371" s="1" t="s">
        <v>298</v>
      </c>
      <c r="E371" s="1" t="s">
        <v>1292</v>
      </c>
      <c r="F371" s="51" t="s">
        <v>548</v>
      </c>
      <c r="G371" s="75" t="s">
        <v>36</v>
      </c>
      <c r="H371" s="5">
        <f t="shared" si="20"/>
        <v>-12000</v>
      </c>
      <c r="I371" s="19">
        <v>6</v>
      </c>
      <c r="K371" s="1" t="s">
        <v>385</v>
      </c>
      <c r="L371">
        <v>9</v>
      </c>
      <c r="M371" s="2">
        <v>445</v>
      </c>
    </row>
    <row r="372" spans="1:13" s="55" customFormat="1" ht="12.75">
      <c r="A372" s="9"/>
      <c r="B372" s="202">
        <f>SUM(B368:B371)</f>
        <v>12000</v>
      </c>
      <c r="C372" s="9" t="s">
        <v>385</v>
      </c>
      <c r="D372" s="9"/>
      <c r="E372" s="9"/>
      <c r="F372" s="58"/>
      <c r="G372" s="171"/>
      <c r="H372" s="57">
        <v>0</v>
      </c>
      <c r="I372" s="54">
        <f t="shared" si="19"/>
        <v>26.96629213483146</v>
      </c>
      <c r="M372" s="2">
        <v>445</v>
      </c>
    </row>
    <row r="373" spans="2:13" ht="12.75">
      <c r="B373" s="123"/>
      <c r="F373" s="51"/>
      <c r="H373" s="5">
        <f t="shared" si="20"/>
        <v>0</v>
      </c>
      <c r="I373" s="19">
        <f t="shared" si="19"/>
        <v>0</v>
      </c>
      <c r="M373" s="2">
        <v>445</v>
      </c>
    </row>
    <row r="374" spans="2:13" ht="12.75">
      <c r="B374" s="123"/>
      <c r="F374" s="51"/>
      <c r="H374" s="5">
        <f t="shared" si="20"/>
        <v>0</v>
      </c>
      <c r="I374" s="19">
        <f t="shared" si="19"/>
        <v>0</v>
      </c>
      <c r="M374" s="2">
        <v>445</v>
      </c>
    </row>
    <row r="375" spans="2:13" ht="12.75">
      <c r="B375" s="123">
        <v>1000</v>
      </c>
      <c r="C375" s="1" t="s">
        <v>549</v>
      </c>
      <c r="D375" s="10" t="s">
        <v>298</v>
      </c>
      <c r="E375" s="1" t="s">
        <v>472</v>
      </c>
      <c r="F375" s="51" t="s">
        <v>550</v>
      </c>
      <c r="G375" s="75" t="s">
        <v>32</v>
      </c>
      <c r="H375" s="5">
        <f t="shared" si="20"/>
        <v>-1000</v>
      </c>
      <c r="I375" s="19">
        <f t="shared" si="19"/>
        <v>2.247191011235955</v>
      </c>
      <c r="K375" t="s">
        <v>478</v>
      </c>
      <c r="L375" s="13">
        <v>9</v>
      </c>
      <c r="M375" s="2">
        <v>445</v>
      </c>
    </row>
    <row r="376" spans="2:13" ht="12.75">
      <c r="B376" s="123">
        <v>1000</v>
      </c>
      <c r="C376" s="1" t="s">
        <v>551</v>
      </c>
      <c r="D376" s="10" t="s">
        <v>298</v>
      </c>
      <c r="E376" s="1" t="s">
        <v>472</v>
      </c>
      <c r="F376" s="51" t="s">
        <v>550</v>
      </c>
      <c r="G376" s="75" t="s">
        <v>32</v>
      </c>
      <c r="H376" s="5">
        <f t="shared" si="20"/>
        <v>-2000</v>
      </c>
      <c r="I376" s="19">
        <f t="shared" si="19"/>
        <v>2.247191011235955</v>
      </c>
      <c r="K376" t="s">
        <v>478</v>
      </c>
      <c r="L376" s="13">
        <v>9</v>
      </c>
      <c r="M376" s="2">
        <v>445</v>
      </c>
    </row>
    <row r="377" spans="2:13" ht="12.75">
      <c r="B377" s="123">
        <v>2500</v>
      </c>
      <c r="C377" s="1" t="s">
        <v>552</v>
      </c>
      <c r="D377" s="10" t="s">
        <v>298</v>
      </c>
      <c r="E377" s="1" t="s">
        <v>472</v>
      </c>
      <c r="F377" s="51" t="s">
        <v>553</v>
      </c>
      <c r="G377" s="75" t="s">
        <v>35</v>
      </c>
      <c r="H377" s="5">
        <f t="shared" si="20"/>
        <v>-4500</v>
      </c>
      <c r="I377" s="19">
        <f t="shared" si="19"/>
        <v>5.617977528089888</v>
      </c>
      <c r="K377" t="s">
        <v>478</v>
      </c>
      <c r="L377" s="13">
        <v>9</v>
      </c>
      <c r="M377" s="2">
        <v>445</v>
      </c>
    </row>
    <row r="378" spans="2:13" ht="12.75">
      <c r="B378" s="123">
        <v>2000</v>
      </c>
      <c r="C378" s="1" t="s">
        <v>554</v>
      </c>
      <c r="D378" s="10" t="s">
        <v>298</v>
      </c>
      <c r="E378" s="1" t="s">
        <v>472</v>
      </c>
      <c r="F378" s="51" t="s">
        <v>555</v>
      </c>
      <c r="G378" s="75" t="s">
        <v>35</v>
      </c>
      <c r="H378" s="5">
        <f t="shared" si="20"/>
        <v>-6500</v>
      </c>
      <c r="I378" s="19">
        <f t="shared" si="19"/>
        <v>4.49438202247191</v>
      </c>
      <c r="K378" t="s">
        <v>478</v>
      </c>
      <c r="L378" s="13">
        <v>9</v>
      </c>
      <c r="M378" s="2">
        <v>445</v>
      </c>
    </row>
    <row r="379" spans="1:13" s="55" customFormat="1" ht="12.75">
      <c r="A379" s="9"/>
      <c r="B379" s="202">
        <f>SUM(B375:B378)</f>
        <v>6500</v>
      </c>
      <c r="C379" s="9" t="s">
        <v>1293</v>
      </c>
      <c r="D379" s="9"/>
      <c r="E379" s="9"/>
      <c r="F379" s="58"/>
      <c r="G379" s="171"/>
      <c r="H379" s="57">
        <v>0</v>
      </c>
      <c r="I379" s="54">
        <f t="shared" si="19"/>
        <v>14.606741573033707</v>
      </c>
      <c r="M379" s="2">
        <v>445</v>
      </c>
    </row>
    <row r="380" spans="2:13" ht="12.75">
      <c r="B380" s="123"/>
      <c r="F380" s="51"/>
      <c r="H380" s="5">
        <f t="shared" si="20"/>
        <v>0</v>
      </c>
      <c r="I380" s="19">
        <f t="shared" si="19"/>
        <v>0</v>
      </c>
      <c r="M380" s="2">
        <v>445</v>
      </c>
    </row>
    <row r="381" spans="2:13" ht="12.75">
      <c r="B381" s="123"/>
      <c r="F381" s="51"/>
      <c r="H381" s="5">
        <f t="shared" si="20"/>
        <v>0</v>
      </c>
      <c r="I381" s="19">
        <f t="shared" si="19"/>
        <v>0</v>
      </c>
      <c r="M381" s="2">
        <v>445</v>
      </c>
    </row>
    <row r="382" spans="2:13" ht="12.75">
      <c r="B382" s="123">
        <v>1000</v>
      </c>
      <c r="C382" s="1" t="s">
        <v>440</v>
      </c>
      <c r="D382" s="10" t="s">
        <v>298</v>
      </c>
      <c r="E382" s="1" t="s">
        <v>522</v>
      </c>
      <c r="F382" s="51" t="s">
        <v>550</v>
      </c>
      <c r="G382" s="75" t="s">
        <v>32</v>
      </c>
      <c r="H382" s="5">
        <f t="shared" si="20"/>
        <v>-1000</v>
      </c>
      <c r="I382" s="19">
        <v>2</v>
      </c>
      <c r="K382" t="s">
        <v>478</v>
      </c>
      <c r="L382" s="13">
        <v>9</v>
      </c>
      <c r="M382" s="2">
        <v>445</v>
      </c>
    </row>
    <row r="383" spans="2:13" ht="12.75">
      <c r="B383" s="209">
        <v>1500</v>
      </c>
      <c r="C383" s="1" t="s">
        <v>440</v>
      </c>
      <c r="D383" s="10" t="s">
        <v>298</v>
      </c>
      <c r="E383" s="1" t="s">
        <v>522</v>
      </c>
      <c r="F383" s="51" t="s">
        <v>550</v>
      </c>
      <c r="G383" s="75" t="s">
        <v>33</v>
      </c>
      <c r="H383" s="5">
        <f>H382-B383</f>
        <v>-2500</v>
      </c>
      <c r="I383" s="19">
        <v>4.4</v>
      </c>
      <c r="K383" t="s">
        <v>478</v>
      </c>
      <c r="L383" s="13">
        <v>9</v>
      </c>
      <c r="M383" s="2">
        <v>445</v>
      </c>
    </row>
    <row r="384" spans="2:13" ht="12.75">
      <c r="B384" s="123">
        <v>1500</v>
      </c>
      <c r="C384" s="1" t="s">
        <v>440</v>
      </c>
      <c r="D384" s="10" t="s">
        <v>298</v>
      </c>
      <c r="E384" s="1" t="s">
        <v>522</v>
      </c>
      <c r="F384" s="51" t="s">
        <v>550</v>
      </c>
      <c r="G384" s="75" t="s">
        <v>34</v>
      </c>
      <c r="H384" s="5">
        <f t="shared" si="20"/>
        <v>-4000</v>
      </c>
      <c r="I384" s="19">
        <v>4</v>
      </c>
      <c r="K384" t="s">
        <v>478</v>
      </c>
      <c r="L384" s="13">
        <v>9</v>
      </c>
      <c r="M384" s="2">
        <v>445</v>
      </c>
    </row>
    <row r="385" spans="2:13" ht="12.75">
      <c r="B385" s="123">
        <v>1050</v>
      </c>
      <c r="C385" s="1" t="s">
        <v>440</v>
      </c>
      <c r="D385" s="10" t="s">
        <v>298</v>
      </c>
      <c r="E385" s="1" t="s">
        <v>522</v>
      </c>
      <c r="F385" s="51" t="s">
        <v>550</v>
      </c>
      <c r="G385" s="75" t="s">
        <v>35</v>
      </c>
      <c r="H385" s="5">
        <f t="shared" si="20"/>
        <v>-5050</v>
      </c>
      <c r="I385" s="19">
        <v>2.1</v>
      </c>
      <c r="K385" t="s">
        <v>478</v>
      </c>
      <c r="L385" s="13">
        <v>9</v>
      </c>
      <c r="M385" s="2">
        <v>445</v>
      </c>
    </row>
    <row r="386" spans="2:13" ht="12.75">
      <c r="B386" s="123">
        <v>800</v>
      </c>
      <c r="C386" s="1" t="s">
        <v>440</v>
      </c>
      <c r="D386" s="10" t="s">
        <v>298</v>
      </c>
      <c r="E386" s="1" t="s">
        <v>522</v>
      </c>
      <c r="F386" s="51" t="s">
        <v>550</v>
      </c>
      <c r="G386" s="75" t="s">
        <v>36</v>
      </c>
      <c r="H386" s="5">
        <f t="shared" si="20"/>
        <v>-5850</v>
      </c>
      <c r="I386" s="19">
        <v>1.6</v>
      </c>
      <c r="K386" t="s">
        <v>478</v>
      </c>
      <c r="L386" s="13">
        <v>9</v>
      </c>
      <c r="M386" s="2">
        <v>445</v>
      </c>
    </row>
    <row r="387" spans="1:13" s="55" customFormat="1" ht="12.75">
      <c r="A387" s="9"/>
      <c r="B387" s="202">
        <f>SUM(B382:B386)</f>
        <v>5850</v>
      </c>
      <c r="C387" s="9"/>
      <c r="D387" s="9"/>
      <c r="E387" s="9" t="s">
        <v>522</v>
      </c>
      <c r="F387" s="58"/>
      <c r="G387" s="171"/>
      <c r="H387" s="57">
        <v>0</v>
      </c>
      <c r="I387" s="54">
        <f t="shared" si="19"/>
        <v>13.146067415730338</v>
      </c>
      <c r="M387" s="2">
        <v>445</v>
      </c>
    </row>
    <row r="388" spans="2:13" ht="12.75">
      <c r="B388" s="123"/>
      <c r="F388" s="51"/>
      <c r="H388" s="5">
        <f t="shared" si="20"/>
        <v>0</v>
      </c>
      <c r="I388" s="19">
        <f t="shared" si="19"/>
        <v>0</v>
      </c>
      <c r="M388" s="2">
        <v>445</v>
      </c>
    </row>
    <row r="389" spans="2:13" ht="12.75">
      <c r="B389" s="123"/>
      <c r="F389" s="51"/>
      <c r="H389" s="5">
        <f>H388-B389</f>
        <v>0</v>
      </c>
      <c r="I389" s="19">
        <f t="shared" si="19"/>
        <v>0</v>
      </c>
      <c r="M389" s="2">
        <v>445</v>
      </c>
    </row>
    <row r="390" spans="2:13" ht="12.75">
      <c r="B390" s="123">
        <v>5000</v>
      </c>
      <c r="C390" s="1" t="s">
        <v>463</v>
      </c>
      <c r="D390" s="10" t="s">
        <v>298</v>
      </c>
      <c r="E390" s="1" t="s">
        <v>472</v>
      </c>
      <c r="F390" s="51" t="s">
        <v>556</v>
      </c>
      <c r="G390" s="75" t="s">
        <v>32</v>
      </c>
      <c r="H390" s="5">
        <f>H389-B390</f>
        <v>-5000</v>
      </c>
      <c r="I390" s="19">
        <v>10</v>
      </c>
      <c r="K390" t="s">
        <v>478</v>
      </c>
      <c r="L390" s="13">
        <v>9</v>
      </c>
      <c r="M390" s="2">
        <v>445</v>
      </c>
    </row>
    <row r="391" spans="2:13" ht="12.75">
      <c r="B391" s="123">
        <v>5000</v>
      </c>
      <c r="C391" s="1" t="s">
        <v>463</v>
      </c>
      <c r="D391" s="10" t="s">
        <v>298</v>
      </c>
      <c r="E391" s="1" t="s">
        <v>472</v>
      </c>
      <c r="F391" s="51" t="s">
        <v>556</v>
      </c>
      <c r="G391" s="75" t="s">
        <v>33</v>
      </c>
      <c r="H391" s="5">
        <f>H390-B391</f>
        <v>-10000</v>
      </c>
      <c r="I391" s="19">
        <v>10</v>
      </c>
      <c r="K391" t="s">
        <v>478</v>
      </c>
      <c r="L391" s="13">
        <v>9</v>
      </c>
      <c r="M391" s="2">
        <v>445</v>
      </c>
    </row>
    <row r="392" spans="2:13" ht="12.75">
      <c r="B392" s="123">
        <v>5000</v>
      </c>
      <c r="C392" s="1" t="s">
        <v>463</v>
      </c>
      <c r="D392" s="10" t="s">
        <v>298</v>
      </c>
      <c r="E392" s="1" t="s">
        <v>472</v>
      </c>
      <c r="F392" s="51" t="s">
        <v>556</v>
      </c>
      <c r="G392" s="75" t="s">
        <v>34</v>
      </c>
      <c r="H392" s="5">
        <f>H391-B392</f>
        <v>-15000</v>
      </c>
      <c r="I392" s="19">
        <v>10</v>
      </c>
      <c r="K392" t="s">
        <v>478</v>
      </c>
      <c r="L392" s="13">
        <v>9</v>
      </c>
      <c r="M392" s="2">
        <v>445</v>
      </c>
    </row>
    <row r="393" spans="1:13" s="55" customFormat="1" ht="12.75">
      <c r="A393" s="9"/>
      <c r="B393" s="202">
        <f>SUM(B390:B392)</f>
        <v>15000</v>
      </c>
      <c r="C393" s="9" t="s">
        <v>463</v>
      </c>
      <c r="D393" s="9"/>
      <c r="E393" s="9"/>
      <c r="F393" s="58"/>
      <c r="G393" s="171"/>
      <c r="H393" s="57">
        <v>0</v>
      </c>
      <c r="I393" s="54">
        <f aca="true" t="shared" si="21" ref="I393:I450">+B393/M393</f>
        <v>33.70786516853933</v>
      </c>
      <c r="M393" s="2">
        <v>445</v>
      </c>
    </row>
    <row r="394" spans="2:13" ht="12.75">
      <c r="B394" s="123"/>
      <c r="F394" s="51"/>
      <c r="H394" s="5">
        <f t="shared" si="20"/>
        <v>0</v>
      </c>
      <c r="I394" s="19">
        <f t="shared" si="21"/>
        <v>0</v>
      </c>
      <c r="M394" s="2">
        <v>445</v>
      </c>
    </row>
    <row r="395" spans="2:13" ht="12.75">
      <c r="B395" s="123"/>
      <c r="F395" s="51"/>
      <c r="H395" s="5">
        <f t="shared" si="20"/>
        <v>0</v>
      </c>
      <c r="I395" s="19">
        <f t="shared" si="21"/>
        <v>0</v>
      </c>
      <c r="M395" s="2">
        <v>445</v>
      </c>
    </row>
    <row r="396" spans="2:13" ht="12.75">
      <c r="B396" s="123">
        <v>2000</v>
      </c>
      <c r="C396" s="1" t="s">
        <v>465</v>
      </c>
      <c r="D396" s="10" t="s">
        <v>298</v>
      </c>
      <c r="E396" s="1" t="s">
        <v>472</v>
      </c>
      <c r="F396" s="51" t="s">
        <v>550</v>
      </c>
      <c r="G396" s="75" t="s">
        <v>32</v>
      </c>
      <c r="H396" s="5">
        <f t="shared" si="20"/>
        <v>-2000</v>
      </c>
      <c r="I396" s="19">
        <v>4</v>
      </c>
      <c r="K396" t="s">
        <v>478</v>
      </c>
      <c r="L396" s="13">
        <v>9</v>
      </c>
      <c r="M396" s="2">
        <v>445</v>
      </c>
    </row>
    <row r="397" spans="2:13" ht="12.75">
      <c r="B397" s="123">
        <v>2000</v>
      </c>
      <c r="C397" s="1" t="s">
        <v>465</v>
      </c>
      <c r="D397" s="10" t="s">
        <v>298</v>
      </c>
      <c r="E397" s="1" t="s">
        <v>472</v>
      </c>
      <c r="F397" s="51" t="s">
        <v>550</v>
      </c>
      <c r="G397" s="75" t="s">
        <v>33</v>
      </c>
      <c r="H397" s="5">
        <f t="shared" si="20"/>
        <v>-4000</v>
      </c>
      <c r="I397" s="19">
        <v>4</v>
      </c>
      <c r="K397" t="s">
        <v>478</v>
      </c>
      <c r="L397" s="13">
        <v>9</v>
      </c>
      <c r="M397" s="2">
        <v>445</v>
      </c>
    </row>
    <row r="398" spans="2:13" ht="12.75">
      <c r="B398" s="123">
        <v>2000</v>
      </c>
      <c r="C398" s="1" t="s">
        <v>465</v>
      </c>
      <c r="D398" s="10" t="s">
        <v>298</v>
      </c>
      <c r="E398" s="1" t="s">
        <v>472</v>
      </c>
      <c r="F398" s="51" t="s">
        <v>550</v>
      </c>
      <c r="G398" s="75" t="s">
        <v>34</v>
      </c>
      <c r="H398" s="5">
        <f t="shared" si="20"/>
        <v>-6000</v>
      </c>
      <c r="I398" s="19">
        <v>4</v>
      </c>
      <c r="K398" t="s">
        <v>478</v>
      </c>
      <c r="L398" s="13">
        <v>9</v>
      </c>
      <c r="M398" s="2">
        <v>445</v>
      </c>
    </row>
    <row r="399" spans="2:13" ht="12.75">
      <c r="B399" s="123">
        <v>2000</v>
      </c>
      <c r="C399" s="1" t="s">
        <v>465</v>
      </c>
      <c r="D399" s="10" t="s">
        <v>298</v>
      </c>
      <c r="E399" s="1" t="s">
        <v>472</v>
      </c>
      <c r="F399" s="51" t="s">
        <v>550</v>
      </c>
      <c r="G399" s="75" t="s">
        <v>35</v>
      </c>
      <c r="H399" s="5">
        <f t="shared" si="20"/>
        <v>-8000</v>
      </c>
      <c r="I399" s="19">
        <v>4</v>
      </c>
      <c r="K399" t="s">
        <v>478</v>
      </c>
      <c r="L399" s="13">
        <v>9</v>
      </c>
      <c r="M399" s="2">
        <v>445</v>
      </c>
    </row>
    <row r="400" spans="1:13" s="55" customFormat="1" ht="12.75">
      <c r="A400" s="9"/>
      <c r="B400" s="202">
        <f>SUM(B396:B399)</f>
        <v>8000</v>
      </c>
      <c r="C400" s="9" t="s">
        <v>465</v>
      </c>
      <c r="D400" s="9"/>
      <c r="E400" s="9"/>
      <c r="F400" s="58"/>
      <c r="G400" s="171"/>
      <c r="H400" s="57">
        <v>0</v>
      </c>
      <c r="I400" s="54">
        <f t="shared" si="21"/>
        <v>17.97752808988764</v>
      </c>
      <c r="M400" s="2">
        <v>445</v>
      </c>
    </row>
    <row r="401" spans="2:13" ht="12.75">
      <c r="B401" s="123"/>
      <c r="F401" s="51"/>
      <c r="H401" s="5">
        <f t="shared" si="20"/>
        <v>0</v>
      </c>
      <c r="I401" s="19">
        <f t="shared" si="21"/>
        <v>0</v>
      </c>
      <c r="M401" s="2">
        <v>445</v>
      </c>
    </row>
    <row r="402" spans="2:13" ht="12.75">
      <c r="B402" s="123"/>
      <c r="F402" s="51"/>
      <c r="H402" s="5">
        <f t="shared" si="20"/>
        <v>0</v>
      </c>
      <c r="I402" s="19">
        <f t="shared" si="21"/>
        <v>0</v>
      </c>
      <c r="M402" s="2">
        <v>445</v>
      </c>
    </row>
    <row r="403" spans="2:13" ht="12.75">
      <c r="B403" s="123">
        <v>1000</v>
      </c>
      <c r="C403" s="1" t="s">
        <v>501</v>
      </c>
      <c r="D403" s="10" t="s">
        <v>298</v>
      </c>
      <c r="E403" s="1" t="s">
        <v>443</v>
      </c>
      <c r="F403" s="51" t="s">
        <v>550</v>
      </c>
      <c r="G403" s="75" t="s">
        <v>33</v>
      </c>
      <c r="H403" s="5">
        <f t="shared" si="20"/>
        <v>-1000</v>
      </c>
      <c r="I403" s="19">
        <v>2</v>
      </c>
      <c r="K403" t="s">
        <v>478</v>
      </c>
      <c r="L403" s="13">
        <v>9</v>
      </c>
      <c r="M403" s="2">
        <v>445</v>
      </c>
    </row>
    <row r="404" spans="2:13" ht="12.75">
      <c r="B404" s="123">
        <v>1000</v>
      </c>
      <c r="C404" s="1" t="s">
        <v>501</v>
      </c>
      <c r="D404" s="10" t="s">
        <v>298</v>
      </c>
      <c r="E404" s="1" t="s">
        <v>443</v>
      </c>
      <c r="F404" s="51" t="s">
        <v>550</v>
      </c>
      <c r="G404" s="75" t="s">
        <v>34</v>
      </c>
      <c r="H404" s="5">
        <f t="shared" si="20"/>
        <v>-2000</v>
      </c>
      <c r="I404" s="19">
        <v>2</v>
      </c>
      <c r="K404" t="s">
        <v>478</v>
      </c>
      <c r="L404" s="13">
        <v>9</v>
      </c>
      <c r="M404" s="2">
        <v>445</v>
      </c>
    </row>
    <row r="405" spans="1:13" s="55" customFormat="1" ht="12.75">
      <c r="A405" s="9"/>
      <c r="B405" s="202">
        <f>SUM(B403:B404)</f>
        <v>2000</v>
      </c>
      <c r="C405" s="9"/>
      <c r="D405" s="9"/>
      <c r="E405" s="9" t="s">
        <v>443</v>
      </c>
      <c r="F405" s="58"/>
      <c r="G405" s="171"/>
      <c r="H405" s="57">
        <v>0</v>
      </c>
      <c r="I405" s="54">
        <f t="shared" si="21"/>
        <v>4.49438202247191</v>
      </c>
      <c r="M405" s="2">
        <v>445</v>
      </c>
    </row>
    <row r="406" spans="2:13" ht="12.75">
      <c r="B406" s="123"/>
      <c r="F406" s="51"/>
      <c r="H406" s="5">
        <f aca="true" t="shared" si="22" ref="H406:H443">H405-B406</f>
        <v>0</v>
      </c>
      <c r="I406" s="19">
        <f t="shared" si="21"/>
        <v>0</v>
      </c>
      <c r="M406" s="2">
        <v>445</v>
      </c>
    </row>
    <row r="407" spans="2:13" ht="12.75">
      <c r="B407" s="123"/>
      <c r="F407" s="51"/>
      <c r="H407" s="5">
        <f t="shared" si="22"/>
        <v>0</v>
      </c>
      <c r="I407" s="19">
        <f t="shared" si="21"/>
        <v>0</v>
      </c>
      <c r="M407" s="2">
        <v>445</v>
      </c>
    </row>
    <row r="408" spans="2:13" ht="12.75">
      <c r="B408" s="123"/>
      <c r="F408" s="51"/>
      <c r="H408" s="5">
        <f t="shared" si="22"/>
        <v>0</v>
      </c>
      <c r="I408" s="19">
        <f t="shared" si="21"/>
        <v>0</v>
      </c>
      <c r="M408" s="2">
        <v>445</v>
      </c>
    </row>
    <row r="409" spans="2:13" ht="12.75">
      <c r="B409" s="123"/>
      <c r="F409" s="51"/>
      <c r="H409" s="5">
        <f t="shared" si="22"/>
        <v>0</v>
      </c>
      <c r="I409" s="19">
        <f t="shared" si="21"/>
        <v>0</v>
      </c>
      <c r="M409" s="2">
        <v>445</v>
      </c>
    </row>
    <row r="410" spans="1:13" s="55" customFormat="1" ht="12.75">
      <c r="A410" s="9"/>
      <c r="B410" s="202">
        <f>+B413</f>
        <v>1050</v>
      </c>
      <c r="C410" s="196" t="s">
        <v>335</v>
      </c>
      <c r="D410" s="197">
        <v>40157</v>
      </c>
      <c r="E410" s="196" t="s">
        <v>308</v>
      </c>
      <c r="F410" s="198" t="s">
        <v>309</v>
      </c>
      <c r="G410" s="199" t="s">
        <v>310</v>
      </c>
      <c r="H410" s="200"/>
      <c r="I410" s="54">
        <f t="shared" si="21"/>
        <v>2.359550561797753</v>
      </c>
      <c r="J410" s="54"/>
      <c r="K410" s="54"/>
      <c r="M410" s="2">
        <v>445</v>
      </c>
    </row>
    <row r="411" spans="2:13" ht="12.75">
      <c r="B411" s="123"/>
      <c r="F411" s="51"/>
      <c r="H411" s="5">
        <f t="shared" si="22"/>
        <v>0</v>
      </c>
      <c r="I411" s="19">
        <f t="shared" si="21"/>
        <v>0</v>
      </c>
      <c r="M411" s="2">
        <v>445</v>
      </c>
    </row>
    <row r="412" spans="2:13" ht="12.75">
      <c r="B412" s="123">
        <v>1050</v>
      </c>
      <c r="C412" s="1" t="s">
        <v>440</v>
      </c>
      <c r="D412" s="10" t="s">
        <v>298</v>
      </c>
      <c r="E412" s="1" t="s">
        <v>522</v>
      </c>
      <c r="F412" s="51" t="s">
        <v>557</v>
      </c>
      <c r="G412" s="75" t="s">
        <v>33</v>
      </c>
      <c r="H412" s="5">
        <f t="shared" si="22"/>
        <v>-1050</v>
      </c>
      <c r="I412" s="19">
        <f t="shared" si="21"/>
        <v>2.359550561797753</v>
      </c>
      <c r="K412" t="s">
        <v>436</v>
      </c>
      <c r="L412">
        <v>10</v>
      </c>
      <c r="M412" s="2">
        <v>445</v>
      </c>
    </row>
    <row r="413" spans="1:13" s="55" customFormat="1" ht="12.75">
      <c r="A413" s="9"/>
      <c r="B413" s="202">
        <f>SUM(B412)</f>
        <v>1050</v>
      </c>
      <c r="C413" s="9"/>
      <c r="D413" s="9"/>
      <c r="E413" s="9" t="s">
        <v>522</v>
      </c>
      <c r="F413" s="58"/>
      <c r="G413" s="171"/>
      <c r="H413" s="57">
        <v>0</v>
      </c>
      <c r="I413" s="54">
        <f t="shared" si="21"/>
        <v>2.359550561797753</v>
      </c>
      <c r="M413" s="2">
        <v>445</v>
      </c>
    </row>
    <row r="414" spans="2:13" ht="12.75">
      <c r="B414" s="123"/>
      <c r="F414" s="51"/>
      <c r="H414" s="5">
        <f t="shared" si="22"/>
        <v>0</v>
      </c>
      <c r="I414" s="19">
        <f t="shared" si="21"/>
        <v>0</v>
      </c>
      <c r="M414" s="2">
        <v>445</v>
      </c>
    </row>
    <row r="415" spans="2:13" ht="12.75">
      <c r="B415" s="123"/>
      <c r="F415" s="51"/>
      <c r="H415" s="5">
        <f t="shared" si="22"/>
        <v>0</v>
      </c>
      <c r="I415" s="19">
        <f t="shared" si="21"/>
        <v>0</v>
      </c>
      <c r="M415" s="2">
        <v>445</v>
      </c>
    </row>
    <row r="416" spans="2:13" ht="12.75">
      <c r="B416" s="123"/>
      <c r="F416" s="51"/>
      <c r="H416" s="5">
        <f t="shared" si="22"/>
        <v>0</v>
      </c>
      <c r="I416" s="19">
        <f t="shared" si="21"/>
        <v>0</v>
      </c>
      <c r="M416" s="2">
        <v>445</v>
      </c>
    </row>
    <row r="417" spans="2:13" ht="12.75">
      <c r="B417" s="123"/>
      <c r="F417" s="51"/>
      <c r="H417" s="5">
        <f t="shared" si="22"/>
        <v>0</v>
      </c>
      <c r="I417" s="19">
        <f t="shared" si="21"/>
        <v>0</v>
      </c>
      <c r="M417" s="2">
        <v>445</v>
      </c>
    </row>
    <row r="418" spans="1:13" s="55" customFormat="1" ht="12.75">
      <c r="A418" s="9"/>
      <c r="B418" s="202">
        <f>+B423+B431+B436+B444</f>
        <v>54800</v>
      </c>
      <c r="C418" s="196" t="s">
        <v>336</v>
      </c>
      <c r="D418" s="197" t="s">
        <v>337</v>
      </c>
      <c r="E418" s="196" t="s">
        <v>326</v>
      </c>
      <c r="F418" s="198" t="s">
        <v>327</v>
      </c>
      <c r="G418" s="199" t="s">
        <v>320</v>
      </c>
      <c r="H418" s="200"/>
      <c r="I418" s="54">
        <f>+B418/M418</f>
        <v>123.14606741573034</v>
      </c>
      <c r="J418" s="54"/>
      <c r="K418" s="54"/>
      <c r="M418" s="2">
        <v>445</v>
      </c>
    </row>
    <row r="419" spans="2:13" ht="12.75">
      <c r="B419" s="123"/>
      <c r="F419" s="51"/>
      <c r="H419" s="5">
        <f t="shared" si="22"/>
        <v>0</v>
      </c>
      <c r="I419" s="19">
        <f t="shared" si="21"/>
        <v>0</v>
      </c>
      <c r="M419" s="2">
        <v>445</v>
      </c>
    </row>
    <row r="420" spans="2:13" ht="12.75">
      <c r="B420" s="123">
        <v>2500</v>
      </c>
      <c r="C420" s="1" t="s">
        <v>385</v>
      </c>
      <c r="D420" s="1" t="s">
        <v>298</v>
      </c>
      <c r="E420" s="1" t="s">
        <v>445</v>
      </c>
      <c r="F420" s="51" t="s">
        <v>558</v>
      </c>
      <c r="G420" s="75" t="s">
        <v>34</v>
      </c>
      <c r="H420" s="5">
        <f t="shared" si="22"/>
        <v>-2500</v>
      </c>
      <c r="I420" s="19">
        <v>5</v>
      </c>
      <c r="K420" s="1" t="s">
        <v>385</v>
      </c>
      <c r="L420">
        <v>11</v>
      </c>
      <c r="M420" s="2">
        <v>445</v>
      </c>
    </row>
    <row r="421" spans="2:13" ht="12.75">
      <c r="B421" s="203">
        <v>2500</v>
      </c>
      <c r="C421" s="1" t="s">
        <v>385</v>
      </c>
      <c r="D421" s="1" t="s">
        <v>298</v>
      </c>
      <c r="E421" s="1" t="s">
        <v>445</v>
      </c>
      <c r="F421" s="51" t="s">
        <v>559</v>
      </c>
      <c r="G421" s="75" t="s">
        <v>35</v>
      </c>
      <c r="H421" s="5">
        <f t="shared" si="22"/>
        <v>-5000</v>
      </c>
      <c r="I421" s="19">
        <v>5</v>
      </c>
      <c r="K421" s="1" t="s">
        <v>385</v>
      </c>
      <c r="L421">
        <v>11</v>
      </c>
      <c r="M421" s="2">
        <v>445</v>
      </c>
    </row>
    <row r="422" spans="2:13" ht="12.75">
      <c r="B422" s="123">
        <v>2500</v>
      </c>
      <c r="C422" s="1" t="s">
        <v>385</v>
      </c>
      <c r="D422" s="1" t="s">
        <v>298</v>
      </c>
      <c r="E422" s="1" t="s">
        <v>445</v>
      </c>
      <c r="F422" s="51" t="s">
        <v>560</v>
      </c>
      <c r="G422" s="75" t="s">
        <v>36</v>
      </c>
      <c r="H422" s="5">
        <f t="shared" si="22"/>
        <v>-7500</v>
      </c>
      <c r="I422" s="19">
        <v>5</v>
      </c>
      <c r="K422" s="1" t="s">
        <v>385</v>
      </c>
      <c r="L422">
        <v>11</v>
      </c>
      <c r="M422" s="2">
        <v>445</v>
      </c>
    </row>
    <row r="423" spans="1:13" s="55" customFormat="1" ht="12.75">
      <c r="A423" s="9"/>
      <c r="B423" s="202">
        <f>SUM(B420:B422)</f>
        <v>7500</v>
      </c>
      <c r="C423" s="9" t="s">
        <v>385</v>
      </c>
      <c r="D423" s="9"/>
      <c r="E423" s="9"/>
      <c r="F423" s="58"/>
      <c r="G423" s="171"/>
      <c r="H423" s="57">
        <v>0</v>
      </c>
      <c r="I423" s="54">
        <f t="shared" si="21"/>
        <v>16.853932584269664</v>
      </c>
      <c r="M423" s="2">
        <v>445</v>
      </c>
    </row>
    <row r="424" spans="2:13" ht="12.75">
      <c r="B424" s="123"/>
      <c r="F424" s="51"/>
      <c r="H424" s="5">
        <f t="shared" si="22"/>
        <v>0</v>
      </c>
      <c r="I424" s="19">
        <f t="shared" si="21"/>
        <v>0</v>
      </c>
      <c r="M424" s="2">
        <v>445</v>
      </c>
    </row>
    <row r="425" spans="2:13" ht="12.75">
      <c r="B425" s="123"/>
      <c r="F425" s="51"/>
      <c r="H425" s="5">
        <f t="shared" si="22"/>
        <v>0</v>
      </c>
      <c r="I425" s="19">
        <f t="shared" si="21"/>
        <v>0</v>
      </c>
      <c r="M425" s="2">
        <v>445</v>
      </c>
    </row>
    <row r="426" spans="2:13" ht="12.75">
      <c r="B426" s="123">
        <v>3500</v>
      </c>
      <c r="C426" s="1" t="s">
        <v>512</v>
      </c>
      <c r="D426" s="10" t="s">
        <v>298</v>
      </c>
      <c r="E426" s="1" t="s">
        <v>454</v>
      </c>
      <c r="F426" s="51" t="s">
        <v>561</v>
      </c>
      <c r="G426" s="75" t="s">
        <v>34</v>
      </c>
      <c r="H426" s="5">
        <f t="shared" si="22"/>
        <v>-3500</v>
      </c>
      <c r="I426" s="19">
        <f t="shared" si="21"/>
        <v>7.865168539325842</v>
      </c>
      <c r="K426" t="s">
        <v>445</v>
      </c>
      <c r="L426">
        <v>11</v>
      </c>
      <c r="M426" s="2">
        <v>445</v>
      </c>
    </row>
    <row r="427" spans="2:13" ht="12.75">
      <c r="B427" s="209">
        <v>3500</v>
      </c>
      <c r="C427" s="1" t="s">
        <v>516</v>
      </c>
      <c r="D427" s="10" t="s">
        <v>298</v>
      </c>
      <c r="E427" s="1" t="s">
        <v>454</v>
      </c>
      <c r="F427" s="65" t="s">
        <v>562</v>
      </c>
      <c r="G427" s="75" t="s">
        <v>35</v>
      </c>
      <c r="H427" s="5">
        <f t="shared" si="22"/>
        <v>-7000</v>
      </c>
      <c r="I427" s="19">
        <f t="shared" si="21"/>
        <v>7.865168539325842</v>
      </c>
      <c r="K427" t="s">
        <v>445</v>
      </c>
      <c r="L427">
        <v>11</v>
      </c>
      <c r="M427" s="2">
        <v>445</v>
      </c>
    </row>
    <row r="428" spans="2:13" ht="12.75">
      <c r="B428" s="209">
        <v>3500</v>
      </c>
      <c r="C428" s="1" t="s">
        <v>512</v>
      </c>
      <c r="D428" s="10" t="s">
        <v>298</v>
      </c>
      <c r="E428" s="1" t="s">
        <v>454</v>
      </c>
      <c r="F428" s="65" t="s">
        <v>562</v>
      </c>
      <c r="G428" s="75" t="s">
        <v>35</v>
      </c>
      <c r="H428" s="5">
        <f t="shared" si="22"/>
        <v>-10500</v>
      </c>
      <c r="I428" s="19">
        <f t="shared" si="21"/>
        <v>7.865168539325842</v>
      </c>
      <c r="K428" t="s">
        <v>445</v>
      </c>
      <c r="L428">
        <v>11</v>
      </c>
      <c r="M428" s="2">
        <v>445</v>
      </c>
    </row>
    <row r="429" spans="2:13" ht="12.75">
      <c r="B429" s="209">
        <v>3500</v>
      </c>
      <c r="C429" s="1" t="s">
        <v>516</v>
      </c>
      <c r="D429" s="10" t="s">
        <v>298</v>
      </c>
      <c r="E429" s="1" t="s">
        <v>454</v>
      </c>
      <c r="F429" s="65" t="s">
        <v>562</v>
      </c>
      <c r="G429" s="75" t="s">
        <v>36</v>
      </c>
      <c r="H429" s="5">
        <f t="shared" si="22"/>
        <v>-14000</v>
      </c>
      <c r="I429" s="19">
        <f>+B429/M429</f>
        <v>7.865168539325842</v>
      </c>
      <c r="K429" t="s">
        <v>445</v>
      </c>
      <c r="L429">
        <v>11</v>
      </c>
      <c r="M429" s="2">
        <v>445</v>
      </c>
    </row>
    <row r="430" spans="2:13" ht="12.75">
      <c r="B430" s="123">
        <v>25000</v>
      </c>
      <c r="C430" s="1" t="s">
        <v>519</v>
      </c>
      <c r="D430" s="10" t="s">
        <v>298</v>
      </c>
      <c r="E430" s="1" t="s">
        <v>454</v>
      </c>
      <c r="F430" s="51" t="s">
        <v>563</v>
      </c>
      <c r="G430" s="75" t="s">
        <v>36</v>
      </c>
      <c r="H430" s="5">
        <f t="shared" si="22"/>
        <v>-39000</v>
      </c>
      <c r="I430" s="19">
        <f>+B430/M430</f>
        <v>56.17977528089887</v>
      </c>
      <c r="K430" t="s">
        <v>445</v>
      </c>
      <c r="L430">
        <v>11</v>
      </c>
      <c r="M430" s="2">
        <v>445</v>
      </c>
    </row>
    <row r="431" spans="1:13" s="55" customFormat="1" ht="12.75">
      <c r="A431" s="9"/>
      <c r="B431" s="202">
        <f>SUM(B426:B430)</f>
        <v>39000</v>
      </c>
      <c r="C431" s="9" t="s">
        <v>1293</v>
      </c>
      <c r="D431" s="9"/>
      <c r="E431" s="9"/>
      <c r="F431" s="58"/>
      <c r="G431" s="171"/>
      <c r="H431" s="57">
        <v>0</v>
      </c>
      <c r="I431" s="54">
        <f t="shared" si="21"/>
        <v>87.64044943820225</v>
      </c>
      <c r="M431" s="2">
        <v>445</v>
      </c>
    </row>
    <row r="432" spans="2:13" ht="12.75">
      <c r="B432" s="123"/>
      <c r="F432" s="51"/>
      <c r="H432" s="5">
        <f t="shared" si="22"/>
        <v>0</v>
      </c>
      <c r="I432" s="19">
        <f t="shared" si="21"/>
        <v>0</v>
      </c>
      <c r="M432" s="2">
        <v>445</v>
      </c>
    </row>
    <row r="433" spans="2:13" ht="12.75">
      <c r="B433" s="123"/>
      <c r="F433" s="51"/>
      <c r="H433" s="5">
        <f t="shared" si="22"/>
        <v>0</v>
      </c>
      <c r="I433" s="19">
        <f t="shared" si="21"/>
        <v>0</v>
      </c>
      <c r="M433" s="2">
        <v>445</v>
      </c>
    </row>
    <row r="434" spans="1:13" ht="12.75">
      <c r="A434" s="10"/>
      <c r="B434" s="123">
        <v>900</v>
      </c>
      <c r="C434" s="1" t="s">
        <v>440</v>
      </c>
      <c r="D434" s="10" t="s">
        <v>298</v>
      </c>
      <c r="E434" s="1" t="s">
        <v>522</v>
      </c>
      <c r="F434" s="51" t="s">
        <v>562</v>
      </c>
      <c r="G434" s="75" t="s">
        <v>34</v>
      </c>
      <c r="H434" s="5">
        <f t="shared" si="22"/>
        <v>-900</v>
      </c>
      <c r="I434" s="19">
        <v>1.8</v>
      </c>
      <c r="K434" t="s">
        <v>445</v>
      </c>
      <c r="L434">
        <v>11</v>
      </c>
      <c r="M434" s="2">
        <v>445</v>
      </c>
    </row>
    <row r="435" spans="2:13" ht="12.75">
      <c r="B435" s="123">
        <v>400</v>
      </c>
      <c r="C435" s="1" t="s">
        <v>440</v>
      </c>
      <c r="D435" s="10" t="s">
        <v>298</v>
      </c>
      <c r="E435" s="1" t="s">
        <v>522</v>
      </c>
      <c r="F435" s="51" t="s">
        <v>562</v>
      </c>
      <c r="G435" s="75" t="s">
        <v>36</v>
      </c>
      <c r="H435" s="5">
        <f t="shared" si="22"/>
        <v>-1300</v>
      </c>
      <c r="I435" s="19">
        <v>0.8</v>
      </c>
      <c r="K435" t="s">
        <v>445</v>
      </c>
      <c r="L435">
        <v>11</v>
      </c>
      <c r="M435" s="2">
        <v>445</v>
      </c>
    </row>
    <row r="436" spans="1:13" s="55" customFormat="1" ht="12.75">
      <c r="A436" s="9"/>
      <c r="B436" s="202">
        <f>SUM(B434:B435)</f>
        <v>1300</v>
      </c>
      <c r="C436" s="9"/>
      <c r="D436" s="9"/>
      <c r="E436" s="9" t="s">
        <v>522</v>
      </c>
      <c r="F436" s="58"/>
      <c r="G436" s="171"/>
      <c r="H436" s="57">
        <v>0</v>
      </c>
      <c r="I436" s="54">
        <f t="shared" si="21"/>
        <v>2.9213483146067416</v>
      </c>
      <c r="M436" s="2">
        <v>445</v>
      </c>
    </row>
    <row r="437" spans="2:13" ht="12.75">
      <c r="B437" s="123"/>
      <c r="F437" s="51"/>
      <c r="H437" s="5">
        <f t="shared" si="22"/>
        <v>0</v>
      </c>
      <c r="I437" s="19">
        <f t="shared" si="21"/>
        <v>0</v>
      </c>
      <c r="M437" s="2">
        <v>445</v>
      </c>
    </row>
    <row r="438" spans="1:13" ht="12.75">
      <c r="A438" s="10"/>
      <c r="B438" s="123"/>
      <c r="F438" s="51"/>
      <c r="H438" s="5">
        <f t="shared" si="22"/>
        <v>0</v>
      </c>
      <c r="I438" s="19">
        <f t="shared" si="21"/>
        <v>0</v>
      </c>
      <c r="M438" s="2">
        <v>445</v>
      </c>
    </row>
    <row r="439" spans="2:13" ht="12.75">
      <c r="B439" s="123">
        <v>2000</v>
      </c>
      <c r="C439" s="1" t="s">
        <v>465</v>
      </c>
      <c r="D439" s="10" t="s">
        <v>298</v>
      </c>
      <c r="E439" s="1" t="s">
        <v>454</v>
      </c>
      <c r="F439" s="65" t="s">
        <v>562</v>
      </c>
      <c r="G439" s="75" t="s">
        <v>34</v>
      </c>
      <c r="H439" s="5">
        <f t="shared" si="22"/>
        <v>-2000</v>
      </c>
      <c r="I439" s="19">
        <v>4</v>
      </c>
      <c r="K439" t="s">
        <v>445</v>
      </c>
      <c r="L439">
        <v>11</v>
      </c>
      <c r="M439" s="2">
        <v>445</v>
      </c>
    </row>
    <row r="440" spans="2:13" ht="12.75">
      <c r="B440" s="123">
        <v>500</v>
      </c>
      <c r="C440" s="1" t="s">
        <v>465</v>
      </c>
      <c r="D440" s="10" t="s">
        <v>298</v>
      </c>
      <c r="E440" s="1" t="s">
        <v>454</v>
      </c>
      <c r="F440" s="65" t="s">
        <v>562</v>
      </c>
      <c r="G440" s="75" t="s">
        <v>34</v>
      </c>
      <c r="H440" s="5">
        <f t="shared" si="22"/>
        <v>-2500</v>
      </c>
      <c r="I440" s="19">
        <v>1</v>
      </c>
      <c r="K440" t="s">
        <v>445</v>
      </c>
      <c r="L440">
        <v>11</v>
      </c>
      <c r="M440" s="2">
        <v>445</v>
      </c>
    </row>
    <row r="441" spans="2:13" ht="12.75">
      <c r="B441" s="123">
        <v>2000</v>
      </c>
      <c r="C441" s="1" t="s">
        <v>465</v>
      </c>
      <c r="D441" s="10" t="s">
        <v>298</v>
      </c>
      <c r="E441" s="1" t="s">
        <v>454</v>
      </c>
      <c r="F441" s="65" t="s">
        <v>562</v>
      </c>
      <c r="G441" s="75" t="s">
        <v>35</v>
      </c>
      <c r="H441" s="5">
        <f t="shared" si="22"/>
        <v>-4500</v>
      </c>
      <c r="I441" s="19">
        <v>4</v>
      </c>
      <c r="K441" t="s">
        <v>445</v>
      </c>
      <c r="L441">
        <v>11</v>
      </c>
      <c r="M441" s="2">
        <v>445</v>
      </c>
    </row>
    <row r="442" spans="2:13" ht="12.75">
      <c r="B442" s="123">
        <v>500</v>
      </c>
      <c r="C442" s="1" t="s">
        <v>465</v>
      </c>
      <c r="D442" s="10" t="s">
        <v>298</v>
      </c>
      <c r="E442" s="1" t="s">
        <v>454</v>
      </c>
      <c r="F442" s="65" t="s">
        <v>562</v>
      </c>
      <c r="G442" s="75" t="s">
        <v>35</v>
      </c>
      <c r="H442" s="5">
        <f t="shared" si="22"/>
        <v>-5000</v>
      </c>
      <c r="I442" s="19">
        <v>1</v>
      </c>
      <c r="K442" t="s">
        <v>445</v>
      </c>
      <c r="L442">
        <v>11</v>
      </c>
      <c r="M442" s="2">
        <v>445</v>
      </c>
    </row>
    <row r="443" spans="2:13" ht="12.75">
      <c r="B443" s="123">
        <v>2000</v>
      </c>
      <c r="C443" s="1" t="s">
        <v>465</v>
      </c>
      <c r="D443" s="10" t="s">
        <v>298</v>
      </c>
      <c r="E443" s="1" t="s">
        <v>454</v>
      </c>
      <c r="F443" s="51" t="s">
        <v>562</v>
      </c>
      <c r="G443" s="75" t="s">
        <v>36</v>
      </c>
      <c r="H443" s="5">
        <f t="shared" si="22"/>
        <v>-7000</v>
      </c>
      <c r="I443" s="19">
        <v>4</v>
      </c>
      <c r="K443" t="s">
        <v>445</v>
      </c>
      <c r="L443">
        <v>11</v>
      </c>
      <c r="M443" s="2">
        <v>445</v>
      </c>
    </row>
    <row r="444" spans="1:13" s="55" customFormat="1" ht="12.75">
      <c r="A444" s="9"/>
      <c r="B444" s="202">
        <f>SUM(B439:B443)</f>
        <v>7000</v>
      </c>
      <c r="C444" s="9" t="s">
        <v>465</v>
      </c>
      <c r="D444" s="9"/>
      <c r="E444" s="9"/>
      <c r="F444" s="58"/>
      <c r="G444" s="171"/>
      <c r="H444" s="57">
        <v>0</v>
      </c>
      <c r="I444" s="54">
        <f t="shared" si="21"/>
        <v>15.730337078651685</v>
      </c>
      <c r="M444" s="2">
        <v>445</v>
      </c>
    </row>
    <row r="445" spans="2:13" ht="12.75">
      <c r="B445" s="379"/>
      <c r="F445" s="51"/>
      <c r="H445" s="5">
        <f>H444-B445</f>
        <v>0</v>
      </c>
      <c r="I445" s="19">
        <f t="shared" si="21"/>
        <v>0</v>
      </c>
      <c r="M445" s="2">
        <v>445</v>
      </c>
    </row>
    <row r="446" spans="2:13" ht="12.75">
      <c r="B446" s="379"/>
      <c r="F446" s="51"/>
      <c r="H446" s="5">
        <f aca="true" t="shared" si="23" ref="H446:H509">H445-B446</f>
        <v>0</v>
      </c>
      <c r="I446" s="19">
        <f t="shared" si="21"/>
        <v>0</v>
      </c>
      <c r="M446" s="2">
        <v>445</v>
      </c>
    </row>
    <row r="447" spans="2:13" ht="12.75">
      <c r="B447" s="379"/>
      <c r="F447" s="51"/>
      <c r="H447" s="5">
        <f t="shared" si="23"/>
        <v>0</v>
      </c>
      <c r="I447" s="19">
        <f t="shared" si="21"/>
        <v>0</v>
      </c>
      <c r="M447" s="2">
        <v>445</v>
      </c>
    </row>
    <row r="448" spans="2:13" ht="12.75">
      <c r="B448" s="379"/>
      <c r="F448" s="51"/>
      <c r="H448" s="5">
        <f t="shared" si="23"/>
        <v>0</v>
      </c>
      <c r="I448" s="19">
        <f t="shared" si="21"/>
        <v>0</v>
      </c>
      <c r="M448" s="2">
        <v>445</v>
      </c>
    </row>
    <row r="449" spans="1:13" s="55" customFormat="1" ht="12.75">
      <c r="A449" s="9"/>
      <c r="B449" s="195">
        <f>+B457+B462+B470+B475+B481+B486</f>
        <v>42000</v>
      </c>
      <c r="C449" s="196" t="s">
        <v>338</v>
      </c>
      <c r="D449" s="197" t="s">
        <v>339</v>
      </c>
      <c r="E449" s="196" t="s">
        <v>340</v>
      </c>
      <c r="F449" s="198" t="s">
        <v>341</v>
      </c>
      <c r="G449" s="199" t="s">
        <v>310</v>
      </c>
      <c r="H449" s="200"/>
      <c r="I449" s="54">
        <f t="shared" si="21"/>
        <v>94.38202247191012</v>
      </c>
      <c r="J449" s="54"/>
      <c r="K449" s="54"/>
      <c r="M449" s="2">
        <v>445</v>
      </c>
    </row>
    <row r="450" spans="2:13" ht="12.75">
      <c r="B450" s="201"/>
      <c r="F450" s="51"/>
      <c r="H450" s="5">
        <f t="shared" si="23"/>
        <v>0</v>
      </c>
      <c r="I450" s="19">
        <f t="shared" si="21"/>
        <v>0</v>
      </c>
      <c r="M450" s="2">
        <v>445</v>
      </c>
    </row>
    <row r="451" spans="2:13" ht="12.75">
      <c r="B451" s="201">
        <v>2500</v>
      </c>
      <c r="C451" s="1" t="s">
        <v>385</v>
      </c>
      <c r="D451" s="1" t="s">
        <v>298</v>
      </c>
      <c r="E451" s="1" t="s">
        <v>436</v>
      </c>
      <c r="F451" s="51" t="s">
        <v>564</v>
      </c>
      <c r="G451" s="75" t="s">
        <v>36</v>
      </c>
      <c r="H451" s="5">
        <f t="shared" si="23"/>
        <v>-2500</v>
      </c>
      <c r="I451" s="19">
        <v>5</v>
      </c>
      <c r="K451" s="1" t="s">
        <v>385</v>
      </c>
      <c r="L451">
        <v>12</v>
      </c>
      <c r="M451" s="2">
        <v>445</v>
      </c>
    </row>
    <row r="452" spans="2:13" ht="12.75">
      <c r="B452" s="201">
        <v>3000</v>
      </c>
      <c r="C452" s="1" t="s">
        <v>385</v>
      </c>
      <c r="D452" s="1" t="s">
        <v>298</v>
      </c>
      <c r="E452" s="1" t="s">
        <v>535</v>
      </c>
      <c r="F452" s="51" t="s">
        <v>565</v>
      </c>
      <c r="G452" s="75" t="s">
        <v>37</v>
      </c>
      <c r="H452" s="5">
        <f t="shared" si="23"/>
        <v>-5500</v>
      </c>
      <c r="I452" s="19">
        <v>6</v>
      </c>
      <c r="K452" s="1" t="s">
        <v>385</v>
      </c>
      <c r="L452">
        <v>12</v>
      </c>
      <c r="M452" s="2">
        <v>445</v>
      </c>
    </row>
    <row r="453" spans="2:13" ht="12.75">
      <c r="B453" s="201">
        <v>2000</v>
      </c>
      <c r="C453" s="1" t="s">
        <v>385</v>
      </c>
      <c r="D453" s="1" t="s">
        <v>298</v>
      </c>
      <c r="E453" s="1" t="s">
        <v>436</v>
      </c>
      <c r="F453" s="51" t="s">
        <v>566</v>
      </c>
      <c r="G453" s="75" t="s">
        <v>37</v>
      </c>
      <c r="H453" s="5">
        <f t="shared" si="23"/>
        <v>-7500</v>
      </c>
      <c r="I453" s="19">
        <v>4</v>
      </c>
      <c r="K453" s="1" t="s">
        <v>385</v>
      </c>
      <c r="L453">
        <v>12</v>
      </c>
      <c r="M453" s="2">
        <v>445</v>
      </c>
    </row>
    <row r="454" spans="2:13" ht="12.75">
      <c r="B454" s="201">
        <v>2000</v>
      </c>
      <c r="C454" s="1" t="s">
        <v>385</v>
      </c>
      <c r="D454" s="1" t="s">
        <v>298</v>
      </c>
      <c r="E454" s="1" t="s">
        <v>1292</v>
      </c>
      <c r="F454" s="51" t="s">
        <v>567</v>
      </c>
      <c r="G454" s="75" t="s">
        <v>37</v>
      </c>
      <c r="H454" s="5">
        <f t="shared" si="23"/>
        <v>-9500</v>
      </c>
      <c r="I454" s="19">
        <v>4</v>
      </c>
      <c r="K454" s="1" t="s">
        <v>385</v>
      </c>
      <c r="L454">
        <v>12</v>
      </c>
      <c r="M454" s="2">
        <v>445</v>
      </c>
    </row>
    <row r="455" spans="2:13" ht="12.75">
      <c r="B455" s="201">
        <v>2000</v>
      </c>
      <c r="C455" s="1" t="s">
        <v>385</v>
      </c>
      <c r="D455" s="1" t="s">
        <v>298</v>
      </c>
      <c r="E455" s="1" t="s">
        <v>436</v>
      </c>
      <c r="F455" s="51" t="s">
        <v>568</v>
      </c>
      <c r="G455" s="75" t="s">
        <v>38</v>
      </c>
      <c r="H455" s="5">
        <f t="shared" si="23"/>
        <v>-11500</v>
      </c>
      <c r="I455" s="19">
        <v>4</v>
      </c>
      <c r="K455" s="1" t="s">
        <v>385</v>
      </c>
      <c r="L455">
        <v>12</v>
      </c>
      <c r="M455" s="2">
        <v>445</v>
      </c>
    </row>
    <row r="456" spans="2:13" ht="12.75">
      <c r="B456" s="201">
        <v>3000</v>
      </c>
      <c r="C456" s="1" t="s">
        <v>385</v>
      </c>
      <c r="D456" s="1" t="s">
        <v>298</v>
      </c>
      <c r="E456" s="1" t="s">
        <v>1292</v>
      </c>
      <c r="F456" s="51" t="s">
        <v>569</v>
      </c>
      <c r="G456" s="75" t="s">
        <v>38</v>
      </c>
      <c r="H456" s="5">
        <f t="shared" si="23"/>
        <v>-14500</v>
      </c>
      <c r="I456" s="19">
        <v>6</v>
      </c>
      <c r="K456" s="1" t="s">
        <v>385</v>
      </c>
      <c r="L456">
        <v>12</v>
      </c>
      <c r="M456" s="2">
        <v>445</v>
      </c>
    </row>
    <row r="457" spans="1:13" s="55" customFormat="1" ht="12.75">
      <c r="A457" s="9"/>
      <c r="B457" s="195">
        <f>SUM(B451:B456)</f>
        <v>14500</v>
      </c>
      <c r="C457" s="9" t="s">
        <v>385</v>
      </c>
      <c r="D457" s="9"/>
      <c r="E457" s="9"/>
      <c r="F457" s="58"/>
      <c r="G457" s="171"/>
      <c r="H457" s="57">
        <v>0</v>
      </c>
      <c r="I457" s="54">
        <f aca="true" t="shared" si="24" ref="I457:I505">+B457/M457</f>
        <v>32.58426966292135</v>
      </c>
      <c r="M457" s="2">
        <v>445</v>
      </c>
    </row>
    <row r="458" spans="2:13" ht="12.75">
      <c r="B458" s="201"/>
      <c r="F458" s="51"/>
      <c r="H458" s="5">
        <f t="shared" si="23"/>
        <v>0</v>
      </c>
      <c r="I458" s="19">
        <f t="shared" si="24"/>
        <v>0</v>
      </c>
      <c r="M458" s="2">
        <v>445</v>
      </c>
    </row>
    <row r="459" spans="2:13" ht="12.75">
      <c r="B459" s="201"/>
      <c r="F459" s="51"/>
      <c r="H459" s="5">
        <f t="shared" si="23"/>
        <v>0</v>
      </c>
      <c r="I459" s="19">
        <f t="shared" si="24"/>
        <v>0</v>
      </c>
      <c r="M459" s="2">
        <v>445</v>
      </c>
    </row>
    <row r="460" spans="2:13" ht="12.75">
      <c r="B460" s="201">
        <v>3000</v>
      </c>
      <c r="C460" s="63" t="s">
        <v>570</v>
      </c>
      <c r="D460" s="10" t="s">
        <v>298</v>
      </c>
      <c r="E460" s="63" t="s">
        <v>472</v>
      </c>
      <c r="F460" s="51" t="s">
        <v>571</v>
      </c>
      <c r="G460" s="75" t="s">
        <v>39</v>
      </c>
      <c r="H460" s="5">
        <f t="shared" si="23"/>
        <v>-3000</v>
      </c>
      <c r="I460" s="19">
        <f t="shared" si="24"/>
        <v>6.741573033707865</v>
      </c>
      <c r="J460" s="64"/>
      <c r="K460" t="s">
        <v>436</v>
      </c>
      <c r="L460">
        <v>12</v>
      </c>
      <c r="M460" s="2">
        <v>445</v>
      </c>
    </row>
    <row r="461" spans="2:13" ht="12.75">
      <c r="B461" s="201">
        <v>2500</v>
      </c>
      <c r="C461" s="1" t="s">
        <v>572</v>
      </c>
      <c r="D461" s="10" t="s">
        <v>298</v>
      </c>
      <c r="E461" s="1" t="s">
        <v>472</v>
      </c>
      <c r="F461" s="51" t="s">
        <v>573</v>
      </c>
      <c r="G461" s="75" t="s">
        <v>40</v>
      </c>
      <c r="H461" s="5">
        <f t="shared" si="23"/>
        <v>-5500</v>
      </c>
      <c r="I461" s="19">
        <f t="shared" si="24"/>
        <v>5.617977528089888</v>
      </c>
      <c r="K461" t="s">
        <v>436</v>
      </c>
      <c r="L461">
        <v>12</v>
      </c>
      <c r="M461" s="2">
        <v>445</v>
      </c>
    </row>
    <row r="462" spans="1:13" s="55" customFormat="1" ht="12.75">
      <c r="A462" s="9"/>
      <c r="B462" s="195">
        <f>SUM(B460:B461)</f>
        <v>5500</v>
      </c>
      <c r="C462" s="9" t="s">
        <v>1293</v>
      </c>
      <c r="D462" s="9"/>
      <c r="E462" s="9"/>
      <c r="F462" s="58"/>
      <c r="G462" s="171"/>
      <c r="H462" s="57">
        <v>0</v>
      </c>
      <c r="I462" s="54">
        <f t="shared" si="24"/>
        <v>12.359550561797754</v>
      </c>
      <c r="M462" s="2">
        <v>445</v>
      </c>
    </row>
    <row r="463" spans="2:13" ht="12.75">
      <c r="B463" s="201"/>
      <c r="F463" s="51"/>
      <c r="H463" s="5">
        <f t="shared" si="23"/>
        <v>0</v>
      </c>
      <c r="I463" s="19">
        <f t="shared" si="24"/>
        <v>0</v>
      </c>
      <c r="M463" s="2">
        <v>445</v>
      </c>
    </row>
    <row r="464" spans="2:13" ht="12.75">
      <c r="B464" s="201"/>
      <c r="F464" s="51"/>
      <c r="H464" s="5">
        <f t="shared" si="23"/>
        <v>0</v>
      </c>
      <c r="I464" s="19">
        <f t="shared" si="24"/>
        <v>0</v>
      </c>
      <c r="M464" s="2">
        <v>445</v>
      </c>
    </row>
    <row r="465" spans="2:13" ht="12.75">
      <c r="B465" s="201">
        <v>700</v>
      </c>
      <c r="C465" s="1" t="s">
        <v>440</v>
      </c>
      <c r="D465" s="10" t="s">
        <v>298</v>
      </c>
      <c r="E465" s="1" t="s">
        <v>522</v>
      </c>
      <c r="F465" s="51" t="s">
        <v>574</v>
      </c>
      <c r="G465" s="75" t="s">
        <v>34</v>
      </c>
      <c r="H465" s="5">
        <f t="shared" si="23"/>
        <v>-700</v>
      </c>
      <c r="I465" s="19">
        <v>1.4</v>
      </c>
      <c r="K465" t="s">
        <v>436</v>
      </c>
      <c r="L465">
        <v>12</v>
      </c>
      <c r="M465" s="2">
        <v>445</v>
      </c>
    </row>
    <row r="466" spans="2:13" ht="12.75">
      <c r="B466" s="201">
        <v>1350</v>
      </c>
      <c r="C466" s="1" t="s">
        <v>440</v>
      </c>
      <c r="D466" s="10" t="s">
        <v>298</v>
      </c>
      <c r="E466" s="1" t="s">
        <v>522</v>
      </c>
      <c r="F466" s="51" t="s">
        <v>574</v>
      </c>
      <c r="G466" s="75" t="s">
        <v>39</v>
      </c>
      <c r="H466" s="5">
        <f t="shared" si="23"/>
        <v>-2050</v>
      </c>
      <c r="I466" s="19">
        <v>2.7</v>
      </c>
      <c r="K466" t="s">
        <v>436</v>
      </c>
      <c r="L466">
        <v>12</v>
      </c>
      <c r="M466" s="2">
        <v>445</v>
      </c>
    </row>
    <row r="467" spans="2:13" ht="12.75">
      <c r="B467" s="201">
        <v>900</v>
      </c>
      <c r="C467" s="1" t="s">
        <v>440</v>
      </c>
      <c r="D467" s="10" t="s">
        <v>298</v>
      </c>
      <c r="E467" s="1" t="s">
        <v>522</v>
      </c>
      <c r="F467" s="51" t="s">
        <v>574</v>
      </c>
      <c r="G467" s="75" t="s">
        <v>37</v>
      </c>
      <c r="H467" s="5">
        <f t="shared" si="23"/>
        <v>-2950</v>
      </c>
      <c r="I467" s="19">
        <v>1.8</v>
      </c>
      <c r="K467" t="s">
        <v>436</v>
      </c>
      <c r="L467">
        <v>12</v>
      </c>
      <c r="M467" s="2">
        <v>445</v>
      </c>
    </row>
    <row r="468" spans="2:13" ht="12.75">
      <c r="B468" s="201">
        <v>650</v>
      </c>
      <c r="C468" s="1" t="s">
        <v>440</v>
      </c>
      <c r="D468" s="10" t="s">
        <v>298</v>
      </c>
      <c r="E468" s="1" t="s">
        <v>522</v>
      </c>
      <c r="F468" s="51" t="s">
        <v>574</v>
      </c>
      <c r="G468" s="75" t="s">
        <v>40</v>
      </c>
      <c r="H468" s="5">
        <f t="shared" si="23"/>
        <v>-3600</v>
      </c>
      <c r="I468" s="19">
        <v>1.3</v>
      </c>
      <c r="K468" t="s">
        <v>436</v>
      </c>
      <c r="L468">
        <v>12</v>
      </c>
      <c r="M468" s="2">
        <v>445</v>
      </c>
    </row>
    <row r="469" spans="2:13" ht="12.75">
      <c r="B469" s="201">
        <v>400</v>
      </c>
      <c r="C469" s="1" t="s">
        <v>440</v>
      </c>
      <c r="D469" s="10" t="s">
        <v>298</v>
      </c>
      <c r="E469" s="1" t="s">
        <v>522</v>
      </c>
      <c r="F469" s="51" t="s">
        <v>574</v>
      </c>
      <c r="G469" s="75" t="s">
        <v>38</v>
      </c>
      <c r="H469" s="5">
        <f t="shared" si="23"/>
        <v>-4000</v>
      </c>
      <c r="I469" s="19">
        <v>0.8</v>
      </c>
      <c r="K469" t="s">
        <v>436</v>
      </c>
      <c r="L469">
        <v>12</v>
      </c>
      <c r="M469" s="2">
        <v>445</v>
      </c>
    </row>
    <row r="470" spans="1:13" s="55" customFormat="1" ht="12.75">
      <c r="A470" s="9"/>
      <c r="B470" s="195">
        <f>SUM(B465:B469)</f>
        <v>4000</v>
      </c>
      <c r="C470" s="9"/>
      <c r="D470" s="9"/>
      <c r="E470" s="9" t="s">
        <v>522</v>
      </c>
      <c r="F470" s="58"/>
      <c r="G470" s="171"/>
      <c r="H470" s="57">
        <v>0</v>
      </c>
      <c r="I470" s="54">
        <f t="shared" si="24"/>
        <v>8.98876404494382</v>
      </c>
      <c r="M470" s="2">
        <v>445</v>
      </c>
    </row>
    <row r="471" spans="2:13" ht="12.75">
      <c r="B471" s="201"/>
      <c r="F471" s="51"/>
      <c r="H471" s="5">
        <f t="shared" si="23"/>
        <v>0</v>
      </c>
      <c r="I471" s="19">
        <f t="shared" si="24"/>
        <v>0</v>
      </c>
      <c r="M471" s="2">
        <v>445</v>
      </c>
    </row>
    <row r="472" spans="2:13" ht="12.75">
      <c r="B472" s="201"/>
      <c r="F472" s="51"/>
      <c r="H472" s="5">
        <f t="shared" si="23"/>
        <v>0</v>
      </c>
      <c r="I472" s="19">
        <f t="shared" si="24"/>
        <v>0</v>
      </c>
      <c r="M472" s="2">
        <v>445</v>
      </c>
    </row>
    <row r="473" spans="2:13" ht="12.75">
      <c r="B473" s="201">
        <v>5000</v>
      </c>
      <c r="C473" s="1" t="s">
        <v>463</v>
      </c>
      <c r="D473" s="10" t="s">
        <v>298</v>
      </c>
      <c r="E473" s="1" t="s">
        <v>472</v>
      </c>
      <c r="F473" s="51" t="s">
        <v>575</v>
      </c>
      <c r="G473" s="75" t="s">
        <v>39</v>
      </c>
      <c r="H473" s="5">
        <f t="shared" si="23"/>
        <v>-5000</v>
      </c>
      <c r="I473" s="19">
        <v>10</v>
      </c>
      <c r="K473" t="s">
        <v>436</v>
      </c>
      <c r="L473">
        <v>12</v>
      </c>
      <c r="M473" s="2">
        <v>445</v>
      </c>
    </row>
    <row r="474" spans="2:13" ht="12.75">
      <c r="B474" s="201">
        <v>5000</v>
      </c>
      <c r="C474" s="1" t="s">
        <v>463</v>
      </c>
      <c r="D474" s="10" t="s">
        <v>298</v>
      </c>
      <c r="E474" s="1" t="s">
        <v>472</v>
      </c>
      <c r="F474" s="51" t="s">
        <v>575</v>
      </c>
      <c r="G474" s="75" t="s">
        <v>37</v>
      </c>
      <c r="H474" s="5">
        <f t="shared" si="23"/>
        <v>-10000</v>
      </c>
      <c r="I474" s="19">
        <v>10</v>
      </c>
      <c r="K474" t="s">
        <v>436</v>
      </c>
      <c r="L474">
        <v>12</v>
      </c>
      <c r="M474" s="2">
        <v>445</v>
      </c>
    </row>
    <row r="475" spans="1:13" s="55" customFormat="1" ht="12.75">
      <c r="A475" s="9"/>
      <c r="B475" s="195">
        <f>SUM(B473:B474)</f>
        <v>10000</v>
      </c>
      <c r="C475" s="9" t="s">
        <v>463</v>
      </c>
      <c r="D475" s="9"/>
      <c r="E475" s="9"/>
      <c r="F475" s="58"/>
      <c r="G475" s="171"/>
      <c r="H475" s="57">
        <v>0</v>
      </c>
      <c r="I475" s="54">
        <f>+B475/M475</f>
        <v>22.471910112359552</v>
      </c>
      <c r="M475" s="2">
        <v>445</v>
      </c>
    </row>
    <row r="476" spans="2:13" ht="12.75">
      <c r="B476" s="201"/>
      <c r="F476" s="51"/>
      <c r="H476" s="5">
        <f t="shared" si="23"/>
        <v>0</v>
      </c>
      <c r="I476" s="19">
        <f t="shared" si="24"/>
        <v>0</v>
      </c>
      <c r="M476" s="2">
        <v>445</v>
      </c>
    </row>
    <row r="477" spans="2:13" ht="12.75">
      <c r="B477" s="201"/>
      <c r="F477" s="51"/>
      <c r="H477" s="5">
        <f t="shared" si="23"/>
        <v>0</v>
      </c>
      <c r="I477" s="19">
        <f t="shared" si="24"/>
        <v>0</v>
      </c>
      <c r="M477" s="2">
        <v>445</v>
      </c>
    </row>
    <row r="478" spans="2:13" ht="12.75">
      <c r="B478" s="201">
        <v>2000</v>
      </c>
      <c r="C478" s="1" t="s">
        <v>465</v>
      </c>
      <c r="D478" s="10" t="s">
        <v>298</v>
      </c>
      <c r="E478" s="1" t="s">
        <v>472</v>
      </c>
      <c r="F478" s="51" t="s">
        <v>574</v>
      </c>
      <c r="G478" s="75" t="s">
        <v>39</v>
      </c>
      <c r="H478" s="5">
        <f t="shared" si="23"/>
        <v>-2000</v>
      </c>
      <c r="I478" s="19">
        <v>4</v>
      </c>
      <c r="K478" t="s">
        <v>436</v>
      </c>
      <c r="L478">
        <v>12</v>
      </c>
      <c r="M478" s="2">
        <v>445</v>
      </c>
    </row>
    <row r="479" spans="2:13" ht="12.75">
      <c r="B479" s="201">
        <v>2000</v>
      </c>
      <c r="C479" s="1" t="s">
        <v>465</v>
      </c>
      <c r="D479" s="10" t="s">
        <v>298</v>
      </c>
      <c r="E479" s="1" t="s">
        <v>472</v>
      </c>
      <c r="F479" s="51" t="s">
        <v>574</v>
      </c>
      <c r="G479" s="75" t="s">
        <v>37</v>
      </c>
      <c r="H479" s="5">
        <f t="shared" si="23"/>
        <v>-4000</v>
      </c>
      <c r="I479" s="19">
        <v>4</v>
      </c>
      <c r="K479" t="s">
        <v>436</v>
      </c>
      <c r="L479">
        <v>12</v>
      </c>
      <c r="M479" s="2">
        <v>445</v>
      </c>
    </row>
    <row r="480" spans="2:13" ht="12.75">
      <c r="B480" s="201">
        <v>2000</v>
      </c>
      <c r="C480" s="1" t="s">
        <v>465</v>
      </c>
      <c r="D480" s="10" t="s">
        <v>298</v>
      </c>
      <c r="E480" s="1" t="s">
        <v>472</v>
      </c>
      <c r="F480" s="51" t="s">
        <v>574</v>
      </c>
      <c r="G480" s="75" t="s">
        <v>40</v>
      </c>
      <c r="H480" s="5">
        <f t="shared" si="23"/>
        <v>-6000</v>
      </c>
      <c r="I480" s="19">
        <v>4</v>
      </c>
      <c r="K480" t="s">
        <v>436</v>
      </c>
      <c r="L480">
        <v>12</v>
      </c>
      <c r="M480" s="2">
        <v>445</v>
      </c>
    </row>
    <row r="481" spans="1:13" s="55" customFormat="1" ht="12.75">
      <c r="A481" s="9"/>
      <c r="B481" s="195">
        <f>SUM(B478:B480)</f>
        <v>6000</v>
      </c>
      <c r="C481" s="9" t="s">
        <v>465</v>
      </c>
      <c r="D481" s="9"/>
      <c r="E481" s="9"/>
      <c r="F481" s="58"/>
      <c r="G481" s="171"/>
      <c r="H481" s="57">
        <v>0</v>
      </c>
      <c r="I481" s="54">
        <f t="shared" si="24"/>
        <v>13.48314606741573</v>
      </c>
      <c r="M481" s="2">
        <v>445</v>
      </c>
    </row>
    <row r="482" spans="2:13" ht="12.75">
      <c r="B482" s="201"/>
      <c r="F482" s="51"/>
      <c r="H482" s="5">
        <f t="shared" si="23"/>
        <v>0</v>
      </c>
      <c r="I482" s="19">
        <f t="shared" si="24"/>
        <v>0</v>
      </c>
      <c r="M482" s="2">
        <v>445</v>
      </c>
    </row>
    <row r="483" spans="2:13" ht="12.75">
      <c r="B483" s="201"/>
      <c r="F483" s="51"/>
      <c r="H483" s="5">
        <f t="shared" si="23"/>
        <v>0</v>
      </c>
      <c r="I483" s="19">
        <f t="shared" si="24"/>
        <v>0</v>
      </c>
      <c r="M483" s="2">
        <v>445</v>
      </c>
    </row>
    <row r="484" spans="2:13" ht="12.75">
      <c r="B484" s="201">
        <v>500</v>
      </c>
      <c r="C484" s="1" t="s">
        <v>442</v>
      </c>
      <c r="D484" s="10" t="s">
        <v>298</v>
      </c>
      <c r="E484" s="1" t="s">
        <v>443</v>
      </c>
      <c r="F484" s="51" t="s">
        <v>574</v>
      </c>
      <c r="G484" s="75" t="s">
        <v>39</v>
      </c>
      <c r="H484" s="5">
        <f t="shared" si="23"/>
        <v>-500</v>
      </c>
      <c r="I484" s="19">
        <v>1</v>
      </c>
      <c r="K484" t="s">
        <v>436</v>
      </c>
      <c r="L484">
        <v>12</v>
      </c>
      <c r="M484" s="2">
        <v>445</v>
      </c>
    </row>
    <row r="485" spans="2:13" ht="12.75">
      <c r="B485" s="201">
        <v>1500</v>
      </c>
      <c r="C485" s="1" t="s">
        <v>442</v>
      </c>
      <c r="D485" s="10" t="s">
        <v>298</v>
      </c>
      <c r="E485" s="1" t="s">
        <v>443</v>
      </c>
      <c r="F485" s="51" t="s">
        <v>574</v>
      </c>
      <c r="G485" s="75" t="s">
        <v>37</v>
      </c>
      <c r="H485" s="5">
        <f t="shared" si="23"/>
        <v>-2000</v>
      </c>
      <c r="I485" s="19">
        <v>5</v>
      </c>
      <c r="K485" t="s">
        <v>436</v>
      </c>
      <c r="L485">
        <v>12</v>
      </c>
      <c r="M485" s="2">
        <v>445</v>
      </c>
    </row>
    <row r="486" spans="1:13" s="55" customFormat="1" ht="12.75">
      <c r="A486" s="9"/>
      <c r="B486" s="195">
        <f>SUM(B484:B485)</f>
        <v>2000</v>
      </c>
      <c r="C486" s="9"/>
      <c r="D486" s="9"/>
      <c r="E486" s="9" t="s">
        <v>443</v>
      </c>
      <c r="F486" s="58"/>
      <c r="G486" s="171"/>
      <c r="H486" s="57">
        <v>0</v>
      </c>
      <c r="I486" s="54">
        <f t="shared" si="24"/>
        <v>4.49438202247191</v>
      </c>
      <c r="M486" s="2">
        <v>445</v>
      </c>
    </row>
    <row r="487" spans="6:13" ht="12.75">
      <c r="F487" s="51"/>
      <c r="H487" s="5">
        <f t="shared" si="23"/>
        <v>0</v>
      </c>
      <c r="I487" s="19">
        <f t="shared" si="24"/>
        <v>0</v>
      </c>
      <c r="M487" s="2">
        <v>445</v>
      </c>
    </row>
    <row r="488" spans="6:13" ht="12.75">
      <c r="F488" s="51"/>
      <c r="H488" s="5">
        <f t="shared" si="23"/>
        <v>0</v>
      </c>
      <c r="I488" s="19">
        <f t="shared" si="24"/>
        <v>0</v>
      </c>
      <c r="M488" s="2">
        <v>445</v>
      </c>
    </row>
    <row r="489" spans="6:13" ht="12.75">
      <c r="F489" s="51"/>
      <c r="H489" s="5">
        <f t="shared" si="23"/>
        <v>0</v>
      </c>
      <c r="I489" s="19">
        <f t="shared" si="24"/>
        <v>0</v>
      </c>
      <c r="M489" s="2">
        <v>445</v>
      </c>
    </row>
    <row r="490" spans="6:13" ht="12.75">
      <c r="F490" s="51"/>
      <c r="H490" s="5">
        <f t="shared" si="23"/>
        <v>0</v>
      </c>
      <c r="I490" s="19">
        <f t="shared" si="24"/>
        <v>0</v>
      </c>
      <c r="M490" s="2">
        <v>445</v>
      </c>
    </row>
    <row r="491" spans="1:13" s="55" customFormat="1" ht="12.75">
      <c r="A491" s="9"/>
      <c r="B491" s="195">
        <f>+B494+B499</f>
        <v>6000</v>
      </c>
      <c r="C491" s="196" t="s">
        <v>342</v>
      </c>
      <c r="D491" s="197" t="s">
        <v>343</v>
      </c>
      <c r="E491" s="196" t="s">
        <v>308</v>
      </c>
      <c r="F491" s="198" t="s">
        <v>309</v>
      </c>
      <c r="G491" s="199" t="s">
        <v>310</v>
      </c>
      <c r="H491" s="200"/>
      <c r="I491" s="54">
        <f>+B491/M491</f>
        <v>13.48314606741573</v>
      </c>
      <c r="J491" s="54"/>
      <c r="K491" s="54"/>
      <c r="M491" s="2">
        <v>445</v>
      </c>
    </row>
    <row r="492" spans="2:13" ht="12.75">
      <c r="B492" s="201"/>
      <c r="F492" s="51"/>
      <c r="H492" s="5">
        <f t="shared" si="23"/>
        <v>0</v>
      </c>
      <c r="I492" s="19">
        <f t="shared" si="24"/>
        <v>0</v>
      </c>
      <c r="M492" s="2">
        <v>445</v>
      </c>
    </row>
    <row r="493" spans="2:13" ht="12.75">
      <c r="B493" s="201">
        <v>2500</v>
      </c>
      <c r="C493" s="1" t="s">
        <v>385</v>
      </c>
      <c r="D493" s="1" t="s">
        <v>298</v>
      </c>
      <c r="E493" s="1" t="s">
        <v>502</v>
      </c>
      <c r="F493" s="51" t="s">
        <v>576</v>
      </c>
      <c r="G493" s="75" t="s">
        <v>37</v>
      </c>
      <c r="H493" s="5">
        <f t="shared" si="23"/>
        <v>-2500</v>
      </c>
      <c r="I493" s="19">
        <v>5</v>
      </c>
      <c r="K493" s="1" t="s">
        <v>385</v>
      </c>
      <c r="L493">
        <v>13</v>
      </c>
      <c r="M493" s="2">
        <v>445</v>
      </c>
    </row>
    <row r="494" spans="1:13" s="55" customFormat="1" ht="12.75">
      <c r="A494" s="9"/>
      <c r="B494" s="195">
        <f>SUM(B493:B493)</f>
        <v>2500</v>
      </c>
      <c r="C494" s="9" t="s">
        <v>385</v>
      </c>
      <c r="D494" s="9"/>
      <c r="E494" s="9"/>
      <c r="F494" s="58"/>
      <c r="G494" s="171"/>
      <c r="H494" s="57">
        <v>0</v>
      </c>
      <c r="I494" s="54">
        <f t="shared" si="24"/>
        <v>5.617977528089888</v>
      </c>
      <c r="M494" s="2">
        <v>445</v>
      </c>
    </row>
    <row r="495" spans="2:13" ht="12.75">
      <c r="B495" s="201"/>
      <c r="F495" s="51"/>
      <c r="H495" s="5">
        <f t="shared" si="23"/>
        <v>0</v>
      </c>
      <c r="I495" s="19">
        <f t="shared" si="24"/>
        <v>0</v>
      </c>
      <c r="M495" s="2">
        <v>445</v>
      </c>
    </row>
    <row r="496" spans="2:13" ht="12.75">
      <c r="B496" s="201"/>
      <c r="F496" s="51"/>
      <c r="H496" s="5">
        <f t="shared" si="23"/>
        <v>0</v>
      </c>
      <c r="I496" s="19">
        <f t="shared" si="24"/>
        <v>0</v>
      </c>
      <c r="M496" s="2">
        <v>445</v>
      </c>
    </row>
    <row r="497" spans="2:13" ht="12.75">
      <c r="B497" s="201">
        <v>1800</v>
      </c>
      <c r="C497" s="1" t="s">
        <v>440</v>
      </c>
      <c r="D497" s="10" t="s">
        <v>508</v>
      </c>
      <c r="E497" s="1" t="s">
        <v>522</v>
      </c>
      <c r="F497" s="51" t="s">
        <v>577</v>
      </c>
      <c r="G497" s="75" t="s">
        <v>39</v>
      </c>
      <c r="H497" s="5">
        <f t="shared" si="23"/>
        <v>-1800</v>
      </c>
      <c r="I497" s="19">
        <v>3.6</v>
      </c>
      <c r="K497" s="13" t="s">
        <v>502</v>
      </c>
      <c r="L497">
        <v>13</v>
      </c>
      <c r="M497" s="2">
        <v>445</v>
      </c>
    </row>
    <row r="498" spans="2:13" ht="12.75">
      <c r="B498" s="201">
        <v>1700</v>
      </c>
      <c r="C498" s="1" t="s">
        <v>440</v>
      </c>
      <c r="D498" s="10" t="s">
        <v>508</v>
      </c>
      <c r="E498" s="1" t="s">
        <v>522</v>
      </c>
      <c r="F498" s="51" t="s">
        <v>577</v>
      </c>
      <c r="G498" s="75" t="s">
        <v>37</v>
      </c>
      <c r="H498" s="5">
        <f t="shared" si="23"/>
        <v>-3500</v>
      </c>
      <c r="I498" s="19">
        <v>3.4</v>
      </c>
      <c r="K498" s="13" t="s">
        <v>502</v>
      </c>
      <c r="L498">
        <v>13</v>
      </c>
      <c r="M498" s="2">
        <v>445</v>
      </c>
    </row>
    <row r="499" spans="1:13" s="55" customFormat="1" ht="12.75">
      <c r="A499" s="9"/>
      <c r="B499" s="195">
        <f>SUM(B497:B498)</f>
        <v>3500</v>
      </c>
      <c r="C499" s="9"/>
      <c r="D499" s="9"/>
      <c r="E499" s="9" t="s">
        <v>522</v>
      </c>
      <c r="F499" s="58"/>
      <c r="G499" s="171"/>
      <c r="H499" s="57">
        <v>0</v>
      </c>
      <c r="I499" s="54">
        <f t="shared" si="24"/>
        <v>7.865168539325842</v>
      </c>
      <c r="M499" s="2">
        <v>445</v>
      </c>
    </row>
    <row r="500" spans="6:13" ht="12.75">
      <c r="F500" s="51"/>
      <c r="H500" s="5">
        <f t="shared" si="23"/>
        <v>0</v>
      </c>
      <c r="I500" s="19">
        <f t="shared" si="24"/>
        <v>0</v>
      </c>
      <c r="M500" s="2">
        <v>445</v>
      </c>
    </row>
    <row r="501" spans="6:13" ht="12.75">
      <c r="F501" s="51"/>
      <c r="H501" s="5">
        <f t="shared" si="23"/>
        <v>0</v>
      </c>
      <c r="I501" s="19">
        <f t="shared" si="24"/>
        <v>0</v>
      </c>
      <c r="M501" s="2">
        <v>445</v>
      </c>
    </row>
    <row r="502" spans="6:13" ht="12.75">
      <c r="F502" s="51"/>
      <c r="H502" s="5">
        <f t="shared" si="23"/>
        <v>0</v>
      </c>
      <c r="I502" s="19">
        <f t="shared" si="24"/>
        <v>0</v>
      </c>
      <c r="M502" s="2">
        <v>445</v>
      </c>
    </row>
    <row r="503" spans="6:13" ht="12.75">
      <c r="F503" s="51"/>
      <c r="H503" s="5">
        <f t="shared" si="23"/>
        <v>0</v>
      </c>
      <c r="I503" s="19">
        <f t="shared" si="24"/>
        <v>0</v>
      </c>
      <c r="M503" s="2">
        <v>445</v>
      </c>
    </row>
    <row r="504" spans="1:13" s="55" customFormat="1" ht="12.75">
      <c r="A504" s="9"/>
      <c r="B504" s="202">
        <f>+B517+B529+B540+B546+B557+B565</f>
        <v>91400</v>
      </c>
      <c r="C504" s="196" t="s">
        <v>344</v>
      </c>
      <c r="D504" s="197" t="s">
        <v>345</v>
      </c>
      <c r="E504" s="196" t="s">
        <v>340</v>
      </c>
      <c r="F504" s="198" t="s">
        <v>346</v>
      </c>
      <c r="G504" s="199" t="s">
        <v>320</v>
      </c>
      <c r="H504" s="200"/>
      <c r="I504" s="54">
        <f t="shared" si="24"/>
        <v>205.3932584269663</v>
      </c>
      <c r="J504" s="54"/>
      <c r="K504" s="54"/>
      <c r="M504" s="2">
        <v>445</v>
      </c>
    </row>
    <row r="505" spans="2:13" ht="12.75">
      <c r="B505" s="123"/>
      <c r="F505" s="51"/>
      <c r="H505" s="5">
        <f t="shared" si="23"/>
        <v>0</v>
      </c>
      <c r="I505" s="19">
        <f t="shared" si="24"/>
        <v>0</v>
      </c>
      <c r="M505" s="2">
        <v>445</v>
      </c>
    </row>
    <row r="506" spans="2:13" ht="12.75">
      <c r="B506" s="123">
        <v>2500</v>
      </c>
      <c r="C506" s="1" t="s">
        <v>385</v>
      </c>
      <c r="D506" s="1" t="s">
        <v>298</v>
      </c>
      <c r="E506" s="1" t="s">
        <v>478</v>
      </c>
      <c r="F506" s="51" t="s">
        <v>578</v>
      </c>
      <c r="G506" s="75" t="s">
        <v>38</v>
      </c>
      <c r="H506" s="5">
        <f t="shared" si="23"/>
        <v>-2500</v>
      </c>
      <c r="I506" s="19">
        <v>5</v>
      </c>
      <c r="K506" s="1" t="s">
        <v>385</v>
      </c>
      <c r="L506">
        <v>14</v>
      </c>
      <c r="M506" s="2">
        <v>445</v>
      </c>
    </row>
    <row r="507" spans="2:13" ht="12.75">
      <c r="B507" s="123">
        <v>2500</v>
      </c>
      <c r="C507" s="1" t="s">
        <v>385</v>
      </c>
      <c r="D507" s="1" t="s">
        <v>298</v>
      </c>
      <c r="E507" s="1" t="s">
        <v>478</v>
      </c>
      <c r="F507" s="51" t="s">
        <v>579</v>
      </c>
      <c r="G507" s="75" t="s">
        <v>41</v>
      </c>
      <c r="H507" s="5">
        <f t="shared" si="23"/>
        <v>-5000</v>
      </c>
      <c r="I507" s="19">
        <v>5</v>
      </c>
      <c r="K507" s="1" t="s">
        <v>385</v>
      </c>
      <c r="L507">
        <v>14</v>
      </c>
      <c r="M507" s="2">
        <v>445</v>
      </c>
    </row>
    <row r="508" spans="2:13" ht="12.75">
      <c r="B508" s="123">
        <v>3000</v>
      </c>
      <c r="C508" s="1" t="s">
        <v>385</v>
      </c>
      <c r="D508" s="1" t="s">
        <v>298</v>
      </c>
      <c r="E508" s="1" t="s">
        <v>1292</v>
      </c>
      <c r="F508" s="51" t="s">
        <v>580</v>
      </c>
      <c r="G508" s="75" t="s">
        <v>42</v>
      </c>
      <c r="H508" s="5">
        <f t="shared" si="23"/>
        <v>-8000</v>
      </c>
      <c r="I508" s="19">
        <v>6</v>
      </c>
      <c r="K508" s="1" t="s">
        <v>385</v>
      </c>
      <c r="L508">
        <v>14</v>
      </c>
      <c r="M508" s="2">
        <v>445</v>
      </c>
    </row>
    <row r="509" spans="2:13" ht="12.75">
      <c r="B509" s="123">
        <v>3000</v>
      </c>
      <c r="C509" s="1" t="s">
        <v>385</v>
      </c>
      <c r="D509" s="1" t="s">
        <v>298</v>
      </c>
      <c r="E509" s="1" t="s">
        <v>478</v>
      </c>
      <c r="F509" s="51" t="s">
        <v>581</v>
      </c>
      <c r="G509" s="75" t="s">
        <v>42</v>
      </c>
      <c r="H509" s="5">
        <f t="shared" si="23"/>
        <v>-11000</v>
      </c>
      <c r="I509" s="19">
        <v>6</v>
      </c>
      <c r="K509" s="1" t="s">
        <v>385</v>
      </c>
      <c r="L509">
        <v>14</v>
      </c>
      <c r="M509" s="2">
        <v>445</v>
      </c>
    </row>
    <row r="510" spans="2:13" ht="12.75">
      <c r="B510" s="123">
        <v>3000</v>
      </c>
      <c r="C510" s="1" t="s">
        <v>385</v>
      </c>
      <c r="D510" s="1" t="s">
        <v>298</v>
      </c>
      <c r="E510" s="1" t="s">
        <v>478</v>
      </c>
      <c r="F510" s="51" t="s">
        <v>582</v>
      </c>
      <c r="G510" s="75" t="s">
        <v>43</v>
      </c>
      <c r="H510" s="5">
        <f aca="true" t="shared" si="25" ref="H510:H516">H509-B510</f>
        <v>-14000</v>
      </c>
      <c r="I510" s="19">
        <v>6</v>
      </c>
      <c r="K510" s="1" t="s">
        <v>385</v>
      </c>
      <c r="L510">
        <v>14</v>
      </c>
      <c r="M510" s="2">
        <v>445</v>
      </c>
    </row>
    <row r="511" spans="2:13" ht="12.75">
      <c r="B511" s="123">
        <v>2500</v>
      </c>
      <c r="C511" s="1" t="s">
        <v>385</v>
      </c>
      <c r="D511" s="1" t="s">
        <v>298</v>
      </c>
      <c r="E511" s="1" t="s">
        <v>535</v>
      </c>
      <c r="F511" s="51" t="s">
        <v>583</v>
      </c>
      <c r="G511" s="75" t="s">
        <v>44</v>
      </c>
      <c r="H511" s="5">
        <f t="shared" si="25"/>
        <v>-16500</v>
      </c>
      <c r="I511" s="19">
        <v>5</v>
      </c>
      <c r="K511" s="1" t="s">
        <v>385</v>
      </c>
      <c r="L511">
        <v>14</v>
      </c>
      <c r="M511" s="2">
        <v>445</v>
      </c>
    </row>
    <row r="512" spans="2:13" ht="12.75">
      <c r="B512" s="123">
        <v>3000</v>
      </c>
      <c r="C512" s="1" t="s">
        <v>385</v>
      </c>
      <c r="D512" s="1" t="s">
        <v>298</v>
      </c>
      <c r="E512" s="1" t="s">
        <v>478</v>
      </c>
      <c r="F512" s="51" t="s">
        <v>584</v>
      </c>
      <c r="G512" s="75" t="s">
        <v>44</v>
      </c>
      <c r="H512" s="5">
        <f t="shared" si="25"/>
        <v>-19500</v>
      </c>
      <c r="I512" s="19">
        <v>6</v>
      </c>
      <c r="K512" s="1" t="s">
        <v>385</v>
      </c>
      <c r="L512">
        <v>14</v>
      </c>
      <c r="M512" s="2">
        <v>445</v>
      </c>
    </row>
    <row r="513" spans="2:13" ht="12.75">
      <c r="B513" s="123">
        <v>3000</v>
      </c>
      <c r="C513" s="1" t="s">
        <v>385</v>
      </c>
      <c r="D513" s="1" t="s">
        <v>298</v>
      </c>
      <c r="E513" s="1" t="s">
        <v>478</v>
      </c>
      <c r="F513" s="51" t="s">
        <v>585</v>
      </c>
      <c r="G513" s="75" t="s">
        <v>45</v>
      </c>
      <c r="H513" s="5">
        <f t="shared" si="25"/>
        <v>-22500</v>
      </c>
      <c r="I513" s="19">
        <v>6</v>
      </c>
      <c r="K513" s="1" t="s">
        <v>385</v>
      </c>
      <c r="L513">
        <v>14</v>
      </c>
      <c r="M513" s="2">
        <v>445</v>
      </c>
    </row>
    <row r="514" spans="2:13" ht="12.75">
      <c r="B514" s="123">
        <v>2000</v>
      </c>
      <c r="C514" s="1" t="s">
        <v>385</v>
      </c>
      <c r="D514" s="1" t="s">
        <v>298</v>
      </c>
      <c r="E514" s="1" t="s">
        <v>478</v>
      </c>
      <c r="F514" s="51" t="s">
        <v>586</v>
      </c>
      <c r="G514" s="75" t="s">
        <v>46</v>
      </c>
      <c r="H514" s="5">
        <f t="shared" si="25"/>
        <v>-24500</v>
      </c>
      <c r="I514" s="19">
        <v>4</v>
      </c>
      <c r="K514" s="1" t="s">
        <v>385</v>
      </c>
      <c r="L514">
        <v>14</v>
      </c>
      <c r="M514" s="2">
        <v>445</v>
      </c>
    </row>
    <row r="515" spans="2:13" ht="12.75">
      <c r="B515" s="123">
        <v>2000</v>
      </c>
      <c r="C515" s="1" t="s">
        <v>385</v>
      </c>
      <c r="D515" s="1" t="s">
        <v>298</v>
      </c>
      <c r="E515" s="1" t="s">
        <v>478</v>
      </c>
      <c r="F515" s="51" t="s">
        <v>587</v>
      </c>
      <c r="G515" s="75" t="s">
        <v>47</v>
      </c>
      <c r="H515" s="5">
        <f t="shared" si="25"/>
        <v>-26500</v>
      </c>
      <c r="I515" s="19">
        <v>4</v>
      </c>
      <c r="K515" s="1" t="s">
        <v>385</v>
      </c>
      <c r="L515">
        <v>14</v>
      </c>
      <c r="M515" s="2">
        <v>445</v>
      </c>
    </row>
    <row r="516" spans="2:13" ht="12.75">
      <c r="B516" s="123">
        <v>3000</v>
      </c>
      <c r="C516" s="1" t="s">
        <v>385</v>
      </c>
      <c r="D516" s="1" t="s">
        <v>298</v>
      </c>
      <c r="E516" s="1" t="s">
        <v>1292</v>
      </c>
      <c r="F516" s="51" t="s">
        <v>588</v>
      </c>
      <c r="G516" s="75" t="s">
        <v>47</v>
      </c>
      <c r="H516" s="5">
        <f t="shared" si="25"/>
        <v>-29500</v>
      </c>
      <c r="I516" s="19">
        <v>6</v>
      </c>
      <c r="K516" s="1" t="s">
        <v>385</v>
      </c>
      <c r="L516">
        <v>14</v>
      </c>
      <c r="M516" s="2">
        <v>445</v>
      </c>
    </row>
    <row r="517" spans="1:13" s="55" customFormat="1" ht="12.75">
      <c r="A517" s="9"/>
      <c r="B517" s="202">
        <f>SUM(B506:B516)</f>
        <v>29500</v>
      </c>
      <c r="C517" s="9" t="s">
        <v>385</v>
      </c>
      <c r="D517" s="9"/>
      <c r="E517" s="9"/>
      <c r="F517" s="58"/>
      <c r="G517" s="171"/>
      <c r="H517" s="57">
        <v>0</v>
      </c>
      <c r="I517" s="17"/>
      <c r="M517" s="2">
        <v>445</v>
      </c>
    </row>
    <row r="518" spans="2:13" ht="12.75">
      <c r="B518" s="123"/>
      <c r="F518" s="51"/>
      <c r="H518" s="5">
        <f aca="true" t="shared" si="26" ref="H518:H581">H517-B518</f>
        <v>0</v>
      </c>
      <c r="I518" s="19">
        <f aca="true" t="shared" si="27" ref="I518:I531">+B518/M518</f>
        <v>0</v>
      </c>
      <c r="M518" s="2">
        <v>445</v>
      </c>
    </row>
    <row r="519" spans="2:13" ht="12.75">
      <c r="B519" s="123"/>
      <c r="F519" s="51"/>
      <c r="H519" s="5">
        <f t="shared" si="26"/>
        <v>0</v>
      </c>
      <c r="I519" s="19">
        <f t="shared" si="27"/>
        <v>0</v>
      </c>
      <c r="M519" s="2">
        <v>445</v>
      </c>
    </row>
    <row r="520" spans="2:13" ht="12.75">
      <c r="B520" s="123">
        <v>2500</v>
      </c>
      <c r="C520" s="1" t="s">
        <v>589</v>
      </c>
      <c r="D520" s="10" t="s">
        <v>298</v>
      </c>
      <c r="E520" s="1" t="s">
        <v>472</v>
      </c>
      <c r="F520" s="51" t="s">
        <v>590</v>
      </c>
      <c r="G520" s="75" t="s">
        <v>41</v>
      </c>
      <c r="H520" s="5">
        <f t="shared" si="26"/>
        <v>-2500</v>
      </c>
      <c r="I520" s="19">
        <f t="shared" si="27"/>
        <v>5.617977528089888</v>
      </c>
      <c r="K520" t="s">
        <v>478</v>
      </c>
      <c r="L520" s="13">
        <v>14</v>
      </c>
      <c r="M520" s="2">
        <v>445</v>
      </c>
    </row>
    <row r="521" spans="2:13" ht="12.75">
      <c r="B521" s="123">
        <v>1500</v>
      </c>
      <c r="C521" s="1" t="s">
        <v>591</v>
      </c>
      <c r="D521" s="10" t="s">
        <v>298</v>
      </c>
      <c r="E521" s="1" t="s">
        <v>472</v>
      </c>
      <c r="F521" s="51" t="s">
        <v>592</v>
      </c>
      <c r="G521" s="75" t="s">
        <v>42</v>
      </c>
      <c r="H521" s="5">
        <f t="shared" si="26"/>
        <v>-4000</v>
      </c>
      <c r="I521" s="19">
        <f t="shared" si="27"/>
        <v>3.3707865168539324</v>
      </c>
      <c r="K521" t="s">
        <v>478</v>
      </c>
      <c r="L521" s="13">
        <v>14</v>
      </c>
      <c r="M521" s="2">
        <v>445</v>
      </c>
    </row>
    <row r="522" spans="2:13" ht="12.75">
      <c r="B522" s="123">
        <v>1500</v>
      </c>
      <c r="C522" s="1" t="s">
        <v>593</v>
      </c>
      <c r="D522" s="10" t="s">
        <v>298</v>
      </c>
      <c r="E522" s="1" t="s">
        <v>472</v>
      </c>
      <c r="F522" s="51" t="s">
        <v>592</v>
      </c>
      <c r="G522" s="75" t="s">
        <v>42</v>
      </c>
      <c r="H522" s="5">
        <f t="shared" si="26"/>
        <v>-5500</v>
      </c>
      <c r="I522" s="19">
        <f t="shared" si="27"/>
        <v>3.3707865168539324</v>
      </c>
      <c r="K522" t="s">
        <v>478</v>
      </c>
      <c r="L522" s="13">
        <v>14</v>
      </c>
      <c r="M522" s="2">
        <v>445</v>
      </c>
    </row>
    <row r="523" spans="2:13" ht="12.75">
      <c r="B523" s="123">
        <v>1000</v>
      </c>
      <c r="C523" s="1" t="s">
        <v>594</v>
      </c>
      <c r="D523" s="10" t="s">
        <v>298</v>
      </c>
      <c r="E523" s="1" t="s">
        <v>472</v>
      </c>
      <c r="F523" s="51" t="s">
        <v>592</v>
      </c>
      <c r="G523" s="75" t="s">
        <v>43</v>
      </c>
      <c r="H523" s="5">
        <f t="shared" si="26"/>
        <v>-6500</v>
      </c>
      <c r="I523" s="19">
        <f t="shared" si="27"/>
        <v>2.247191011235955</v>
      </c>
      <c r="K523" t="s">
        <v>478</v>
      </c>
      <c r="L523" s="13">
        <v>14</v>
      </c>
      <c r="M523" s="2">
        <v>445</v>
      </c>
    </row>
    <row r="524" spans="2:13" ht="12.75">
      <c r="B524" s="123">
        <v>1000</v>
      </c>
      <c r="C524" s="1" t="s">
        <v>595</v>
      </c>
      <c r="D524" s="10" t="s">
        <v>298</v>
      </c>
      <c r="E524" s="1" t="s">
        <v>472</v>
      </c>
      <c r="F524" s="51" t="s">
        <v>592</v>
      </c>
      <c r="G524" s="75" t="s">
        <v>43</v>
      </c>
      <c r="H524" s="5">
        <f t="shared" si="26"/>
        <v>-7500</v>
      </c>
      <c r="I524" s="19">
        <f t="shared" si="27"/>
        <v>2.247191011235955</v>
      </c>
      <c r="K524" t="s">
        <v>478</v>
      </c>
      <c r="L524" s="13">
        <v>14</v>
      </c>
      <c r="M524" s="2">
        <v>445</v>
      </c>
    </row>
    <row r="525" spans="2:13" ht="12.75">
      <c r="B525" s="123">
        <v>1000</v>
      </c>
      <c r="C525" s="1" t="s">
        <v>596</v>
      </c>
      <c r="D525" s="10" t="s">
        <v>298</v>
      </c>
      <c r="E525" s="1" t="s">
        <v>472</v>
      </c>
      <c r="F525" s="51" t="s">
        <v>592</v>
      </c>
      <c r="G525" s="75" t="s">
        <v>44</v>
      </c>
      <c r="H525" s="5">
        <f t="shared" si="26"/>
        <v>-8500</v>
      </c>
      <c r="I525" s="19">
        <f t="shared" si="27"/>
        <v>2.247191011235955</v>
      </c>
      <c r="K525" t="s">
        <v>478</v>
      </c>
      <c r="L525" s="13">
        <v>14</v>
      </c>
      <c r="M525" s="2">
        <v>445</v>
      </c>
    </row>
    <row r="526" spans="2:13" ht="12.75">
      <c r="B526" s="123">
        <v>1000</v>
      </c>
      <c r="C526" s="1" t="s">
        <v>597</v>
      </c>
      <c r="D526" s="10" t="s">
        <v>298</v>
      </c>
      <c r="E526" s="1" t="s">
        <v>472</v>
      </c>
      <c r="F526" s="51" t="s">
        <v>598</v>
      </c>
      <c r="G526" s="75" t="s">
        <v>44</v>
      </c>
      <c r="H526" s="5">
        <f t="shared" si="26"/>
        <v>-9500</v>
      </c>
      <c r="I526" s="19">
        <f t="shared" si="27"/>
        <v>2.247191011235955</v>
      </c>
      <c r="K526" t="s">
        <v>478</v>
      </c>
      <c r="L526" s="13">
        <v>14</v>
      </c>
      <c r="M526" s="2">
        <v>445</v>
      </c>
    </row>
    <row r="527" spans="2:13" ht="12.75">
      <c r="B527" s="123">
        <v>2500</v>
      </c>
      <c r="C527" s="1" t="s">
        <v>599</v>
      </c>
      <c r="D527" s="10" t="s">
        <v>298</v>
      </c>
      <c r="E527" s="1" t="s">
        <v>472</v>
      </c>
      <c r="F527" s="51" t="s">
        <v>600</v>
      </c>
      <c r="G527" s="75" t="s">
        <v>44</v>
      </c>
      <c r="H527" s="5">
        <f t="shared" si="26"/>
        <v>-12000</v>
      </c>
      <c r="I527" s="19">
        <f t="shared" si="27"/>
        <v>5.617977528089888</v>
      </c>
      <c r="K527" t="s">
        <v>478</v>
      </c>
      <c r="L527" s="13">
        <v>14</v>
      </c>
      <c r="M527" s="2">
        <v>445</v>
      </c>
    </row>
    <row r="528" spans="2:13" ht="12.75">
      <c r="B528" s="123">
        <v>5000</v>
      </c>
      <c r="C528" s="1" t="s">
        <v>601</v>
      </c>
      <c r="D528" s="10" t="s">
        <v>298</v>
      </c>
      <c r="E528" s="1" t="s">
        <v>472</v>
      </c>
      <c r="F528" s="51" t="s">
        <v>602</v>
      </c>
      <c r="G528" s="75" t="s">
        <v>47</v>
      </c>
      <c r="H528" s="5">
        <f t="shared" si="26"/>
        <v>-17000</v>
      </c>
      <c r="I528" s="19">
        <f t="shared" si="27"/>
        <v>11.235955056179776</v>
      </c>
      <c r="K528" t="s">
        <v>478</v>
      </c>
      <c r="L528" s="13">
        <v>14</v>
      </c>
      <c r="M528" s="2">
        <v>445</v>
      </c>
    </row>
    <row r="529" spans="1:13" s="55" customFormat="1" ht="12.75">
      <c r="A529" s="9"/>
      <c r="B529" s="202">
        <f>SUM(B520:B528)</f>
        <v>17000</v>
      </c>
      <c r="C529" s="9" t="s">
        <v>1293</v>
      </c>
      <c r="D529" s="9"/>
      <c r="E529" s="9"/>
      <c r="F529" s="58"/>
      <c r="G529" s="171"/>
      <c r="H529" s="57">
        <v>0</v>
      </c>
      <c r="I529" s="54">
        <f t="shared" si="27"/>
        <v>38.20224719101124</v>
      </c>
      <c r="M529" s="2">
        <v>445</v>
      </c>
    </row>
    <row r="530" spans="2:13" ht="12.75">
      <c r="B530" s="123"/>
      <c r="F530" s="51"/>
      <c r="H530" s="5">
        <f t="shared" si="26"/>
        <v>0</v>
      </c>
      <c r="I530" s="19">
        <f t="shared" si="27"/>
        <v>0</v>
      </c>
      <c r="M530" s="2">
        <v>445</v>
      </c>
    </row>
    <row r="531" spans="2:13" ht="12.75">
      <c r="B531" s="123"/>
      <c r="F531" s="51"/>
      <c r="H531" s="5">
        <f t="shared" si="26"/>
        <v>0</v>
      </c>
      <c r="I531" s="19">
        <f t="shared" si="27"/>
        <v>0</v>
      </c>
      <c r="M531" s="2">
        <v>445</v>
      </c>
    </row>
    <row r="532" spans="2:13" ht="12.75">
      <c r="B532" s="123">
        <v>1200</v>
      </c>
      <c r="C532" s="1" t="s">
        <v>440</v>
      </c>
      <c r="D532" s="10" t="s">
        <v>298</v>
      </c>
      <c r="E532" s="1" t="s">
        <v>522</v>
      </c>
      <c r="F532" s="51" t="s">
        <v>592</v>
      </c>
      <c r="G532" s="75" t="s">
        <v>41</v>
      </c>
      <c r="H532" s="5">
        <f t="shared" si="26"/>
        <v>-1200</v>
      </c>
      <c r="I532" s="19">
        <v>2.4</v>
      </c>
      <c r="K532" t="s">
        <v>478</v>
      </c>
      <c r="L532" s="13">
        <v>14</v>
      </c>
      <c r="M532" s="2">
        <v>445</v>
      </c>
    </row>
    <row r="533" spans="2:13" ht="12.75">
      <c r="B533" s="123">
        <v>1600</v>
      </c>
      <c r="C533" s="1" t="s">
        <v>440</v>
      </c>
      <c r="D533" s="10" t="s">
        <v>298</v>
      </c>
      <c r="E533" s="1" t="s">
        <v>522</v>
      </c>
      <c r="F533" s="51" t="s">
        <v>592</v>
      </c>
      <c r="G533" s="75" t="s">
        <v>42</v>
      </c>
      <c r="H533" s="5">
        <f t="shared" si="26"/>
        <v>-2800</v>
      </c>
      <c r="I533" s="19">
        <v>3.2</v>
      </c>
      <c r="K533" t="s">
        <v>478</v>
      </c>
      <c r="L533" s="13">
        <v>14</v>
      </c>
      <c r="M533" s="2">
        <v>445</v>
      </c>
    </row>
    <row r="534" spans="2:13" ht="12.75">
      <c r="B534" s="123">
        <v>1000</v>
      </c>
      <c r="C534" s="1" t="s">
        <v>440</v>
      </c>
      <c r="D534" s="10" t="s">
        <v>298</v>
      </c>
      <c r="E534" s="1" t="s">
        <v>522</v>
      </c>
      <c r="F534" s="51" t="s">
        <v>592</v>
      </c>
      <c r="G534" s="75" t="s">
        <v>43</v>
      </c>
      <c r="H534" s="5">
        <f t="shared" si="26"/>
        <v>-3800</v>
      </c>
      <c r="I534" s="19">
        <v>2</v>
      </c>
      <c r="K534" t="s">
        <v>478</v>
      </c>
      <c r="L534" s="13">
        <v>14</v>
      </c>
      <c r="M534" s="2">
        <v>445</v>
      </c>
    </row>
    <row r="535" spans="2:13" ht="12.75">
      <c r="B535" s="123">
        <v>800</v>
      </c>
      <c r="C535" s="1" t="s">
        <v>440</v>
      </c>
      <c r="D535" s="10" t="s">
        <v>298</v>
      </c>
      <c r="E535" s="1" t="s">
        <v>522</v>
      </c>
      <c r="F535" s="51" t="s">
        <v>592</v>
      </c>
      <c r="G535" s="75" t="s">
        <v>44</v>
      </c>
      <c r="H535" s="5">
        <f t="shared" si="26"/>
        <v>-4600</v>
      </c>
      <c r="I535" s="19">
        <v>1.6</v>
      </c>
      <c r="K535" t="s">
        <v>478</v>
      </c>
      <c r="L535" s="13">
        <v>14</v>
      </c>
      <c r="M535" s="2">
        <v>445</v>
      </c>
    </row>
    <row r="536" spans="2:13" ht="12.75">
      <c r="B536" s="209">
        <v>1500</v>
      </c>
      <c r="C536" s="1" t="s">
        <v>440</v>
      </c>
      <c r="D536" s="10" t="s">
        <v>298</v>
      </c>
      <c r="E536" s="1" t="s">
        <v>522</v>
      </c>
      <c r="F536" s="51" t="s">
        <v>592</v>
      </c>
      <c r="G536" s="75" t="s">
        <v>45</v>
      </c>
      <c r="H536" s="5">
        <f t="shared" si="26"/>
        <v>-6100</v>
      </c>
      <c r="I536" s="19">
        <v>4.4</v>
      </c>
      <c r="K536" t="s">
        <v>478</v>
      </c>
      <c r="L536" s="13">
        <v>14</v>
      </c>
      <c r="M536" s="2">
        <v>445</v>
      </c>
    </row>
    <row r="537" spans="2:13" ht="12.75">
      <c r="B537" s="123">
        <v>1200</v>
      </c>
      <c r="C537" s="1" t="s">
        <v>440</v>
      </c>
      <c r="D537" s="10" t="s">
        <v>298</v>
      </c>
      <c r="E537" s="1" t="s">
        <v>522</v>
      </c>
      <c r="F537" s="51" t="s">
        <v>592</v>
      </c>
      <c r="G537" s="75" t="s">
        <v>46</v>
      </c>
      <c r="H537" s="5">
        <f t="shared" si="26"/>
        <v>-7300</v>
      </c>
      <c r="I537" s="19">
        <v>2.4</v>
      </c>
      <c r="K537" t="s">
        <v>478</v>
      </c>
      <c r="L537" s="13">
        <v>14</v>
      </c>
      <c r="M537" s="2">
        <v>445</v>
      </c>
    </row>
    <row r="538" spans="2:13" ht="12.75">
      <c r="B538" s="123">
        <v>300</v>
      </c>
      <c r="C538" s="1" t="s">
        <v>440</v>
      </c>
      <c r="D538" s="10" t="s">
        <v>298</v>
      </c>
      <c r="E538" s="1" t="s">
        <v>522</v>
      </c>
      <c r="F538" s="51" t="s">
        <v>592</v>
      </c>
      <c r="G538" s="75" t="s">
        <v>47</v>
      </c>
      <c r="H538" s="5">
        <f t="shared" si="26"/>
        <v>-7600</v>
      </c>
      <c r="I538" s="19">
        <v>0.6</v>
      </c>
      <c r="K538" t="s">
        <v>478</v>
      </c>
      <c r="L538" s="13">
        <v>14</v>
      </c>
      <c r="M538" s="2">
        <v>445</v>
      </c>
    </row>
    <row r="539" spans="2:13" ht="12.75">
      <c r="B539" s="123">
        <v>800</v>
      </c>
      <c r="C539" s="1" t="s">
        <v>440</v>
      </c>
      <c r="D539" s="10" t="s">
        <v>298</v>
      </c>
      <c r="E539" s="1" t="s">
        <v>522</v>
      </c>
      <c r="F539" s="51" t="s">
        <v>592</v>
      </c>
      <c r="G539" s="75" t="s">
        <v>48</v>
      </c>
      <c r="H539" s="5">
        <f t="shared" si="26"/>
        <v>-8400</v>
      </c>
      <c r="I539" s="19">
        <v>1.6</v>
      </c>
      <c r="K539" t="s">
        <v>478</v>
      </c>
      <c r="L539" s="13">
        <v>14</v>
      </c>
      <c r="M539" s="2">
        <v>445</v>
      </c>
    </row>
    <row r="540" spans="1:13" s="55" customFormat="1" ht="12.75">
      <c r="A540" s="9"/>
      <c r="B540" s="202">
        <f>SUM(B532:B539)</f>
        <v>8400</v>
      </c>
      <c r="C540" s="9"/>
      <c r="D540" s="9"/>
      <c r="E540" s="9" t="s">
        <v>522</v>
      </c>
      <c r="F540" s="58"/>
      <c r="G540" s="171"/>
      <c r="H540" s="57">
        <v>0</v>
      </c>
      <c r="I540" s="54">
        <f>+B540/M540</f>
        <v>18.876404494382022</v>
      </c>
      <c r="M540" s="2">
        <v>445</v>
      </c>
    </row>
    <row r="541" spans="2:13" ht="12.75">
      <c r="B541" s="123"/>
      <c r="F541" s="51"/>
      <c r="H541" s="5">
        <f t="shared" si="26"/>
        <v>0</v>
      </c>
      <c r="I541" s="19">
        <f>+B541/M541</f>
        <v>0</v>
      </c>
      <c r="M541" s="2">
        <v>445</v>
      </c>
    </row>
    <row r="542" spans="2:13" ht="12.75">
      <c r="B542" s="123"/>
      <c r="F542" s="51"/>
      <c r="H542" s="5">
        <f t="shared" si="26"/>
        <v>0</v>
      </c>
      <c r="I542" s="19">
        <f>+B542/M542</f>
        <v>0</v>
      </c>
      <c r="M542" s="2">
        <v>445</v>
      </c>
    </row>
    <row r="543" spans="1:13" ht="12.75">
      <c r="A543" s="10"/>
      <c r="B543" s="123">
        <v>5000</v>
      </c>
      <c r="C543" s="1" t="s">
        <v>463</v>
      </c>
      <c r="D543" s="10" t="s">
        <v>298</v>
      </c>
      <c r="E543" s="1" t="s">
        <v>472</v>
      </c>
      <c r="F543" s="51" t="s">
        <v>603</v>
      </c>
      <c r="G543" s="75" t="s">
        <v>44</v>
      </c>
      <c r="H543" s="5">
        <f t="shared" si="26"/>
        <v>-5000</v>
      </c>
      <c r="I543" s="19">
        <v>10</v>
      </c>
      <c r="K543" t="s">
        <v>478</v>
      </c>
      <c r="L543" s="13">
        <v>14</v>
      </c>
      <c r="M543" s="2">
        <v>445</v>
      </c>
    </row>
    <row r="544" spans="2:13" ht="12.75">
      <c r="B544" s="123">
        <v>5000</v>
      </c>
      <c r="C544" s="1" t="s">
        <v>463</v>
      </c>
      <c r="D544" s="10" t="s">
        <v>298</v>
      </c>
      <c r="E544" s="1" t="s">
        <v>472</v>
      </c>
      <c r="F544" s="51" t="s">
        <v>603</v>
      </c>
      <c r="G544" s="75" t="s">
        <v>45</v>
      </c>
      <c r="H544" s="5">
        <f t="shared" si="26"/>
        <v>-10000</v>
      </c>
      <c r="I544" s="19">
        <v>10</v>
      </c>
      <c r="K544" t="s">
        <v>478</v>
      </c>
      <c r="L544" s="13">
        <v>14</v>
      </c>
      <c r="M544" s="2">
        <v>445</v>
      </c>
    </row>
    <row r="545" spans="2:13" ht="12.75">
      <c r="B545" s="123">
        <v>5000</v>
      </c>
      <c r="C545" s="1" t="s">
        <v>463</v>
      </c>
      <c r="D545" s="10" t="s">
        <v>298</v>
      </c>
      <c r="E545" s="1" t="s">
        <v>472</v>
      </c>
      <c r="F545" s="51" t="s">
        <v>603</v>
      </c>
      <c r="G545" s="75" t="s">
        <v>46</v>
      </c>
      <c r="H545" s="5">
        <f t="shared" si="26"/>
        <v>-15000</v>
      </c>
      <c r="I545" s="19">
        <v>10</v>
      </c>
      <c r="K545" t="s">
        <v>478</v>
      </c>
      <c r="L545" s="13">
        <v>14</v>
      </c>
      <c r="M545" s="2">
        <v>445</v>
      </c>
    </row>
    <row r="546" spans="1:13" s="55" customFormat="1" ht="12.75">
      <c r="A546" s="9"/>
      <c r="B546" s="202">
        <f>SUM(B543:B545)</f>
        <v>15000</v>
      </c>
      <c r="C546" s="9" t="s">
        <v>463</v>
      </c>
      <c r="D546" s="9"/>
      <c r="E546" s="9"/>
      <c r="F546" s="58"/>
      <c r="G546" s="171"/>
      <c r="H546" s="57">
        <v>0</v>
      </c>
      <c r="I546" s="54">
        <f>+B546/M546</f>
        <v>33.70786516853933</v>
      </c>
      <c r="M546" s="2">
        <v>445</v>
      </c>
    </row>
    <row r="547" spans="2:13" ht="12.75">
      <c r="B547" s="123"/>
      <c r="F547" s="51"/>
      <c r="H547" s="5">
        <f t="shared" si="26"/>
        <v>0</v>
      </c>
      <c r="I547" s="19">
        <f>+B547/M547</f>
        <v>0</v>
      </c>
      <c r="M547" s="2">
        <v>445</v>
      </c>
    </row>
    <row r="548" spans="2:13" ht="12.75">
      <c r="B548" s="123"/>
      <c r="F548" s="51"/>
      <c r="H548" s="5">
        <f t="shared" si="26"/>
        <v>0</v>
      </c>
      <c r="I548" s="19">
        <f>+B548/M548</f>
        <v>0</v>
      </c>
      <c r="M548" s="2">
        <v>445</v>
      </c>
    </row>
    <row r="549" spans="2:13" ht="12.75">
      <c r="B549" s="123">
        <v>2000</v>
      </c>
      <c r="C549" s="1" t="s">
        <v>465</v>
      </c>
      <c r="D549" s="10" t="s">
        <v>298</v>
      </c>
      <c r="E549" s="1" t="s">
        <v>472</v>
      </c>
      <c r="F549" s="51" t="s">
        <v>592</v>
      </c>
      <c r="G549" s="75" t="s">
        <v>41</v>
      </c>
      <c r="H549" s="5">
        <f t="shared" si="26"/>
        <v>-2000</v>
      </c>
      <c r="I549" s="19">
        <v>4</v>
      </c>
      <c r="K549" t="s">
        <v>478</v>
      </c>
      <c r="L549" s="13">
        <v>14</v>
      </c>
      <c r="M549" s="2">
        <v>445</v>
      </c>
    </row>
    <row r="550" spans="2:13" ht="12.75">
      <c r="B550" s="123">
        <v>2000</v>
      </c>
      <c r="C550" s="1" t="s">
        <v>465</v>
      </c>
      <c r="D550" s="10" t="s">
        <v>298</v>
      </c>
      <c r="E550" s="1" t="s">
        <v>472</v>
      </c>
      <c r="F550" s="51" t="s">
        <v>592</v>
      </c>
      <c r="G550" s="75" t="s">
        <v>42</v>
      </c>
      <c r="H550" s="5">
        <f t="shared" si="26"/>
        <v>-4000</v>
      </c>
      <c r="I550" s="19">
        <v>4</v>
      </c>
      <c r="K550" t="s">
        <v>478</v>
      </c>
      <c r="L550" s="13">
        <v>14</v>
      </c>
      <c r="M550" s="2">
        <v>445</v>
      </c>
    </row>
    <row r="551" spans="2:13" ht="12.75">
      <c r="B551" s="123">
        <v>2000</v>
      </c>
      <c r="C551" s="1" t="s">
        <v>465</v>
      </c>
      <c r="D551" s="10" t="s">
        <v>298</v>
      </c>
      <c r="E551" s="1" t="s">
        <v>472</v>
      </c>
      <c r="F551" s="51" t="s">
        <v>592</v>
      </c>
      <c r="G551" s="75" t="s">
        <v>43</v>
      </c>
      <c r="H551" s="5">
        <f t="shared" si="26"/>
        <v>-6000</v>
      </c>
      <c r="I551" s="19">
        <v>4</v>
      </c>
      <c r="K551" t="s">
        <v>478</v>
      </c>
      <c r="L551" s="13">
        <v>14</v>
      </c>
      <c r="M551" s="2">
        <v>445</v>
      </c>
    </row>
    <row r="552" spans="2:13" ht="12.75">
      <c r="B552" s="123">
        <v>2000</v>
      </c>
      <c r="C552" s="1" t="s">
        <v>465</v>
      </c>
      <c r="D552" s="10" t="s">
        <v>298</v>
      </c>
      <c r="E552" s="1" t="s">
        <v>472</v>
      </c>
      <c r="F552" s="51" t="s">
        <v>592</v>
      </c>
      <c r="G552" s="75" t="s">
        <v>44</v>
      </c>
      <c r="H552" s="5">
        <f t="shared" si="26"/>
        <v>-8000</v>
      </c>
      <c r="I552" s="19">
        <v>4</v>
      </c>
      <c r="K552" t="s">
        <v>478</v>
      </c>
      <c r="L552" s="13">
        <v>14</v>
      </c>
      <c r="M552" s="2">
        <v>445</v>
      </c>
    </row>
    <row r="553" spans="2:13" ht="12.75">
      <c r="B553" s="123">
        <v>2000</v>
      </c>
      <c r="C553" s="1" t="s">
        <v>465</v>
      </c>
      <c r="D553" s="10" t="s">
        <v>298</v>
      </c>
      <c r="E553" s="1" t="s">
        <v>472</v>
      </c>
      <c r="F553" s="51" t="s">
        <v>592</v>
      </c>
      <c r="G553" s="75" t="s">
        <v>44</v>
      </c>
      <c r="H553" s="5">
        <f t="shared" si="26"/>
        <v>-10000</v>
      </c>
      <c r="I553" s="19">
        <v>4</v>
      </c>
      <c r="K553" t="s">
        <v>478</v>
      </c>
      <c r="L553" s="13">
        <v>14</v>
      </c>
      <c r="M553" s="2">
        <v>445</v>
      </c>
    </row>
    <row r="554" spans="2:13" ht="12.75">
      <c r="B554" s="123">
        <v>2000</v>
      </c>
      <c r="C554" s="1" t="s">
        <v>465</v>
      </c>
      <c r="D554" s="10" t="s">
        <v>298</v>
      </c>
      <c r="E554" s="1" t="s">
        <v>472</v>
      </c>
      <c r="F554" s="51" t="s">
        <v>592</v>
      </c>
      <c r="G554" s="75" t="s">
        <v>45</v>
      </c>
      <c r="H554" s="5">
        <f t="shared" si="26"/>
        <v>-12000</v>
      </c>
      <c r="I554" s="19">
        <v>4</v>
      </c>
      <c r="K554" t="s">
        <v>478</v>
      </c>
      <c r="L554" s="13">
        <v>14</v>
      </c>
      <c r="M554" s="2">
        <v>445</v>
      </c>
    </row>
    <row r="555" spans="2:13" ht="12.75">
      <c r="B555" s="123">
        <v>2000</v>
      </c>
      <c r="C555" s="1" t="s">
        <v>465</v>
      </c>
      <c r="D555" s="10" t="s">
        <v>298</v>
      </c>
      <c r="E555" s="1" t="s">
        <v>472</v>
      </c>
      <c r="F555" s="51" t="s">
        <v>592</v>
      </c>
      <c r="G555" s="75" t="s">
        <v>46</v>
      </c>
      <c r="H555" s="5">
        <f t="shared" si="26"/>
        <v>-14000</v>
      </c>
      <c r="I555" s="19">
        <v>4</v>
      </c>
      <c r="K555" t="s">
        <v>478</v>
      </c>
      <c r="L555" s="13">
        <v>14</v>
      </c>
      <c r="M555" s="2">
        <v>445</v>
      </c>
    </row>
    <row r="556" spans="2:13" ht="12.75">
      <c r="B556" s="123">
        <v>2000</v>
      </c>
      <c r="C556" s="1" t="s">
        <v>465</v>
      </c>
      <c r="D556" s="10" t="s">
        <v>298</v>
      </c>
      <c r="E556" s="1" t="s">
        <v>472</v>
      </c>
      <c r="F556" s="51" t="s">
        <v>592</v>
      </c>
      <c r="G556" s="75" t="s">
        <v>47</v>
      </c>
      <c r="H556" s="5">
        <f t="shared" si="26"/>
        <v>-16000</v>
      </c>
      <c r="I556" s="19">
        <v>4</v>
      </c>
      <c r="K556" t="s">
        <v>478</v>
      </c>
      <c r="L556" s="13">
        <v>14</v>
      </c>
      <c r="M556" s="2">
        <v>445</v>
      </c>
    </row>
    <row r="557" spans="1:13" s="55" customFormat="1" ht="12.75">
      <c r="A557" s="9"/>
      <c r="B557" s="202">
        <f>SUM(B549:B556)</f>
        <v>16000</v>
      </c>
      <c r="C557" s="9" t="s">
        <v>465</v>
      </c>
      <c r="D557" s="9"/>
      <c r="E557" s="9"/>
      <c r="F557" s="58"/>
      <c r="G557" s="171"/>
      <c r="H557" s="57">
        <v>0</v>
      </c>
      <c r="I557" s="54">
        <f>+B557/M557</f>
        <v>35.95505617977528</v>
      </c>
      <c r="M557" s="2">
        <v>445</v>
      </c>
    </row>
    <row r="558" spans="2:13" ht="12.75">
      <c r="B558" s="123"/>
      <c r="F558" s="51"/>
      <c r="H558" s="5">
        <f t="shared" si="26"/>
        <v>0</v>
      </c>
      <c r="I558" s="19">
        <f>+B558/M558</f>
        <v>0</v>
      </c>
      <c r="M558" s="2">
        <v>445</v>
      </c>
    </row>
    <row r="559" spans="2:13" ht="12.75">
      <c r="B559" s="123"/>
      <c r="F559" s="51"/>
      <c r="H559" s="5">
        <f t="shared" si="26"/>
        <v>0</v>
      </c>
      <c r="I559" s="19">
        <f>+B559/M559</f>
        <v>0</v>
      </c>
      <c r="M559" s="2">
        <v>445</v>
      </c>
    </row>
    <row r="560" spans="1:13" ht="12.75">
      <c r="A560" s="60"/>
      <c r="B560" s="209">
        <v>1000</v>
      </c>
      <c r="C560" s="60" t="s">
        <v>501</v>
      </c>
      <c r="D560" s="60" t="s">
        <v>298</v>
      </c>
      <c r="E560" s="60" t="s">
        <v>443</v>
      </c>
      <c r="F560" s="51" t="s">
        <v>592</v>
      </c>
      <c r="G560" s="76" t="s">
        <v>42</v>
      </c>
      <c r="H560" s="5">
        <f t="shared" si="26"/>
        <v>-1000</v>
      </c>
      <c r="I560" s="380">
        <v>2</v>
      </c>
      <c r="J560" s="381"/>
      <c r="K560" s="382" t="s">
        <v>478</v>
      </c>
      <c r="L560" s="381">
        <v>14</v>
      </c>
      <c r="M560" s="2">
        <v>445</v>
      </c>
    </row>
    <row r="561" spans="2:13" ht="12.75">
      <c r="B561" s="123">
        <v>1500</v>
      </c>
      <c r="C561" s="1" t="s">
        <v>501</v>
      </c>
      <c r="D561" s="10" t="s">
        <v>298</v>
      </c>
      <c r="E561" s="1" t="s">
        <v>443</v>
      </c>
      <c r="F561" s="51" t="s">
        <v>592</v>
      </c>
      <c r="G561" s="75" t="s">
        <v>43</v>
      </c>
      <c r="H561" s="5">
        <f t="shared" si="26"/>
        <v>-2500</v>
      </c>
      <c r="I561" s="19">
        <v>3</v>
      </c>
      <c r="K561" t="s">
        <v>478</v>
      </c>
      <c r="L561" s="13">
        <v>14</v>
      </c>
      <c r="M561" s="2">
        <v>445</v>
      </c>
    </row>
    <row r="562" spans="2:13" ht="12.75">
      <c r="B562" s="123">
        <v>1000</v>
      </c>
      <c r="C562" s="1" t="s">
        <v>501</v>
      </c>
      <c r="D562" s="10" t="s">
        <v>298</v>
      </c>
      <c r="E562" s="1" t="s">
        <v>443</v>
      </c>
      <c r="F562" s="51" t="s">
        <v>592</v>
      </c>
      <c r="G562" s="75" t="s">
        <v>44</v>
      </c>
      <c r="H562" s="5">
        <f t="shared" si="26"/>
        <v>-3500</v>
      </c>
      <c r="I562" s="19">
        <v>2</v>
      </c>
      <c r="K562" t="s">
        <v>478</v>
      </c>
      <c r="L562" s="13">
        <v>14</v>
      </c>
      <c r="M562" s="2">
        <v>445</v>
      </c>
    </row>
    <row r="563" spans="2:13" ht="12.75">
      <c r="B563" s="123">
        <v>1400</v>
      </c>
      <c r="C563" s="1" t="s">
        <v>501</v>
      </c>
      <c r="D563" s="10" t="s">
        <v>298</v>
      </c>
      <c r="E563" s="1" t="s">
        <v>443</v>
      </c>
      <c r="F563" s="51" t="s">
        <v>592</v>
      </c>
      <c r="G563" s="75" t="s">
        <v>45</v>
      </c>
      <c r="H563" s="5">
        <f t="shared" si="26"/>
        <v>-4900</v>
      </c>
      <c r="I563" s="19">
        <v>3.6</v>
      </c>
      <c r="K563" t="s">
        <v>478</v>
      </c>
      <c r="L563" s="13">
        <v>14</v>
      </c>
      <c r="M563" s="2">
        <v>445</v>
      </c>
    </row>
    <row r="564" spans="2:13" ht="12.75">
      <c r="B564" s="123">
        <v>600</v>
      </c>
      <c r="C564" s="1" t="s">
        <v>501</v>
      </c>
      <c r="D564" s="10" t="s">
        <v>298</v>
      </c>
      <c r="E564" s="1" t="s">
        <v>443</v>
      </c>
      <c r="F564" s="51" t="s">
        <v>592</v>
      </c>
      <c r="G564" s="75" t="s">
        <v>46</v>
      </c>
      <c r="H564" s="5">
        <f t="shared" si="26"/>
        <v>-5500</v>
      </c>
      <c r="I564" s="19">
        <v>1.2</v>
      </c>
      <c r="K564" t="s">
        <v>478</v>
      </c>
      <c r="L564" s="13">
        <v>14</v>
      </c>
      <c r="M564" s="2">
        <v>445</v>
      </c>
    </row>
    <row r="565" spans="1:13" s="55" customFormat="1" ht="12.75">
      <c r="A565" s="9"/>
      <c r="B565" s="202">
        <f>SUM(B560:B564)</f>
        <v>5500</v>
      </c>
      <c r="C565" s="9"/>
      <c r="D565" s="9"/>
      <c r="E565" s="9" t="s">
        <v>443</v>
      </c>
      <c r="F565" s="58"/>
      <c r="G565" s="171"/>
      <c r="H565" s="57">
        <v>0</v>
      </c>
      <c r="I565" s="54">
        <f aca="true" t="shared" si="28" ref="I565:I571">+B565/M565</f>
        <v>12.359550561797754</v>
      </c>
      <c r="M565" s="2">
        <v>445</v>
      </c>
    </row>
    <row r="566" spans="6:13" ht="12.75">
      <c r="F566" s="51"/>
      <c r="H566" s="5">
        <f t="shared" si="26"/>
        <v>0</v>
      </c>
      <c r="I566" s="19">
        <f t="shared" si="28"/>
        <v>0</v>
      </c>
      <c r="M566" s="2">
        <v>445</v>
      </c>
    </row>
    <row r="567" spans="6:13" ht="12.75">
      <c r="F567" s="51"/>
      <c r="H567" s="5">
        <f t="shared" si="26"/>
        <v>0</v>
      </c>
      <c r="I567" s="19">
        <f t="shared" si="28"/>
        <v>0</v>
      </c>
      <c r="M567" s="2">
        <v>445</v>
      </c>
    </row>
    <row r="568" spans="6:13" ht="12.75">
      <c r="F568" s="51"/>
      <c r="H568" s="5">
        <f t="shared" si="26"/>
        <v>0</v>
      </c>
      <c r="I568" s="19">
        <f t="shared" si="28"/>
        <v>0</v>
      </c>
      <c r="M568" s="2">
        <v>445</v>
      </c>
    </row>
    <row r="569" spans="6:13" ht="12.75">
      <c r="F569" s="51"/>
      <c r="H569" s="5">
        <f t="shared" si="26"/>
        <v>0</v>
      </c>
      <c r="I569" s="19">
        <f t="shared" si="28"/>
        <v>0</v>
      </c>
      <c r="M569" s="2">
        <v>445</v>
      </c>
    </row>
    <row r="570" spans="1:13" s="55" customFormat="1" ht="12.75">
      <c r="A570" s="9"/>
      <c r="B570" s="195">
        <f>+B577+B589+B601+B616+B623+B631+B637+B647</f>
        <v>136600</v>
      </c>
      <c r="C570" s="196" t="s">
        <v>347</v>
      </c>
      <c r="D570" s="197" t="s">
        <v>348</v>
      </c>
      <c r="E570" s="196" t="s">
        <v>349</v>
      </c>
      <c r="F570" s="198" t="s">
        <v>350</v>
      </c>
      <c r="G570" s="199" t="s">
        <v>351</v>
      </c>
      <c r="H570" s="200"/>
      <c r="I570" s="54">
        <f t="shared" si="28"/>
        <v>306.96629213483146</v>
      </c>
      <c r="J570" s="54"/>
      <c r="K570" s="54"/>
      <c r="M570" s="2">
        <v>445</v>
      </c>
    </row>
    <row r="571" spans="2:13" ht="12.75">
      <c r="B571" s="201"/>
      <c r="F571" s="51"/>
      <c r="H571" s="5">
        <f t="shared" si="26"/>
        <v>0</v>
      </c>
      <c r="I571" s="19">
        <f t="shared" si="28"/>
        <v>0</v>
      </c>
      <c r="M571" s="2">
        <v>445</v>
      </c>
    </row>
    <row r="572" spans="2:13" ht="12.75">
      <c r="B572" s="201">
        <v>2500</v>
      </c>
      <c r="C572" s="1" t="s">
        <v>385</v>
      </c>
      <c r="D572" s="1" t="s">
        <v>298</v>
      </c>
      <c r="E572" s="1" t="s">
        <v>502</v>
      </c>
      <c r="F572" s="51" t="s">
        <v>604</v>
      </c>
      <c r="G572" s="75" t="s">
        <v>41</v>
      </c>
      <c r="H572" s="5">
        <f t="shared" si="26"/>
        <v>-2500</v>
      </c>
      <c r="I572" s="19">
        <v>5</v>
      </c>
      <c r="K572" s="1" t="s">
        <v>385</v>
      </c>
      <c r="L572">
        <v>15</v>
      </c>
      <c r="M572" s="2">
        <v>445</v>
      </c>
    </row>
    <row r="573" spans="2:13" ht="12.75">
      <c r="B573" s="201">
        <v>5000</v>
      </c>
      <c r="C573" s="1" t="s">
        <v>385</v>
      </c>
      <c r="D573" s="1" t="s">
        <v>298</v>
      </c>
      <c r="E573" s="1" t="s">
        <v>502</v>
      </c>
      <c r="F573" s="51" t="s">
        <v>605</v>
      </c>
      <c r="G573" s="75" t="s">
        <v>42</v>
      </c>
      <c r="H573" s="5">
        <f t="shared" si="26"/>
        <v>-7500</v>
      </c>
      <c r="I573" s="19">
        <v>10</v>
      </c>
      <c r="K573" s="1" t="s">
        <v>385</v>
      </c>
      <c r="L573">
        <v>15</v>
      </c>
      <c r="M573" s="2">
        <v>445</v>
      </c>
    </row>
    <row r="574" spans="2:13" ht="12.75">
      <c r="B574" s="201">
        <v>5000</v>
      </c>
      <c r="C574" s="1" t="s">
        <v>385</v>
      </c>
      <c r="D574" s="1" t="s">
        <v>298</v>
      </c>
      <c r="E574" s="1" t="s">
        <v>502</v>
      </c>
      <c r="F574" s="51" t="s">
        <v>606</v>
      </c>
      <c r="G574" s="75" t="s">
        <v>43</v>
      </c>
      <c r="H574" s="5">
        <f t="shared" si="26"/>
        <v>-12500</v>
      </c>
      <c r="I574" s="19">
        <v>10</v>
      </c>
      <c r="K574" s="1" t="s">
        <v>385</v>
      </c>
      <c r="L574">
        <v>15</v>
      </c>
      <c r="M574" s="2">
        <v>445</v>
      </c>
    </row>
    <row r="575" spans="2:13" ht="12.75">
      <c r="B575" s="201">
        <v>5000</v>
      </c>
      <c r="C575" s="1" t="s">
        <v>385</v>
      </c>
      <c r="D575" s="1" t="s">
        <v>298</v>
      </c>
      <c r="E575" s="1" t="s">
        <v>502</v>
      </c>
      <c r="F575" s="51" t="s">
        <v>607</v>
      </c>
      <c r="G575" s="75" t="s">
        <v>44</v>
      </c>
      <c r="H575" s="5">
        <f t="shared" si="26"/>
        <v>-17500</v>
      </c>
      <c r="I575" s="19">
        <v>10</v>
      </c>
      <c r="K575" s="1" t="s">
        <v>385</v>
      </c>
      <c r="L575">
        <v>15</v>
      </c>
      <c r="M575" s="2">
        <v>445</v>
      </c>
    </row>
    <row r="576" spans="2:13" ht="12.75">
      <c r="B576" s="201">
        <v>2500</v>
      </c>
      <c r="C576" s="1" t="s">
        <v>385</v>
      </c>
      <c r="D576" s="1" t="s">
        <v>298</v>
      </c>
      <c r="E576" s="1" t="s">
        <v>502</v>
      </c>
      <c r="F576" s="51" t="s">
        <v>608</v>
      </c>
      <c r="G576" s="75" t="s">
        <v>45</v>
      </c>
      <c r="H576" s="5">
        <f t="shared" si="26"/>
        <v>-20000</v>
      </c>
      <c r="I576" s="19">
        <v>5</v>
      </c>
      <c r="K576" s="1" t="s">
        <v>385</v>
      </c>
      <c r="L576">
        <v>15</v>
      </c>
      <c r="M576" s="2">
        <v>445</v>
      </c>
    </row>
    <row r="577" spans="1:13" s="55" customFormat="1" ht="12.75">
      <c r="A577" s="9"/>
      <c r="B577" s="195">
        <f>SUM(B572:B576)</f>
        <v>20000</v>
      </c>
      <c r="C577" s="9" t="s">
        <v>385</v>
      </c>
      <c r="D577" s="9"/>
      <c r="E577" s="9"/>
      <c r="F577" s="58"/>
      <c r="G577" s="171"/>
      <c r="H577" s="57">
        <v>0</v>
      </c>
      <c r="I577" s="54">
        <f>+B577/M577</f>
        <v>44.943820224719104</v>
      </c>
      <c r="M577" s="2">
        <v>445</v>
      </c>
    </row>
    <row r="578" spans="2:13" ht="12.75">
      <c r="B578" s="201"/>
      <c r="F578" s="51"/>
      <c r="H578" s="5">
        <f t="shared" si="26"/>
        <v>0</v>
      </c>
      <c r="I578" s="19">
        <f>+B578/M578</f>
        <v>0</v>
      </c>
      <c r="M578" s="2">
        <v>445</v>
      </c>
    </row>
    <row r="579" spans="2:13" ht="12.75">
      <c r="B579" s="201"/>
      <c r="F579" s="51"/>
      <c r="H579" s="5">
        <f t="shared" si="26"/>
        <v>0</v>
      </c>
      <c r="I579" s="19">
        <f>+B579/M579</f>
        <v>0</v>
      </c>
      <c r="M579" s="2">
        <v>445</v>
      </c>
    </row>
    <row r="580" spans="1:13" s="13" customFormat="1" ht="12.75">
      <c r="A580" s="10"/>
      <c r="B580" s="204">
        <v>2000</v>
      </c>
      <c r="C580" s="10" t="s">
        <v>609</v>
      </c>
      <c r="D580" s="10" t="s">
        <v>508</v>
      </c>
      <c r="E580" s="10" t="s">
        <v>610</v>
      </c>
      <c r="F580" s="65" t="s">
        <v>611</v>
      </c>
      <c r="G580" s="78" t="s">
        <v>41</v>
      </c>
      <c r="H580" s="5">
        <f t="shared" si="26"/>
        <v>-2000</v>
      </c>
      <c r="I580" s="66">
        <v>24</v>
      </c>
      <c r="K580" s="13" t="s">
        <v>502</v>
      </c>
      <c r="L580" s="13">
        <v>15</v>
      </c>
      <c r="M580" s="2">
        <v>445</v>
      </c>
    </row>
    <row r="581" spans="1:13" s="13" customFormat="1" ht="12.75">
      <c r="A581" s="10"/>
      <c r="B581" s="204">
        <v>1800</v>
      </c>
      <c r="C581" s="10" t="s">
        <v>612</v>
      </c>
      <c r="D581" s="10" t="s">
        <v>508</v>
      </c>
      <c r="E581" s="10" t="s">
        <v>613</v>
      </c>
      <c r="F581" s="65" t="s">
        <v>614</v>
      </c>
      <c r="G581" s="78" t="s">
        <v>42</v>
      </c>
      <c r="H581" s="5">
        <f t="shared" si="26"/>
        <v>-3800</v>
      </c>
      <c r="I581" s="66">
        <v>3.6</v>
      </c>
      <c r="K581" s="13" t="s">
        <v>502</v>
      </c>
      <c r="L581" s="13">
        <v>15</v>
      </c>
      <c r="M581" s="2">
        <v>445</v>
      </c>
    </row>
    <row r="582" spans="1:13" s="13" customFormat="1" ht="12.75">
      <c r="A582" s="10"/>
      <c r="B582" s="204">
        <v>2000</v>
      </c>
      <c r="C582" s="10" t="s">
        <v>609</v>
      </c>
      <c r="D582" s="10" t="s">
        <v>508</v>
      </c>
      <c r="E582" s="10" t="s">
        <v>610</v>
      </c>
      <c r="F582" s="65" t="s">
        <v>611</v>
      </c>
      <c r="G582" s="78" t="s">
        <v>42</v>
      </c>
      <c r="H582" s="5">
        <f aca="true" t="shared" si="29" ref="H582:H588">H581-B582</f>
        <v>-5800</v>
      </c>
      <c r="I582" s="66">
        <v>24</v>
      </c>
      <c r="K582" s="13" t="s">
        <v>502</v>
      </c>
      <c r="L582" s="13">
        <v>15</v>
      </c>
      <c r="M582" s="2">
        <v>445</v>
      </c>
    </row>
    <row r="583" spans="1:13" s="13" customFormat="1" ht="12.75">
      <c r="A583" s="10"/>
      <c r="B583" s="204">
        <v>1500</v>
      </c>
      <c r="C583" s="10" t="s">
        <v>615</v>
      </c>
      <c r="D583" s="10" t="s">
        <v>508</v>
      </c>
      <c r="E583" s="10" t="s">
        <v>610</v>
      </c>
      <c r="F583" s="65" t="s">
        <v>614</v>
      </c>
      <c r="G583" s="78" t="s">
        <v>43</v>
      </c>
      <c r="H583" s="5">
        <f t="shared" si="29"/>
        <v>-7300</v>
      </c>
      <c r="I583" s="66">
        <v>3</v>
      </c>
      <c r="K583" s="13" t="s">
        <v>502</v>
      </c>
      <c r="L583" s="13">
        <v>15</v>
      </c>
      <c r="M583" s="2">
        <v>445</v>
      </c>
    </row>
    <row r="584" spans="1:13" s="13" customFormat="1" ht="12.75">
      <c r="A584" s="10"/>
      <c r="B584" s="204">
        <v>2000</v>
      </c>
      <c r="C584" s="10" t="s">
        <v>609</v>
      </c>
      <c r="D584" s="10" t="s">
        <v>508</v>
      </c>
      <c r="E584" s="10" t="s">
        <v>610</v>
      </c>
      <c r="F584" s="65" t="s">
        <v>611</v>
      </c>
      <c r="G584" s="78" t="s">
        <v>43</v>
      </c>
      <c r="H584" s="5">
        <f t="shared" si="29"/>
        <v>-9300</v>
      </c>
      <c r="I584" s="66">
        <v>24</v>
      </c>
      <c r="K584" s="13" t="s">
        <v>502</v>
      </c>
      <c r="L584" s="13">
        <v>15</v>
      </c>
      <c r="M584" s="2">
        <v>445</v>
      </c>
    </row>
    <row r="585" spans="1:13" s="13" customFormat="1" ht="12.75">
      <c r="A585" s="10"/>
      <c r="B585" s="204">
        <v>1800</v>
      </c>
      <c r="C585" s="10" t="s">
        <v>612</v>
      </c>
      <c r="D585" s="10" t="s">
        <v>508</v>
      </c>
      <c r="E585" s="10" t="s">
        <v>610</v>
      </c>
      <c r="F585" s="65" t="s">
        <v>614</v>
      </c>
      <c r="G585" s="78" t="s">
        <v>44</v>
      </c>
      <c r="H585" s="5">
        <f t="shared" si="29"/>
        <v>-11100</v>
      </c>
      <c r="I585" s="66">
        <v>3.6</v>
      </c>
      <c r="K585" s="13" t="s">
        <v>502</v>
      </c>
      <c r="L585" s="13">
        <v>15</v>
      </c>
      <c r="M585" s="2">
        <v>445</v>
      </c>
    </row>
    <row r="586" spans="1:13" s="13" customFormat="1" ht="12.75">
      <c r="A586" s="10"/>
      <c r="B586" s="204">
        <v>2000</v>
      </c>
      <c r="C586" s="10" t="s">
        <v>609</v>
      </c>
      <c r="D586" s="10" t="s">
        <v>508</v>
      </c>
      <c r="E586" s="10" t="s">
        <v>610</v>
      </c>
      <c r="F586" s="65" t="s">
        <v>611</v>
      </c>
      <c r="G586" s="78" t="s">
        <v>44</v>
      </c>
      <c r="H586" s="5">
        <f t="shared" si="29"/>
        <v>-13100</v>
      </c>
      <c r="I586" s="66">
        <v>24</v>
      </c>
      <c r="K586" s="13" t="s">
        <v>502</v>
      </c>
      <c r="L586" s="13">
        <v>15</v>
      </c>
      <c r="M586" s="2">
        <v>445</v>
      </c>
    </row>
    <row r="587" spans="1:13" s="13" customFormat="1" ht="12.75">
      <c r="A587" s="10"/>
      <c r="B587" s="204">
        <v>2000</v>
      </c>
      <c r="C587" s="10" t="s">
        <v>609</v>
      </c>
      <c r="D587" s="10" t="s">
        <v>508</v>
      </c>
      <c r="E587" s="10" t="s">
        <v>610</v>
      </c>
      <c r="F587" s="65" t="s">
        <v>611</v>
      </c>
      <c r="G587" s="78" t="s">
        <v>45</v>
      </c>
      <c r="H587" s="5">
        <f t="shared" si="29"/>
        <v>-15100</v>
      </c>
      <c r="I587" s="66">
        <v>24</v>
      </c>
      <c r="K587" s="13" t="s">
        <v>502</v>
      </c>
      <c r="L587" s="13">
        <v>15</v>
      </c>
      <c r="M587" s="2">
        <v>445</v>
      </c>
    </row>
    <row r="588" spans="1:13" s="13" customFormat="1" ht="12.75">
      <c r="A588" s="10"/>
      <c r="B588" s="204">
        <v>2000</v>
      </c>
      <c r="C588" s="10" t="s">
        <v>609</v>
      </c>
      <c r="D588" s="10" t="s">
        <v>508</v>
      </c>
      <c r="E588" s="10" t="s">
        <v>610</v>
      </c>
      <c r="F588" s="65" t="s">
        <v>611</v>
      </c>
      <c r="G588" s="78" t="s">
        <v>46</v>
      </c>
      <c r="H588" s="5">
        <f t="shared" si="29"/>
        <v>-17100</v>
      </c>
      <c r="I588" s="66">
        <v>24</v>
      </c>
      <c r="K588" s="13" t="s">
        <v>502</v>
      </c>
      <c r="L588" s="13">
        <v>15</v>
      </c>
      <c r="M588" s="2">
        <v>445</v>
      </c>
    </row>
    <row r="589" spans="1:13" s="55" customFormat="1" ht="12.75">
      <c r="A589" s="9"/>
      <c r="B589" s="195">
        <f>SUM(B580:B588)</f>
        <v>17100</v>
      </c>
      <c r="C589" s="9" t="s">
        <v>616</v>
      </c>
      <c r="D589" s="9"/>
      <c r="E589" s="9"/>
      <c r="F589" s="58"/>
      <c r="G589" s="171"/>
      <c r="H589" s="57">
        <v>0</v>
      </c>
      <c r="I589" s="54">
        <f aca="true" t="shared" si="30" ref="I589:I598">+B589/M589</f>
        <v>38.42696629213483</v>
      </c>
      <c r="M589" s="2">
        <v>445</v>
      </c>
    </row>
    <row r="590" spans="2:13" ht="12.75">
      <c r="B590" s="201"/>
      <c r="F590" s="51"/>
      <c r="H590" s="5">
        <f aca="true" t="shared" si="31" ref="H590:H651">H589-B590</f>
        <v>0</v>
      </c>
      <c r="I590" s="19">
        <f t="shared" si="30"/>
        <v>0</v>
      </c>
      <c r="M590" s="2">
        <v>445</v>
      </c>
    </row>
    <row r="591" spans="2:13" ht="12.75">
      <c r="B591" s="201"/>
      <c r="F591" s="51"/>
      <c r="H591" s="5">
        <f t="shared" si="31"/>
        <v>0</v>
      </c>
      <c r="I591" s="19">
        <f t="shared" si="30"/>
        <v>0</v>
      </c>
      <c r="M591" s="2">
        <v>445</v>
      </c>
    </row>
    <row r="592" spans="2:13" ht="12.75">
      <c r="B592" s="201">
        <v>3500</v>
      </c>
      <c r="C592" s="1" t="s">
        <v>617</v>
      </c>
      <c r="D592" s="10" t="s">
        <v>508</v>
      </c>
      <c r="E592" s="1" t="s">
        <v>454</v>
      </c>
      <c r="F592" s="51" t="s">
        <v>618</v>
      </c>
      <c r="G592" s="75" t="s">
        <v>41</v>
      </c>
      <c r="H592" s="5">
        <f t="shared" si="31"/>
        <v>-3500</v>
      </c>
      <c r="I592" s="19">
        <f t="shared" si="30"/>
        <v>7.865168539325842</v>
      </c>
      <c r="K592" s="13" t="s">
        <v>502</v>
      </c>
      <c r="L592">
        <v>15</v>
      </c>
      <c r="M592" s="2">
        <v>445</v>
      </c>
    </row>
    <row r="593" spans="2:13" ht="12.75">
      <c r="B593" s="201">
        <v>1500</v>
      </c>
      <c r="C593" s="1" t="s">
        <v>619</v>
      </c>
      <c r="D593" s="10" t="s">
        <v>508</v>
      </c>
      <c r="E593" s="1" t="s">
        <v>454</v>
      </c>
      <c r="F593" s="51" t="s">
        <v>614</v>
      </c>
      <c r="G593" s="75" t="s">
        <v>42</v>
      </c>
      <c r="H593" s="5">
        <f t="shared" si="31"/>
        <v>-5000</v>
      </c>
      <c r="I593" s="19">
        <f t="shared" si="30"/>
        <v>3.3707865168539324</v>
      </c>
      <c r="K593" s="13" t="s">
        <v>502</v>
      </c>
      <c r="L593">
        <v>15</v>
      </c>
      <c r="M593" s="2">
        <v>445</v>
      </c>
    </row>
    <row r="594" spans="2:13" ht="12.75">
      <c r="B594" s="201">
        <v>800</v>
      </c>
      <c r="C594" s="1" t="s">
        <v>620</v>
      </c>
      <c r="D594" s="10" t="s">
        <v>508</v>
      </c>
      <c r="E594" s="1" t="s">
        <v>454</v>
      </c>
      <c r="F594" s="51" t="s">
        <v>614</v>
      </c>
      <c r="G594" s="75" t="s">
        <v>42</v>
      </c>
      <c r="H594" s="5">
        <f t="shared" si="31"/>
        <v>-5800</v>
      </c>
      <c r="I594" s="19">
        <f t="shared" si="30"/>
        <v>1.797752808988764</v>
      </c>
      <c r="K594" s="13" t="s">
        <v>502</v>
      </c>
      <c r="L594">
        <v>15</v>
      </c>
      <c r="M594" s="2">
        <v>445</v>
      </c>
    </row>
    <row r="595" spans="2:13" ht="12.75">
      <c r="B595" s="204">
        <v>3000</v>
      </c>
      <c r="C595" s="1" t="s">
        <v>621</v>
      </c>
      <c r="D595" s="10" t="s">
        <v>508</v>
      </c>
      <c r="E595" s="1" t="s">
        <v>454</v>
      </c>
      <c r="F595" s="51" t="s">
        <v>614</v>
      </c>
      <c r="G595" s="75" t="s">
        <v>43</v>
      </c>
      <c r="H595" s="5">
        <f t="shared" si="31"/>
        <v>-8800</v>
      </c>
      <c r="I595" s="19">
        <f t="shared" si="30"/>
        <v>6.741573033707865</v>
      </c>
      <c r="K595" s="13" t="s">
        <v>502</v>
      </c>
      <c r="L595">
        <v>15</v>
      </c>
      <c r="M595" s="2">
        <v>445</v>
      </c>
    </row>
    <row r="596" spans="2:13" ht="12.75">
      <c r="B596" s="201">
        <v>1000</v>
      </c>
      <c r="C596" s="1" t="s">
        <v>622</v>
      </c>
      <c r="D596" s="10" t="s">
        <v>508</v>
      </c>
      <c r="E596" s="1" t="s">
        <v>454</v>
      </c>
      <c r="F596" s="51" t="s">
        <v>614</v>
      </c>
      <c r="G596" s="75" t="s">
        <v>44</v>
      </c>
      <c r="H596" s="5">
        <f t="shared" si="31"/>
        <v>-9800</v>
      </c>
      <c r="I596" s="19">
        <f t="shared" si="30"/>
        <v>2.247191011235955</v>
      </c>
      <c r="K596" s="13" t="s">
        <v>502</v>
      </c>
      <c r="L596">
        <v>15</v>
      </c>
      <c r="M596" s="2">
        <v>445</v>
      </c>
    </row>
    <row r="597" spans="2:13" ht="12.75">
      <c r="B597" s="201">
        <v>1000</v>
      </c>
      <c r="C597" s="1" t="s">
        <v>623</v>
      </c>
      <c r="D597" s="10" t="s">
        <v>508</v>
      </c>
      <c r="E597" s="1" t="s">
        <v>454</v>
      </c>
      <c r="F597" s="51" t="s">
        <v>614</v>
      </c>
      <c r="G597" s="75" t="s">
        <v>44</v>
      </c>
      <c r="H597" s="5">
        <f t="shared" si="31"/>
        <v>-10800</v>
      </c>
      <c r="I597" s="19">
        <f t="shared" si="30"/>
        <v>2.247191011235955</v>
      </c>
      <c r="K597" s="13" t="s">
        <v>502</v>
      </c>
      <c r="L597">
        <v>15</v>
      </c>
      <c r="M597" s="2">
        <v>445</v>
      </c>
    </row>
    <row r="598" spans="2:13" ht="12.75">
      <c r="B598" s="201">
        <v>1000</v>
      </c>
      <c r="C598" s="1" t="s">
        <v>624</v>
      </c>
      <c r="D598" s="10" t="s">
        <v>508</v>
      </c>
      <c r="E598" s="1" t="s">
        <v>454</v>
      </c>
      <c r="F598" s="51" t="s">
        <v>614</v>
      </c>
      <c r="G598" s="75" t="s">
        <v>44</v>
      </c>
      <c r="H598" s="5">
        <f t="shared" si="31"/>
        <v>-11800</v>
      </c>
      <c r="I598" s="19">
        <f t="shared" si="30"/>
        <v>2.247191011235955</v>
      </c>
      <c r="K598" s="13" t="s">
        <v>502</v>
      </c>
      <c r="L598">
        <v>15</v>
      </c>
      <c r="M598" s="2">
        <v>445</v>
      </c>
    </row>
    <row r="599" spans="2:13" ht="12.75">
      <c r="B599" s="204">
        <v>4000</v>
      </c>
      <c r="C599" s="1" t="s">
        <v>625</v>
      </c>
      <c r="D599" s="10" t="s">
        <v>508</v>
      </c>
      <c r="E599" s="1" t="s">
        <v>454</v>
      </c>
      <c r="F599" s="51" t="s">
        <v>614</v>
      </c>
      <c r="G599" s="75" t="s">
        <v>44</v>
      </c>
      <c r="H599" s="5">
        <f t="shared" si="31"/>
        <v>-15800</v>
      </c>
      <c r="I599" s="19">
        <v>6</v>
      </c>
      <c r="K599" s="13" t="s">
        <v>502</v>
      </c>
      <c r="L599">
        <v>15</v>
      </c>
      <c r="M599" s="2">
        <v>445</v>
      </c>
    </row>
    <row r="600" spans="2:13" ht="12.75">
      <c r="B600" s="201">
        <v>4000</v>
      </c>
      <c r="C600" s="1" t="s">
        <v>626</v>
      </c>
      <c r="D600" s="10" t="s">
        <v>508</v>
      </c>
      <c r="E600" s="1" t="s">
        <v>454</v>
      </c>
      <c r="F600" s="51" t="s">
        <v>627</v>
      </c>
      <c r="G600" s="75" t="s">
        <v>45</v>
      </c>
      <c r="H600" s="5">
        <f t="shared" si="31"/>
        <v>-19800</v>
      </c>
      <c r="I600" s="19">
        <f>+B600/M600</f>
        <v>8.98876404494382</v>
      </c>
      <c r="K600" s="13" t="s">
        <v>502</v>
      </c>
      <c r="L600">
        <v>15</v>
      </c>
      <c r="M600" s="2">
        <v>445</v>
      </c>
    </row>
    <row r="601" spans="1:13" s="55" customFormat="1" ht="12.75">
      <c r="A601" s="9"/>
      <c r="B601" s="195">
        <f>SUM(B592:B600)</f>
        <v>19800</v>
      </c>
      <c r="C601" s="9" t="s">
        <v>1293</v>
      </c>
      <c r="D601" s="9"/>
      <c r="E601" s="9"/>
      <c r="F601" s="58"/>
      <c r="G601" s="171"/>
      <c r="H601" s="57">
        <v>0</v>
      </c>
      <c r="I601" s="54">
        <f>+B601/M601</f>
        <v>44.49438202247191</v>
      </c>
      <c r="M601" s="2">
        <v>445</v>
      </c>
    </row>
    <row r="602" spans="2:13" ht="12.75">
      <c r="B602" s="201"/>
      <c r="F602" s="51"/>
      <c r="H602" s="5">
        <f t="shared" si="31"/>
        <v>0</v>
      </c>
      <c r="I602" s="19">
        <f>+B602/M602</f>
        <v>0</v>
      </c>
      <c r="M602" s="2">
        <v>445</v>
      </c>
    </row>
    <row r="603" spans="2:13" ht="12.75">
      <c r="B603" s="201"/>
      <c r="F603" s="51"/>
      <c r="H603" s="5">
        <f t="shared" si="31"/>
        <v>0</v>
      </c>
      <c r="I603" s="19">
        <f>+B603/M603</f>
        <v>0</v>
      </c>
      <c r="M603" s="2">
        <v>445</v>
      </c>
    </row>
    <row r="604" spans="1:13" s="13" customFormat="1" ht="12.75">
      <c r="A604" s="10"/>
      <c r="B604" s="204">
        <v>1000</v>
      </c>
      <c r="C604" s="10" t="s">
        <v>440</v>
      </c>
      <c r="D604" s="10" t="s">
        <v>508</v>
      </c>
      <c r="E604" s="10" t="s">
        <v>522</v>
      </c>
      <c r="F604" s="65" t="s">
        <v>628</v>
      </c>
      <c r="G604" s="78" t="s">
        <v>41</v>
      </c>
      <c r="H604" s="5">
        <f t="shared" si="31"/>
        <v>-1000</v>
      </c>
      <c r="I604" s="66">
        <v>12</v>
      </c>
      <c r="K604" s="13" t="s">
        <v>502</v>
      </c>
      <c r="L604" s="13">
        <v>15</v>
      </c>
      <c r="M604" s="2">
        <v>445</v>
      </c>
    </row>
    <row r="605" spans="1:13" s="13" customFormat="1" ht="12.75">
      <c r="A605" s="10"/>
      <c r="B605" s="204">
        <v>1600</v>
      </c>
      <c r="C605" s="10" t="s">
        <v>440</v>
      </c>
      <c r="D605" s="10" t="s">
        <v>508</v>
      </c>
      <c r="E605" s="10" t="s">
        <v>522</v>
      </c>
      <c r="F605" s="65" t="s">
        <v>614</v>
      </c>
      <c r="G605" s="78" t="s">
        <v>41</v>
      </c>
      <c r="H605" s="5">
        <f t="shared" si="31"/>
        <v>-2600</v>
      </c>
      <c r="I605" s="66">
        <v>3.2</v>
      </c>
      <c r="K605" s="13" t="s">
        <v>502</v>
      </c>
      <c r="L605" s="13">
        <v>15</v>
      </c>
      <c r="M605" s="2">
        <v>445</v>
      </c>
    </row>
    <row r="606" spans="1:13" s="13" customFormat="1" ht="12.75">
      <c r="A606" s="10"/>
      <c r="B606" s="204">
        <v>2500</v>
      </c>
      <c r="C606" s="10" t="s">
        <v>440</v>
      </c>
      <c r="D606" s="10" t="s">
        <v>508</v>
      </c>
      <c r="E606" s="10" t="s">
        <v>522</v>
      </c>
      <c r="F606" s="65" t="s">
        <v>614</v>
      </c>
      <c r="G606" s="78" t="s">
        <v>41</v>
      </c>
      <c r="H606" s="5">
        <f t="shared" si="31"/>
        <v>-5100</v>
      </c>
      <c r="I606" s="66">
        <v>5</v>
      </c>
      <c r="K606" s="13" t="s">
        <v>502</v>
      </c>
      <c r="L606" s="13">
        <v>15</v>
      </c>
      <c r="M606" s="2">
        <v>445</v>
      </c>
    </row>
    <row r="607" spans="1:13" s="13" customFormat="1" ht="12.75">
      <c r="A607" s="10"/>
      <c r="B607" s="204">
        <v>1800</v>
      </c>
      <c r="C607" s="10" t="s">
        <v>440</v>
      </c>
      <c r="D607" s="10" t="s">
        <v>508</v>
      </c>
      <c r="E607" s="10" t="s">
        <v>522</v>
      </c>
      <c r="F607" s="65" t="s">
        <v>614</v>
      </c>
      <c r="G607" s="78" t="s">
        <v>42</v>
      </c>
      <c r="H607" s="5">
        <f t="shared" si="31"/>
        <v>-6900</v>
      </c>
      <c r="I607" s="66">
        <v>3.6</v>
      </c>
      <c r="K607" s="13" t="s">
        <v>502</v>
      </c>
      <c r="L607" s="13">
        <v>15</v>
      </c>
      <c r="M607" s="2">
        <v>445</v>
      </c>
    </row>
    <row r="608" spans="1:13" s="13" customFormat="1" ht="12.75">
      <c r="A608" s="10"/>
      <c r="B608" s="204">
        <v>1000</v>
      </c>
      <c r="C608" s="10" t="s">
        <v>440</v>
      </c>
      <c r="D608" s="10" t="s">
        <v>508</v>
      </c>
      <c r="E608" s="10" t="s">
        <v>522</v>
      </c>
      <c r="F608" s="65" t="s">
        <v>628</v>
      </c>
      <c r="G608" s="78" t="s">
        <v>42</v>
      </c>
      <c r="H608" s="5">
        <f t="shared" si="31"/>
        <v>-7900</v>
      </c>
      <c r="I608" s="66">
        <v>12</v>
      </c>
      <c r="K608" s="13" t="s">
        <v>502</v>
      </c>
      <c r="L608" s="13">
        <v>15</v>
      </c>
      <c r="M608" s="2">
        <v>445</v>
      </c>
    </row>
    <row r="609" spans="1:13" s="13" customFormat="1" ht="12.75">
      <c r="A609" s="10"/>
      <c r="B609" s="204">
        <v>1700</v>
      </c>
      <c r="C609" s="10" t="s">
        <v>440</v>
      </c>
      <c r="D609" s="10" t="s">
        <v>508</v>
      </c>
      <c r="E609" s="10" t="s">
        <v>522</v>
      </c>
      <c r="F609" s="65" t="s">
        <v>614</v>
      </c>
      <c r="G609" s="78" t="s">
        <v>43</v>
      </c>
      <c r="H609" s="5">
        <f t="shared" si="31"/>
        <v>-9600</v>
      </c>
      <c r="I609" s="66">
        <v>3.4</v>
      </c>
      <c r="K609" s="13" t="s">
        <v>502</v>
      </c>
      <c r="L609" s="13">
        <v>15</v>
      </c>
      <c r="M609" s="2">
        <v>445</v>
      </c>
    </row>
    <row r="610" spans="1:13" s="13" customFormat="1" ht="12.75">
      <c r="A610" s="10"/>
      <c r="B610" s="204">
        <v>1000</v>
      </c>
      <c r="C610" s="10" t="s">
        <v>440</v>
      </c>
      <c r="D610" s="10" t="s">
        <v>508</v>
      </c>
      <c r="E610" s="10" t="s">
        <v>522</v>
      </c>
      <c r="F610" s="65" t="s">
        <v>628</v>
      </c>
      <c r="G610" s="78" t="s">
        <v>43</v>
      </c>
      <c r="H610" s="5">
        <f t="shared" si="31"/>
        <v>-10600</v>
      </c>
      <c r="I610" s="66">
        <v>12</v>
      </c>
      <c r="K610" s="13" t="s">
        <v>502</v>
      </c>
      <c r="L610" s="13">
        <v>15</v>
      </c>
      <c r="M610" s="2">
        <v>445</v>
      </c>
    </row>
    <row r="611" spans="1:13" s="13" customFormat="1" ht="12.75">
      <c r="A611" s="10"/>
      <c r="B611" s="204">
        <v>1600</v>
      </c>
      <c r="C611" s="10" t="s">
        <v>440</v>
      </c>
      <c r="D611" s="10" t="s">
        <v>508</v>
      </c>
      <c r="E611" s="10" t="s">
        <v>522</v>
      </c>
      <c r="F611" s="65" t="s">
        <v>614</v>
      </c>
      <c r="G611" s="78" t="s">
        <v>44</v>
      </c>
      <c r="H611" s="5">
        <f t="shared" si="31"/>
        <v>-12200</v>
      </c>
      <c r="I611" s="66">
        <v>3.2</v>
      </c>
      <c r="K611" s="13" t="s">
        <v>502</v>
      </c>
      <c r="L611" s="13">
        <v>15</v>
      </c>
      <c r="M611" s="2">
        <v>445</v>
      </c>
    </row>
    <row r="612" spans="1:13" s="13" customFormat="1" ht="12.75">
      <c r="A612" s="10"/>
      <c r="B612" s="204">
        <v>1000</v>
      </c>
      <c r="C612" s="10" t="s">
        <v>440</v>
      </c>
      <c r="D612" s="10" t="s">
        <v>508</v>
      </c>
      <c r="E612" s="10" t="s">
        <v>522</v>
      </c>
      <c r="F612" s="65" t="s">
        <v>628</v>
      </c>
      <c r="G612" s="78" t="s">
        <v>44</v>
      </c>
      <c r="H612" s="5">
        <f t="shared" si="31"/>
        <v>-13200</v>
      </c>
      <c r="I612" s="66">
        <v>12</v>
      </c>
      <c r="K612" s="13" t="s">
        <v>502</v>
      </c>
      <c r="L612" s="13">
        <v>15</v>
      </c>
      <c r="M612" s="2">
        <v>445</v>
      </c>
    </row>
    <row r="613" spans="1:13" s="13" customFormat="1" ht="12.75">
      <c r="A613" s="10"/>
      <c r="B613" s="204">
        <v>1800</v>
      </c>
      <c r="C613" s="10" t="s">
        <v>440</v>
      </c>
      <c r="D613" s="10" t="s">
        <v>508</v>
      </c>
      <c r="E613" s="10" t="s">
        <v>522</v>
      </c>
      <c r="F613" s="65" t="s">
        <v>614</v>
      </c>
      <c r="G613" s="78" t="s">
        <v>45</v>
      </c>
      <c r="H613" s="5">
        <f t="shared" si="31"/>
        <v>-15000</v>
      </c>
      <c r="I613" s="66">
        <v>3.6</v>
      </c>
      <c r="K613" s="13" t="s">
        <v>502</v>
      </c>
      <c r="L613" s="13">
        <v>15</v>
      </c>
      <c r="M613" s="2">
        <v>445</v>
      </c>
    </row>
    <row r="614" spans="1:13" s="13" customFormat="1" ht="12.75">
      <c r="A614" s="10"/>
      <c r="B614" s="204">
        <v>1000</v>
      </c>
      <c r="C614" s="10" t="s">
        <v>440</v>
      </c>
      <c r="D614" s="10" t="s">
        <v>508</v>
      </c>
      <c r="E614" s="10" t="s">
        <v>522</v>
      </c>
      <c r="F614" s="65" t="s">
        <v>628</v>
      </c>
      <c r="G614" s="78" t="s">
        <v>45</v>
      </c>
      <c r="H614" s="5">
        <f t="shared" si="31"/>
        <v>-16000</v>
      </c>
      <c r="I614" s="66">
        <v>12</v>
      </c>
      <c r="K614" s="13" t="s">
        <v>502</v>
      </c>
      <c r="L614" s="13">
        <v>15</v>
      </c>
      <c r="M614" s="2">
        <v>445</v>
      </c>
    </row>
    <row r="615" spans="1:13" s="13" customFormat="1" ht="12.75">
      <c r="A615" s="10"/>
      <c r="B615" s="204">
        <v>1000</v>
      </c>
      <c r="C615" s="10" t="s">
        <v>440</v>
      </c>
      <c r="D615" s="10" t="s">
        <v>508</v>
      </c>
      <c r="E615" s="10" t="s">
        <v>522</v>
      </c>
      <c r="F615" s="65" t="s">
        <v>628</v>
      </c>
      <c r="G615" s="78" t="s">
        <v>46</v>
      </c>
      <c r="H615" s="5">
        <f t="shared" si="31"/>
        <v>-17000</v>
      </c>
      <c r="I615" s="66">
        <v>12</v>
      </c>
      <c r="K615" s="13" t="s">
        <v>502</v>
      </c>
      <c r="L615" s="13">
        <v>15</v>
      </c>
      <c r="M615" s="2">
        <v>445</v>
      </c>
    </row>
    <row r="616" spans="1:13" s="55" customFormat="1" ht="12.75">
      <c r="A616" s="9"/>
      <c r="B616" s="195">
        <f>SUM(B604:B615)</f>
        <v>17000</v>
      </c>
      <c r="C616" s="9"/>
      <c r="D616" s="9"/>
      <c r="E616" s="9" t="s">
        <v>522</v>
      </c>
      <c r="F616" s="58"/>
      <c r="G616" s="171"/>
      <c r="H616" s="57">
        <v>0</v>
      </c>
      <c r="I616" s="54">
        <f>+B616/M616</f>
        <v>38.20224719101124</v>
      </c>
      <c r="M616" s="2">
        <v>445</v>
      </c>
    </row>
    <row r="617" spans="2:13" ht="12.75">
      <c r="B617" s="201"/>
      <c r="F617" s="51"/>
      <c r="H617" s="5">
        <f t="shared" si="31"/>
        <v>0</v>
      </c>
      <c r="I617" s="19">
        <f>+B617/M617</f>
        <v>0</v>
      </c>
      <c r="M617" s="2">
        <v>445</v>
      </c>
    </row>
    <row r="618" spans="2:13" ht="12.75">
      <c r="B618" s="201"/>
      <c r="F618" s="51"/>
      <c r="H618" s="5">
        <f t="shared" si="31"/>
        <v>0</v>
      </c>
      <c r="I618" s="19">
        <f>+B618/M618</f>
        <v>0</v>
      </c>
      <c r="M618" s="2">
        <v>445</v>
      </c>
    </row>
    <row r="619" spans="2:13" ht="12.75">
      <c r="B619" s="201">
        <v>5000</v>
      </c>
      <c r="C619" s="1" t="s">
        <v>463</v>
      </c>
      <c r="D619" s="10" t="s">
        <v>508</v>
      </c>
      <c r="E619" s="1" t="s">
        <v>454</v>
      </c>
      <c r="F619" s="51" t="s">
        <v>629</v>
      </c>
      <c r="G619" s="75" t="s">
        <v>41</v>
      </c>
      <c r="H619" s="5">
        <f t="shared" si="31"/>
        <v>-5000</v>
      </c>
      <c r="I619" s="19">
        <v>10</v>
      </c>
      <c r="K619" s="13" t="s">
        <v>502</v>
      </c>
      <c r="L619">
        <v>15</v>
      </c>
      <c r="M619" s="2">
        <v>445</v>
      </c>
    </row>
    <row r="620" spans="2:13" ht="12.75">
      <c r="B620" s="204">
        <v>6000</v>
      </c>
      <c r="C620" s="1" t="s">
        <v>463</v>
      </c>
      <c r="D620" s="10" t="s">
        <v>508</v>
      </c>
      <c r="E620" s="1" t="s">
        <v>454</v>
      </c>
      <c r="F620" s="51" t="s">
        <v>630</v>
      </c>
      <c r="G620" s="75" t="s">
        <v>42</v>
      </c>
      <c r="H620" s="5">
        <f t="shared" si="31"/>
        <v>-11000</v>
      </c>
      <c r="I620" s="19">
        <v>12</v>
      </c>
      <c r="K620" s="13" t="s">
        <v>502</v>
      </c>
      <c r="L620">
        <v>15</v>
      </c>
      <c r="M620" s="2">
        <v>445</v>
      </c>
    </row>
    <row r="621" spans="2:13" ht="12.75">
      <c r="B621" s="204">
        <v>6000</v>
      </c>
      <c r="C621" s="1" t="s">
        <v>463</v>
      </c>
      <c r="D621" s="10" t="s">
        <v>508</v>
      </c>
      <c r="E621" s="1" t="s">
        <v>454</v>
      </c>
      <c r="F621" s="51" t="s">
        <v>630</v>
      </c>
      <c r="G621" s="75" t="s">
        <v>43</v>
      </c>
      <c r="H621" s="5">
        <f t="shared" si="31"/>
        <v>-17000</v>
      </c>
      <c r="I621" s="19">
        <v>12</v>
      </c>
      <c r="K621" s="13" t="s">
        <v>502</v>
      </c>
      <c r="L621">
        <v>15</v>
      </c>
      <c r="M621" s="2">
        <v>445</v>
      </c>
    </row>
    <row r="622" spans="2:13" ht="12.75">
      <c r="B622" s="204">
        <v>6000</v>
      </c>
      <c r="C622" s="1" t="s">
        <v>463</v>
      </c>
      <c r="D622" s="10" t="s">
        <v>508</v>
      </c>
      <c r="E622" s="1" t="s">
        <v>454</v>
      </c>
      <c r="F622" s="51" t="s">
        <v>630</v>
      </c>
      <c r="G622" s="75" t="s">
        <v>44</v>
      </c>
      <c r="H622" s="5">
        <f t="shared" si="31"/>
        <v>-23000</v>
      </c>
      <c r="I622" s="19">
        <v>12</v>
      </c>
      <c r="K622" s="13" t="s">
        <v>502</v>
      </c>
      <c r="L622">
        <v>15</v>
      </c>
      <c r="M622" s="2">
        <v>445</v>
      </c>
    </row>
    <row r="623" spans="1:13" s="55" customFormat="1" ht="12.75">
      <c r="A623" s="9"/>
      <c r="B623" s="195">
        <f>SUM(B619:B622)</f>
        <v>23000</v>
      </c>
      <c r="C623" s="9" t="s">
        <v>463</v>
      </c>
      <c r="D623" s="9"/>
      <c r="E623" s="9"/>
      <c r="F623" s="58"/>
      <c r="G623" s="171"/>
      <c r="H623" s="57">
        <v>0</v>
      </c>
      <c r="I623" s="54">
        <f>+B623/M623</f>
        <v>51.68539325842696</v>
      </c>
      <c r="M623" s="2">
        <v>445</v>
      </c>
    </row>
    <row r="624" spans="2:13" ht="12.75">
      <c r="B624" s="201"/>
      <c r="F624" s="51"/>
      <c r="H624" s="5">
        <f t="shared" si="31"/>
        <v>0</v>
      </c>
      <c r="I624" s="19">
        <f>+B624/M624</f>
        <v>0</v>
      </c>
      <c r="M624" s="2">
        <v>445</v>
      </c>
    </row>
    <row r="625" spans="2:13" ht="12.75">
      <c r="B625" s="201"/>
      <c r="D625" s="10"/>
      <c r="F625" s="51"/>
      <c r="H625" s="5">
        <f t="shared" si="31"/>
        <v>0</v>
      </c>
      <c r="I625" s="19">
        <f>+B625/M625</f>
        <v>0</v>
      </c>
      <c r="M625" s="2">
        <v>445</v>
      </c>
    </row>
    <row r="626" spans="2:13" ht="12.75">
      <c r="B626" s="201">
        <v>2000</v>
      </c>
      <c r="C626" s="1" t="s">
        <v>465</v>
      </c>
      <c r="D626" s="10" t="s">
        <v>508</v>
      </c>
      <c r="E626" s="1" t="s">
        <v>454</v>
      </c>
      <c r="F626" s="51" t="s">
        <v>614</v>
      </c>
      <c r="G626" s="75" t="s">
        <v>41</v>
      </c>
      <c r="H626" s="5">
        <f t="shared" si="31"/>
        <v>-2000</v>
      </c>
      <c r="I626" s="19">
        <v>4</v>
      </c>
      <c r="K626" s="13" t="s">
        <v>502</v>
      </c>
      <c r="L626">
        <v>15</v>
      </c>
      <c r="M626" s="2">
        <v>445</v>
      </c>
    </row>
    <row r="627" spans="2:13" ht="12.75">
      <c r="B627" s="201">
        <v>2000</v>
      </c>
      <c r="C627" s="1" t="s">
        <v>465</v>
      </c>
      <c r="D627" s="10" t="s">
        <v>508</v>
      </c>
      <c r="E627" s="1" t="s">
        <v>454</v>
      </c>
      <c r="F627" s="51" t="s">
        <v>614</v>
      </c>
      <c r="G627" s="75" t="s">
        <v>42</v>
      </c>
      <c r="H627" s="5">
        <f t="shared" si="31"/>
        <v>-4000</v>
      </c>
      <c r="I627" s="19">
        <v>4</v>
      </c>
      <c r="K627" s="13" t="s">
        <v>502</v>
      </c>
      <c r="L627">
        <v>15</v>
      </c>
      <c r="M627" s="2">
        <v>445</v>
      </c>
    </row>
    <row r="628" spans="2:13" ht="12.75">
      <c r="B628" s="201">
        <v>2000</v>
      </c>
      <c r="C628" s="1" t="s">
        <v>465</v>
      </c>
      <c r="D628" s="10" t="s">
        <v>508</v>
      </c>
      <c r="E628" s="1" t="s">
        <v>454</v>
      </c>
      <c r="F628" s="51" t="s">
        <v>614</v>
      </c>
      <c r="G628" s="75" t="s">
        <v>43</v>
      </c>
      <c r="H628" s="5">
        <f t="shared" si="31"/>
        <v>-6000</v>
      </c>
      <c r="I628" s="19">
        <v>4</v>
      </c>
      <c r="K628" s="13" t="s">
        <v>502</v>
      </c>
      <c r="L628">
        <v>15</v>
      </c>
      <c r="M628" s="2">
        <v>445</v>
      </c>
    </row>
    <row r="629" spans="2:13" ht="12.75">
      <c r="B629" s="201">
        <v>2000</v>
      </c>
      <c r="C629" s="1" t="s">
        <v>465</v>
      </c>
      <c r="D629" s="10" t="s">
        <v>508</v>
      </c>
      <c r="E629" s="1" t="s">
        <v>454</v>
      </c>
      <c r="F629" s="51" t="s">
        <v>614</v>
      </c>
      <c r="G629" s="75" t="s">
        <v>44</v>
      </c>
      <c r="H629" s="5">
        <f t="shared" si="31"/>
        <v>-8000</v>
      </c>
      <c r="I629" s="19">
        <v>4</v>
      </c>
      <c r="K629" s="13" t="s">
        <v>502</v>
      </c>
      <c r="L629">
        <v>15</v>
      </c>
      <c r="M629" s="2">
        <v>445</v>
      </c>
    </row>
    <row r="630" spans="2:13" ht="12.75">
      <c r="B630" s="201">
        <v>2000</v>
      </c>
      <c r="C630" s="1" t="s">
        <v>465</v>
      </c>
      <c r="D630" s="10" t="s">
        <v>508</v>
      </c>
      <c r="E630" s="1" t="s">
        <v>454</v>
      </c>
      <c r="F630" s="51" t="s">
        <v>614</v>
      </c>
      <c r="G630" s="75" t="s">
        <v>45</v>
      </c>
      <c r="H630" s="5">
        <f t="shared" si="31"/>
        <v>-10000</v>
      </c>
      <c r="I630" s="19">
        <v>4</v>
      </c>
      <c r="K630" s="13" t="s">
        <v>502</v>
      </c>
      <c r="L630">
        <v>15</v>
      </c>
      <c r="M630" s="2">
        <v>445</v>
      </c>
    </row>
    <row r="631" spans="1:13" s="55" customFormat="1" ht="12.75">
      <c r="A631" s="9"/>
      <c r="B631" s="195">
        <f>SUM(B626:B630)</f>
        <v>10000</v>
      </c>
      <c r="C631" s="9" t="s">
        <v>465</v>
      </c>
      <c r="D631" s="9"/>
      <c r="E631" s="9"/>
      <c r="F631" s="58"/>
      <c r="G631" s="171"/>
      <c r="H631" s="57">
        <v>0</v>
      </c>
      <c r="I631" s="54">
        <f>+B631/M631</f>
        <v>22.471910112359552</v>
      </c>
      <c r="M631" s="2">
        <v>445</v>
      </c>
    </row>
    <row r="632" spans="2:13" ht="12.75">
      <c r="B632" s="201"/>
      <c r="D632" s="10"/>
      <c r="F632" s="51"/>
      <c r="H632" s="5">
        <f t="shared" si="31"/>
        <v>0</v>
      </c>
      <c r="I632" s="19">
        <f>+B632/M632</f>
        <v>0</v>
      </c>
      <c r="M632" s="2">
        <v>445</v>
      </c>
    </row>
    <row r="633" spans="2:13" ht="12.75">
      <c r="B633" s="201"/>
      <c r="D633" s="10"/>
      <c r="F633" s="51"/>
      <c r="H633" s="5">
        <f t="shared" si="31"/>
        <v>0</v>
      </c>
      <c r="I633" s="19">
        <f>+B633/M633</f>
        <v>0</v>
      </c>
      <c r="M633" s="2">
        <v>445</v>
      </c>
    </row>
    <row r="634" spans="2:13" ht="12.75">
      <c r="B634" s="201">
        <v>1300</v>
      </c>
      <c r="C634" s="1" t="s">
        <v>524</v>
      </c>
      <c r="D634" s="10" t="s">
        <v>508</v>
      </c>
      <c r="E634" s="1" t="s">
        <v>525</v>
      </c>
      <c r="F634" s="51" t="s">
        <v>614</v>
      </c>
      <c r="G634" s="75" t="s">
        <v>41</v>
      </c>
      <c r="H634" s="5">
        <f t="shared" si="31"/>
        <v>-1300</v>
      </c>
      <c r="I634" s="19">
        <v>2.6</v>
      </c>
      <c r="K634" s="13" t="s">
        <v>502</v>
      </c>
      <c r="L634">
        <v>15</v>
      </c>
      <c r="M634" s="2">
        <v>445</v>
      </c>
    </row>
    <row r="635" spans="1:13" s="214" customFormat="1" ht="12.75">
      <c r="A635" s="1"/>
      <c r="B635" s="201">
        <v>1000</v>
      </c>
      <c r="C635" s="1" t="s">
        <v>524</v>
      </c>
      <c r="D635" s="10" t="s">
        <v>508</v>
      </c>
      <c r="E635" s="1" t="s">
        <v>525</v>
      </c>
      <c r="F635" s="51" t="s">
        <v>614</v>
      </c>
      <c r="G635" s="75" t="s">
        <v>42</v>
      </c>
      <c r="H635" s="5">
        <f t="shared" si="31"/>
        <v>-2300</v>
      </c>
      <c r="I635" s="19">
        <v>2</v>
      </c>
      <c r="J635"/>
      <c r="K635" s="13" t="s">
        <v>502</v>
      </c>
      <c r="L635">
        <v>15</v>
      </c>
      <c r="M635" s="2">
        <v>445</v>
      </c>
    </row>
    <row r="636" spans="2:13" ht="12.75">
      <c r="B636" s="201">
        <v>1400</v>
      </c>
      <c r="C636" s="1" t="s">
        <v>524</v>
      </c>
      <c r="D636" s="10" t="s">
        <v>508</v>
      </c>
      <c r="E636" s="1" t="s">
        <v>525</v>
      </c>
      <c r="F636" s="51" t="s">
        <v>614</v>
      </c>
      <c r="G636" s="75" t="s">
        <v>43</v>
      </c>
      <c r="H636" s="5">
        <f t="shared" si="31"/>
        <v>-3700</v>
      </c>
      <c r="I636" s="19">
        <v>2.8</v>
      </c>
      <c r="K636" s="13" t="s">
        <v>502</v>
      </c>
      <c r="L636">
        <v>15</v>
      </c>
      <c r="M636" s="2">
        <v>445</v>
      </c>
    </row>
    <row r="637" spans="1:13" s="55" customFormat="1" ht="12.75">
      <c r="A637" s="9"/>
      <c r="B637" s="195">
        <f>SUM(B634:B636)</f>
        <v>3700</v>
      </c>
      <c r="C637" s="9"/>
      <c r="D637" s="9"/>
      <c r="E637" s="9" t="s">
        <v>525</v>
      </c>
      <c r="F637" s="58"/>
      <c r="G637" s="171"/>
      <c r="H637" s="57">
        <v>0</v>
      </c>
      <c r="I637" s="54">
        <f>+B637/M637</f>
        <v>8.314606741573034</v>
      </c>
      <c r="M637" s="2">
        <v>445</v>
      </c>
    </row>
    <row r="638" spans="2:13" ht="12.75">
      <c r="B638" s="201"/>
      <c r="D638" s="10"/>
      <c r="F638" s="51"/>
      <c r="H638" s="5">
        <f t="shared" si="31"/>
        <v>0</v>
      </c>
      <c r="I638" s="19">
        <f>+B638/M638</f>
        <v>0</v>
      </c>
      <c r="M638" s="2">
        <v>445</v>
      </c>
    </row>
    <row r="639" spans="2:13" ht="12.75">
      <c r="B639" s="201"/>
      <c r="D639" s="10"/>
      <c r="F639" s="51"/>
      <c r="H639" s="5">
        <f t="shared" si="31"/>
        <v>0</v>
      </c>
      <c r="I639" s="19">
        <f>+B639/M639</f>
        <v>0</v>
      </c>
      <c r="M639" s="2">
        <v>445</v>
      </c>
    </row>
    <row r="640" spans="2:13" ht="12.75">
      <c r="B640" s="204">
        <v>2000</v>
      </c>
      <c r="C640" s="1" t="s">
        <v>526</v>
      </c>
      <c r="D640" s="10" t="s">
        <v>508</v>
      </c>
      <c r="E640" s="1" t="s">
        <v>527</v>
      </c>
      <c r="F640" s="51" t="s">
        <v>614</v>
      </c>
      <c r="G640" s="75" t="s">
        <v>41</v>
      </c>
      <c r="H640" s="5">
        <f t="shared" si="31"/>
        <v>-2000</v>
      </c>
      <c r="I640" s="19">
        <v>4</v>
      </c>
      <c r="K640" s="13" t="s">
        <v>502</v>
      </c>
      <c r="L640">
        <v>15</v>
      </c>
      <c r="M640" s="2">
        <v>445</v>
      </c>
    </row>
    <row r="641" spans="2:13" ht="12.75">
      <c r="B641" s="204">
        <v>2000</v>
      </c>
      <c r="C641" s="1" t="s">
        <v>526</v>
      </c>
      <c r="D641" s="10" t="s">
        <v>508</v>
      </c>
      <c r="E641" s="1" t="s">
        <v>527</v>
      </c>
      <c r="F641" s="51" t="s">
        <v>614</v>
      </c>
      <c r="G641" s="75" t="s">
        <v>42</v>
      </c>
      <c r="H641" s="5">
        <f t="shared" si="31"/>
        <v>-4000</v>
      </c>
      <c r="I641" s="19">
        <v>4</v>
      </c>
      <c r="K641" s="13" t="s">
        <v>502</v>
      </c>
      <c r="L641">
        <v>15</v>
      </c>
      <c r="M641" s="2">
        <v>445</v>
      </c>
    </row>
    <row r="642" spans="2:13" ht="12.75">
      <c r="B642" s="204">
        <v>2000</v>
      </c>
      <c r="C642" s="1" t="s">
        <v>526</v>
      </c>
      <c r="D642" s="10" t="s">
        <v>508</v>
      </c>
      <c r="E642" s="1" t="s">
        <v>527</v>
      </c>
      <c r="F642" s="51" t="s">
        <v>614</v>
      </c>
      <c r="G642" s="75" t="s">
        <v>44</v>
      </c>
      <c r="H642" s="5">
        <f t="shared" si="31"/>
        <v>-6000</v>
      </c>
      <c r="I642" s="19">
        <v>4</v>
      </c>
      <c r="K642" s="13" t="s">
        <v>502</v>
      </c>
      <c r="L642">
        <v>15</v>
      </c>
      <c r="M642" s="2">
        <v>445</v>
      </c>
    </row>
    <row r="643" spans="2:13" ht="12.75">
      <c r="B643" s="201">
        <v>5000</v>
      </c>
      <c r="C643" s="1" t="s">
        <v>528</v>
      </c>
      <c r="D643" s="10" t="s">
        <v>508</v>
      </c>
      <c r="E643" s="1" t="s">
        <v>527</v>
      </c>
      <c r="F643" s="51" t="s">
        <v>631</v>
      </c>
      <c r="G643" s="75" t="s">
        <v>44</v>
      </c>
      <c r="H643" s="5">
        <f t="shared" si="31"/>
        <v>-11000</v>
      </c>
      <c r="I643" s="19">
        <v>10</v>
      </c>
      <c r="K643" s="13" t="s">
        <v>502</v>
      </c>
      <c r="L643">
        <v>15</v>
      </c>
      <c r="M643" s="2">
        <v>445</v>
      </c>
    </row>
    <row r="644" spans="2:13" ht="12.75">
      <c r="B644" s="201">
        <v>5000</v>
      </c>
      <c r="C644" s="1" t="s">
        <v>528</v>
      </c>
      <c r="D644" s="10" t="s">
        <v>508</v>
      </c>
      <c r="E644" s="1" t="s">
        <v>527</v>
      </c>
      <c r="F644" s="51" t="s">
        <v>632</v>
      </c>
      <c r="G644" s="75" t="s">
        <v>44</v>
      </c>
      <c r="H644" s="5">
        <f t="shared" si="31"/>
        <v>-16000</v>
      </c>
      <c r="I644" s="19">
        <v>10</v>
      </c>
      <c r="K644" s="13" t="s">
        <v>502</v>
      </c>
      <c r="L644">
        <v>15</v>
      </c>
      <c r="M644" s="2">
        <v>445</v>
      </c>
    </row>
    <row r="645" spans="2:13" ht="12.75">
      <c r="B645" s="201">
        <v>5000</v>
      </c>
      <c r="C645" s="1" t="s">
        <v>528</v>
      </c>
      <c r="D645" s="10" t="s">
        <v>508</v>
      </c>
      <c r="E645" s="1" t="s">
        <v>527</v>
      </c>
      <c r="F645" s="51" t="s">
        <v>633</v>
      </c>
      <c r="G645" s="75" t="s">
        <v>44</v>
      </c>
      <c r="H645" s="5">
        <f t="shared" si="31"/>
        <v>-21000</v>
      </c>
      <c r="I645" s="19">
        <v>10</v>
      </c>
      <c r="K645" s="13" t="s">
        <v>502</v>
      </c>
      <c r="L645">
        <v>15</v>
      </c>
      <c r="M645" s="2">
        <v>445</v>
      </c>
    </row>
    <row r="646" spans="2:13" ht="12.75">
      <c r="B646" s="201">
        <v>5000</v>
      </c>
      <c r="C646" s="1" t="s">
        <v>528</v>
      </c>
      <c r="D646" s="10" t="s">
        <v>508</v>
      </c>
      <c r="E646" s="1" t="s">
        <v>527</v>
      </c>
      <c r="F646" s="51" t="s">
        <v>634</v>
      </c>
      <c r="G646" s="75" t="s">
        <v>45</v>
      </c>
      <c r="H646" s="5">
        <f t="shared" si="31"/>
        <v>-26000</v>
      </c>
      <c r="I646" s="19">
        <v>10</v>
      </c>
      <c r="K646" s="13" t="s">
        <v>502</v>
      </c>
      <c r="L646">
        <v>15</v>
      </c>
      <c r="M646" s="2">
        <v>445</v>
      </c>
    </row>
    <row r="647" spans="1:13" s="55" customFormat="1" ht="12.75">
      <c r="A647" s="9"/>
      <c r="B647" s="195">
        <f>SUM(B640:B646)</f>
        <v>26000</v>
      </c>
      <c r="C647" s="9"/>
      <c r="D647" s="9"/>
      <c r="E647" s="9" t="s">
        <v>527</v>
      </c>
      <c r="F647" s="58"/>
      <c r="G647" s="171"/>
      <c r="H647" s="57">
        <v>0</v>
      </c>
      <c r="I647" s="54">
        <f aca="true" t="shared" si="32" ref="I647:I710">+B647/M647</f>
        <v>58.42696629213483</v>
      </c>
      <c r="M647" s="2">
        <v>445</v>
      </c>
    </row>
    <row r="648" spans="2:13" ht="12.75">
      <c r="B648" s="201"/>
      <c r="F648" s="51"/>
      <c r="H648" s="5">
        <f t="shared" si="31"/>
        <v>0</v>
      </c>
      <c r="I648" s="19">
        <f t="shared" si="32"/>
        <v>0</v>
      </c>
      <c r="M648" s="2">
        <v>445</v>
      </c>
    </row>
    <row r="649" spans="2:13" ht="12.75">
      <c r="B649" s="201"/>
      <c r="F649" s="51"/>
      <c r="H649" s="5">
        <f t="shared" si="31"/>
        <v>0</v>
      </c>
      <c r="I649" s="19">
        <f t="shared" si="32"/>
        <v>0</v>
      </c>
      <c r="M649" s="2">
        <v>445</v>
      </c>
    </row>
    <row r="650" spans="2:13" ht="12.75">
      <c r="B650" s="201"/>
      <c r="F650" s="51"/>
      <c r="H650" s="5">
        <f t="shared" si="31"/>
        <v>0</v>
      </c>
      <c r="I650" s="19">
        <f t="shared" si="32"/>
        <v>0</v>
      </c>
      <c r="M650" s="2">
        <v>445</v>
      </c>
    </row>
    <row r="651" spans="2:13" ht="12.75">
      <c r="B651" s="201"/>
      <c r="F651" s="51"/>
      <c r="H651" s="5">
        <f t="shared" si="31"/>
        <v>0</v>
      </c>
      <c r="I651" s="19">
        <f t="shared" si="32"/>
        <v>0</v>
      </c>
      <c r="M651" s="2">
        <v>445</v>
      </c>
    </row>
    <row r="652" spans="1:13" s="55" customFormat="1" ht="12.75">
      <c r="A652" s="9"/>
      <c r="B652" s="195">
        <f>+B656+B665+B672+B678+B685+B691</f>
        <v>38350</v>
      </c>
      <c r="C652" s="196" t="s">
        <v>352</v>
      </c>
      <c r="D652" s="197" t="s">
        <v>353</v>
      </c>
      <c r="E652" s="196" t="s">
        <v>308</v>
      </c>
      <c r="F652" s="198" t="s">
        <v>354</v>
      </c>
      <c r="G652" s="199" t="s">
        <v>310</v>
      </c>
      <c r="H652" s="200"/>
      <c r="I652" s="54">
        <f t="shared" si="32"/>
        <v>86.17977528089888</v>
      </c>
      <c r="J652" s="54"/>
      <c r="K652" s="54"/>
      <c r="M652" s="2">
        <v>445</v>
      </c>
    </row>
    <row r="653" spans="1:13" s="13" customFormat="1" ht="12.75">
      <c r="A653" s="10"/>
      <c r="B653" s="204"/>
      <c r="C653" s="205"/>
      <c r="D653" s="206"/>
      <c r="E653" s="205"/>
      <c r="F653" s="207"/>
      <c r="G653" s="208"/>
      <c r="H653" s="5">
        <f>H652-B653</f>
        <v>0</v>
      </c>
      <c r="I653" s="19">
        <f>+B653/M653</f>
        <v>0</v>
      </c>
      <c r="J653" s="66"/>
      <c r="K653" s="66"/>
      <c r="M653" s="2">
        <v>445</v>
      </c>
    </row>
    <row r="654" spans="1:13" s="13" customFormat="1" ht="12.75">
      <c r="A654" s="1"/>
      <c r="B654" s="201">
        <v>2500</v>
      </c>
      <c r="C654" s="1" t="s">
        <v>385</v>
      </c>
      <c r="D654" s="1" t="s">
        <v>298</v>
      </c>
      <c r="E654" s="1" t="s">
        <v>436</v>
      </c>
      <c r="F654" s="51" t="s">
        <v>635</v>
      </c>
      <c r="G654" s="75" t="s">
        <v>48</v>
      </c>
      <c r="H654" s="5">
        <f>H653-B654</f>
        <v>-2500</v>
      </c>
      <c r="I654" s="19">
        <f>+B654/M654</f>
        <v>5.617977528089888</v>
      </c>
      <c r="J654"/>
      <c r="K654" s="1" t="s">
        <v>385</v>
      </c>
      <c r="L654">
        <v>16</v>
      </c>
      <c r="M654" s="2">
        <v>445</v>
      </c>
    </row>
    <row r="655" spans="1:13" s="13" customFormat="1" ht="12.75">
      <c r="A655" s="1"/>
      <c r="B655" s="201">
        <v>2500</v>
      </c>
      <c r="C655" s="1" t="s">
        <v>385</v>
      </c>
      <c r="D655" s="1" t="s">
        <v>298</v>
      </c>
      <c r="E655" s="1" t="s">
        <v>436</v>
      </c>
      <c r="F655" s="51" t="s">
        <v>636</v>
      </c>
      <c r="G655" s="75" t="s">
        <v>49</v>
      </c>
      <c r="H655" s="5">
        <f>H654-B655</f>
        <v>-5000</v>
      </c>
      <c r="I655" s="19">
        <f>+B655/M655</f>
        <v>5.617977528089888</v>
      </c>
      <c r="J655"/>
      <c r="K655" s="1" t="s">
        <v>385</v>
      </c>
      <c r="L655">
        <v>16</v>
      </c>
      <c r="M655" s="2">
        <v>445</v>
      </c>
    </row>
    <row r="656" spans="1:13" s="55" customFormat="1" ht="12.75">
      <c r="A656" s="9"/>
      <c r="B656" s="195">
        <f>SUM(B654:B655)</f>
        <v>5000</v>
      </c>
      <c r="C656" s="9" t="s">
        <v>385</v>
      </c>
      <c r="D656" s="9"/>
      <c r="E656" s="9"/>
      <c r="F656" s="58"/>
      <c r="G656" s="171"/>
      <c r="H656" s="57">
        <v>0</v>
      </c>
      <c r="I656" s="54">
        <f t="shared" si="32"/>
        <v>11.235955056179776</v>
      </c>
      <c r="M656" s="2">
        <v>445</v>
      </c>
    </row>
    <row r="657" spans="2:13" ht="12.75">
      <c r="B657" s="201"/>
      <c r="F657" s="51"/>
      <c r="H657" s="5">
        <v>0</v>
      </c>
      <c r="I657" s="19">
        <f t="shared" si="32"/>
        <v>0</v>
      </c>
      <c r="M657" s="2">
        <v>445</v>
      </c>
    </row>
    <row r="658" spans="2:13" ht="12.75">
      <c r="B658" s="201"/>
      <c r="F658" s="51"/>
      <c r="H658" s="5">
        <f aca="true" t="shared" si="33" ref="H658:H664">H657-B658</f>
        <v>0</v>
      </c>
      <c r="I658" s="19">
        <f t="shared" si="32"/>
        <v>0</v>
      </c>
      <c r="M658" s="2">
        <v>445</v>
      </c>
    </row>
    <row r="659" spans="2:13" ht="12.75">
      <c r="B659" s="201">
        <v>1300</v>
      </c>
      <c r="C659" s="1" t="s">
        <v>637</v>
      </c>
      <c r="D659" s="10" t="s">
        <v>298</v>
      </c>
      <c r="E659" s="1" t="s">
        <v>472</v>
      </c>
      <c r="F659" s="51" t="s">
        <v>638</v>
      </c>
      <c r="G659" s="75" t="s">
        <v>48</v>
      </c>
      <c r="H659" s="5">
        <f t="shared" si="33"/>
        <v>-1300</v>
      </c>
      <c r="I659" s="19">
        <f t="shared" si="32"/>
        <v>2.9213483146067416</v>
      </c>
      <c r="K659" t="s">
        <v>436</v>
      </c>
      <c r="L659">
        <v>16</v>
      </c>
      <c r="M659" s="2">
        <v>445</v>
      </c>
    </row>
    <row r="660" spans="2:13" ht="12.75">
      <c r="B660" s="201">
        <v>500</v>
      </c>
      <c r="C660" s="1" t="s">
        <v>639</v>
      </c>
      <c r="D660" s="10" t="s">
        <v>298</v>
      </c>
      <c r="E660" s="1" t="s">
        <v>472</v>
      </c>
      <c r="F660" s="51" t="s">
        <v>640</v>
      </c>
      <c r="G660" s="75" t="s">
        <v>48</v>
      </c>
      <c r="H660" s="5">
        <f t="shared" si="33"/>
        <v>-1800</v>
      </c>
      <c r="I660" s="19">
        <f t="shared" si="32"/>
        <v>1.1235955056179776</v>
      </c>
      <c r="K660" t="s">
        <v>436</v>
      </c>
      <c r="L660">
        <v>16</v>
      </c>
      <c r="M660" s="2">
        <v>445</v>
      </c>
    </row>
    <row r="661" spans="2:13" ht="12.75">
      <c r="B661" s="201">
        <v>500</v>
      </c>
      <c r="C661" s="1" t="s">
        <v>641</v>
      </c>
      <c r="D661" s="10" t="s">
        <v>298</v>
      </c>
      <c r="E661" s="1" t="s">
        <v>472</v>
      </c>
      <c r="F661" s="51" t="s">
        <v>642</v>
      </c>
      <c r="G661" s="75" t="s">
        <v>48</v>
      </c>
      <c r="H661" s="5">
        <f t="shared" si="33"/>
        <v>-2300</v>
      </c>
      <c r="I661" s="19">
        <f t="shared" si="32"/>
        <v>1.1235955056179776</v>
      </c>
      <c r="K661" t="s">
        <v>436</v>
      </c>
      <c r="L661">
        <v>16</v>
      </c>
      <c r="M661" s="2">
        <v>445</v>
      </c>
    </row>
    <row r="662" spans="2:13" ht="12.75">
      <c r="B662" s="201">
        <v>500</v>
      </c>
      <c r="C662" s="1" t="s">
        <v>639</v>
      </c>
      <c r="D662" s="10" t="s">
        <v>298</v>
      </c>
      <c r="E662" s="1" t="s">
        <v>472</v>
      </c>
      <c r="F662" s="51" t="s">
        <v>643</v>
      </c>
      <c r="G662" s="75" t="s">
        <v>50</v>
      </c>
      <c r="H662" s="5">
        <f t="shared" si="33"/>
        <v>-2800</v>
      </c>
      <c r="I662" s="19">
        <f t="shared" si="32"/>
        <v>1.1235955056179776</v>
      </c>
      <c r="K662" t="s">
        <v>436</v>
      </c>
      <c r="L662">
        <v>16</v>
      </c>
      <c r="M662" s="2">
        <v>445</v>
      </c>
    </row>
    <row r="663" spans="2:13" ht="12.75">
      <c r="B663" s="201">
        <v>500</v>
      </c>
      <c r="C663" s="1" t="s">
        <v>644</v>
      </c>
      <c r="D663" s="10" t="s">
        <v>298</v>
      </c>
      <c r="E663" s="1" t="s">
        <v>472</v>
      </c>
      <c r="F663" s="51" t="s">
        <v>642</v>
      </c>
      <c r="G663" s="75" t="s">
        <v>50</v>
      </c>
      <c r="H663" s="5">
        <f t="shared" si="33"/>
        <v>-3300</v>
      </c>
      <c r="I663" s="19">
        <f t="shared" si="32"/>
        <v>1.1235955056179776</v>
      </c>
      <c r="K663" t="s">
        <v>436</v>
      </c>
      <c r="L663">
        <v>16</v>
      </c>
      <c r="M663" s="2">
        <v>445</v>
      </c>
    </row>
    <row r="664" spans="2:13" ht="12.75">
      <c r="B664" s="201">
        <v>1000</v>
      </c>
      <c r="C664" s="1" t="s">
        <v>645</v>
      </c>
      <c r="D664" s="10" t="s">
        <v>298</v>
      </c>
      <c r="E664" s="1" t="s">
        <v>472</v>
      </c>
      <c r="F664" s="51" t="s">
        <v>646</v>
      </c>
      <c r="G664" s="75" t="s">
        <v>51</v>
      </c>
      <c r="H664" s="5">
        <f t="shared" si="33"/>
        <v>-4300</v>
      </c>
      <c r="I664" s="19">
        <f>+B664/M664</f>
        <v>2.247191011235955</v>
      </c>
      <c r="K664" t="s">
        <v>436</v>
      </c>
      <c r="L664">
        <v>16</v>
      </c>
      <c r="M664" s="2">
        <v>445</v>
      </c>
    </row>
    <row r="665" spans="1:13" s="55" customFormat="1" ht="12.75">
      <c r="A665" s="9"/>
      <c r="B665" s="195">
        <f>SUM(B659:B664)</f>
        <v>4300</v>
      </c>
      <c r="C665" s="9" t="s">
        <v>1293</v>
      </c>
      <c r="D665" s="9"/>
      <c r="E665" s="9"/>
      <c r="F665" s="58"/>
      <c r="G665" s="171"/>
      <c r="H665" s="57">
        <v>0</v>
      </c>
      <c r="I665" s="54">
        <f t="shared" si="32"/>
        <v>9.662921348314606</v>
      </c>
      <c r="M665" s="2">
        <v>445</v>
      </c>
    </row>
    <row r="666" spans="1:13" s="13" customFormat="1" ht="12.75">
      <c r="A666" s="10"/>
      <c r="B666" s="204"/>
      <c r="C666" s="10"/>
      <c r="D666" s="10"/>
      <c r="E666" s="10"/>
      <c r="F666" s="65"/>
      <c r="G666" s="78"/>
      <c r="H666" s="5">
        <f aca="true" t="shared" si="34" ref="H666:H729">H665-B666</f>
        <v>0</v>
      </c>
      <c r="I666" s="19">
        <f t="shared" si="32"/>
        <v>0</v>
      </c>
      <c r="M666" s="2">
        <v>445</v>
      </c>
    </row>
    <row r="667" spans="1:13" s="13" customFormat="1" ht="12.75">
      <c r="A667" s="10"/>
      <c r="B667" s="204"/>
      <c r="C667" s="10"/>
      <c r="D667" s="10"/>
      <c r="E667" s="10"/>
      <c r="F667" s="65"/>
      <c r="G667" s="78"/>
      <c r="H667" s="5">
        <f t="shared" si="34"/>
        <v>0</v>
      </c>
      <c r="I667" s="19">
        <f>+B667/M667</f>
        <v>0</v>
      </c>
      <c r="M667" s="2">
        <v>445</v>
      </c>
    </row>
    <row r="668" spans="1:13" s="13" customFormat="1" ht="12.75">
      <c r="A668" s="1"/>
      <c r="B668" s="201">
        <v>1050</v>
      </c>
      <c r="C668" s="1" t="s">
        <v>440</v>
      </c>
      <c r="D668" s="10" t="s">
        <v>298</v>
      </c>
      <c r="E668" s="1" t="s">
        <v>522</v>
      </c>
      <c r="F668" s="51" t="s">
        <v>642</v>
      </c>
      <c r="G668" s="75" t="s">
        <v>48</v>
      </c>
      <c r="H668" s="5">
        <f t="shared" si="34"/>
        <v>-1050</v>
      </c>
      <c r="I668" s="19">
        <v>2.1</v>
      </c>
      <c r="J668"/>
      <c r="K668" t="s">
        <v>436</v>
      </c>
      <c r="L668">
        <v>16</v>
      </c>
      <c r="M668" s="2">
        <v>445</v>
      </c>
    </row>
    <row r="669" spans="1:13" s="13" customFormat="1" ht="12.75">
      <c r="A669" s="1"/>
      <c r="B669" s="201">
        <v>200</v>
      </c>
      <c r="C669" s="1" t="s">
        <v>440</v>
      </c>
      <c r="D669" s="10" t="s">
        <v>298</v>
      </c>
      <c r="E669" s="1" t="s">
        <v>522</v>
      </c>
      <c r="F669" s="51" t="s">
        <v>642</v>
      </c>
      <c r="G669" s="75" t="s">
        <v>50</v>
      </c>
      <c r="H669" s="5">
        <f t="shared" si="34"/>
        <v>-1250</v>
      </c>
      <c r="I669" s="19">
        <v>0.4</v>
      </c>
      <c r="J669"/>
      <c r="K669" t="s">
        <v>436</v>
      </c>
      <c r="L669">
        <v>16</v>
      </c>
      <c r="M669" s="2">
        <v>445</v>
      </c>
    </row>
    <row r="670" spans="1:13" s="13" customFormat="1" ht="12.75">
      <c r="A670" s="1"/>
      <c r="B670" s="201">
        <v>500</v>
      </c>
      <c r="C670" s="1" t="s">
        <v>440</v>
      </c>
      <c r="D670" s="10" t="s">
        <v>298</v>
      </c>
      <c r="E670" s="1" t="s">
        <v>522</v>
      </c>
      <c r="F670" s="51" t="s">
        <v>642</v>
      </c>
      <c r="G670" s="75" t="s">
        <v>49</v>
      </c>
      <c r="H670" s="5">
        <f t="shared" si="34"/>
        <v>-1750</v>
      </c>
      <c r="I670" s="19">
        <v>1</v>
      </c>
      <c r="J670"/>
      <c r="K670" t="s">
        <v>436</v>
      </c>
      <c r="L670">
        <v>16</v>
      </c>
      <c r="M670" s="2">
        <v>445</v>
      </c>
    </row>
    <row r="671" spans="1:13" s="13" customFormat="1" ht="12.75">
      <c r="A671" s="1"/>
      <c r="B671" s="201">
        <v>800</v>
      </c>
      <c r="C671" s="1" t="s">
        <v>440</v>
      </c>
      <c r="D671" s="10" t="s">
        <v>298</v>
      </c>
      <c r="E671" s="1" t="s">
        <v>522</v>
      </c>
      <c r="F671" s="51" t="s">
        <v>642</v>
      </c>
      <c r="G671" s="75" t="s">
        <v>51</v>
      </c>
      <c r="H671" s="5">
        <f t="shared" si="34"/>
        <v>-2550</v>
      </c>
      <c r="I671" s="19">
        <v>1.6</v>
      </c>
      <c r="J671"/>
      <c r="K671" t="s">
        <v>436</v>
      </c>
      <c r="L671">
        <v>16</v>
      </c>
      <c r="M671" s="2">
        <v>445</v>
      </c>
    </row>
    <row r="672" spans="1:13" s="55" customFormat="1" ht="12.75">
      <c r="A672" s="9"/>
      <c r="B672" s="195">
        <f>SUM(B668:B671)</f>
        <v>2550</v>
      </c>
      <c r="C672" s="9"/>
      <c r="D672" s="9"/>
      <c r="E672" s="9" t="s">
        <v>522</v>
      </c>
      <c r="F672" s="58"/>
      <c r="G672" s="171"/>
      <c r="H672" s="57">
        <v>0</v>
      </c>
      <c r="I672" s="54">
        <f>+B672/M672</f>
        <v>5.730337078651686</v>
      </c>
      <c r="M672" s="2">
        <v>445</v>
      </c>
    </row>
    <row r="673" spans="1:13" s="13" customFormat="1" ht="12.75">
      <c r="A673" s="10"/>
      <c r="B673" s="204"/>
      <c r="C673" s="10"/>
      <c r="D673" s="10"/>
      <c r="E673" s="10"/>
      <c r="F673" s="65"/>
      <c r="G673" s="78"/>
      <c r="H673" s="5">
        <f>H672-B673</f>
        <v>0</v>
      </c>
      <c r="I673" s="19">
        <f>+B673/M673</f>
        <v>0</v>
      </c>
      <c r="M673" s="2">
        <v>445</v>
      </c>
    </row>
    <row r="674" spans="1:13" s="13" customFormat="1" ht="12.75">
      <c r="A674" s="10"/>
      <c r="B674" s="204"/>
      <c r="C674" s="10"/>
      <c r="D674" s="10"/>
      <c r="E674" s="10"/>
      <c r="F674" s="65"/>
      <c r="G674" s="78"/>
      <c r="H674" s="5">
        <f>H673-B674</f>
        <v>0</v>
      </c>
      <c r="I674" s="19">
        <f>+B674/M674</f>
        <v>0</v>
      </c>
      <c r="M674" s="2">
        <v>445</v>
      </c>
    </row>
    <row r="675" spans="1:13" s="13" customFormat="1" ht="12.75">
      <c r="A675" s="1"/>
      <c r="B675" s="201">
        <v>5000</v>
      </c>
      <c r="C675" s="1" t="s">
        <v>463</v>
      </c>
      <c r="D675" s="10" t="s">
        <v>298</v>
      </c>
      <c r="E675" s="1" t="s">
        <v>472</v>
      </c>
      <c r="F675" s="51" t="s">
        <v>647</v>
      </c>
      <c r="G675" s="75" t="s">
        <v>48</v>
      </c>
      <c r="H675" s="5">
        <f>H674-B675</f>
        <v>-5000</v>
      </c>
      <c r="I675" s="19">
        <v>10</v>
      </c>
      <c r="J675"/>
      <c r="K675" t="s">
        <v>436</v>
      </c>
      <c r="L675">
        <v>16</v>
      </c>
      <c r="M675" s="2">
        <v>445</v>
      </c>
    </row>
    <row r="676" spans="1:13" s="13" customFormat="1" ht="12.75">
      <c r="A676" s="1"/>
      <c r="B676" s="201">
        <v>5000</v>
      </c>
      <c r="C676" s="1" t="s">
        <v>463</v>
      </c>
      <c r="D676" s="10" t="s">
        <v>298</v>
      </c>
      <c r="E676" s="1" t="s">
        <v>472</v>
      </c>
      <c r="F676" s="51" t="s">
        <v>647</v>
      </c>
      <c r="G676" s="75" t="s">
        <v>50</v>
      </c>
      <c r="H676" s="5">
        <f>H675-B676</f>
        <v>-10000</v>
      </c>
      <c r="I676" s="19">
        <v>10</v>
      </c>
      <c r="J676"/>
      <c r="K676" t="s">
        <v>436</v>
      </c>
      <c r="L676">
        <v>16</v>
      </c>
      <c r="M676" s="2">
        <v>445</v>
      </c>
    </row>
    <row r="677" spans="1:13" s="13" customFormat="1" ht="12.75">
      <c r="A677" s="1"/>
      <c r="B677" s="201">
        <v>5000</v>
      </c>
      <c r="C677" s="1" t="s">
        <v>463</v>
      </c>
      <c r="D677" s="10" t="s">
        <v>298</v>
      </c>
      <c r="E677" s="1" t="s">
        <v>472</v>
      </c>
      <c r="F677" s="51" t="s">
        <v>647</v>
      </c>
      <c r="G677" s="75" t="s">
        <v>49</v>
      </c>
      <c r="H677" s="5">
        <f>H676-B677</f>
        <v>-15000</v>
      </c>
      <c r="I677" s="19">
        <v>10</v>
      </c>
      <c r="J677"/>
      <c r="K677" t="s">
        <v>436</v>
      </c>
      <c r="L677">
        <v>16</v>
      </c>
      <c r="M677" s="2">
        <v>445</v>
      </c>
    </row>
    <row r="678" spans="1:13" s="55" customFormat="1" ht="12.75">
      <c r="A678" s="9"/>
      <c r="B678" s="195">
        <f>SUM(B675:B677)</f>
        <v>15000</v>
      </c>
      <c r="C678" s="9" t="s">
        <v>463</v>
      </c>
      <c r="D678" s="9"/>
      <c r="E678" s="9"/>
      <c r="F678" s="58"/>
      <c r="G678" s="171"/>
      <c r="H678" s="57">
        <v>0</v>
      </c>
      <c r="I678" s="54">
        <f t="shared" si="32"/>
        <v>33.70786516853933</v>
      </c>
      <c r="M678" s="2">
        <v>445</v>
      </c>
    </row>
    <row r="679" spans="1:13" s="13" customFormat="1" ht="12.75">
      <c r="A679" s="10"/>
      <c r="B679" s="204"/>
      <c r="C679" s="10"/>
      <c r="D679" s="10"/>
      <c r="E679" s="10"/>
      <c r="F679" s="65"/>
      <c r="G679" s="78"/>
      <c r="H679" s="5">
        <f t="shared" si="34"/>
        <v>0</v>
      </c>
      <c r="I679" s="19">
        <f t="shared" si="32"/>
        <v>0</v>
      </c>
      <c r="M679" s="2">
        <v>445</v>
      </c>
    </row>
    <row r="680" spans="1:13" s="13" customFormat="1" ht="12.75">
      <c r="A680" s="10"/>
      <c r="B680" s="204"/>
      <c r="C680" s="10"/>
      <c r="D680" s="10"/>
      <c r="E680" s="10"/>
      <c r="F680" s="65"/>
      <c r="G680" s="78"/>
      <c r="H680" s="5">
        <f t="shared" si="34"/>
        <v>0</v>
      </c>
      <c r="I680" s="19">
        <f t="shared" si="32"/>
        <v>0</v>
      </c>
      <c r="M680" s="2">
        <v>445</v>
      </c>
    </row>
    <row r="681" spans="1:13" s="13" customFormat="1" ht="12.75">
      <c r="A681" s="1"/>
      <c r="B681" s="201">
        <v>2000</v>
      </c>
      <c r="C681" s="1" t="s">
        <v>465</v>
      </c>
      <c r="D681" s="10" t="s">
        <v>298</v>
      </c>
      <c r="E681" s="1" t="s">
        <v>472</v>
      </c>
      <c r="F681" s="51" t="s">
        <v>642</v>
      </c>
      <c r="G681" s="75" t="s">
        <v>48</v>
      </c>
      <c r="H681" s="5">
        <f t="shared" si="34"/>
        <v>-2000</v>
      </c>
      <c r="I681" s="19">
        <v>4</v>
      </c>
      <c r="J681"/>
      <c r="K681" t="s">
        <v>436</v>
      </c>
      <c r="L681">
        <v>16</v>
      </c>
      <c r="M681" s="2">
        <v>445</v>
      </c>
    </row>
    <row r="682" spans="1:13" s="13" customFormat="1" ht="12.75">
      <c r="A682" s="1"/>
      <c r="B682" s="201">
        <v>2000</v>
      </c>
      <c r="C682" s="1" t="s">
        <v>465</v>
      </c>
      <c r="D682" s="10" t="s">
        <v>298</v>
      </c>
      <c r="E682" s="1" t="s">
        <v>472</v>
      </c>
      <c r="F682" s="51" t="s">
        <v>642</v>
      </c>
      <c r="G682" s="75" t="s">
        <v>50</v>
      </c>
      <c r="H682" s="5">
        <f t="shared" si="34"/>
        <v>-4000</v>
      </c>
      <c r="I682" s="19">
        <v>4</v>
      </c>
      <c r="J682"/>
      <c r="K682" t="s">
        <v>436</v>
      </c>
      <c r="L682">
        <v>16</v>
      </c>
      <c r="M682" s="2">
        <v>445</v>
      </c>
    </row>
    <row r="683" spans="1:13" s="13" customFormat="1" ht="12.75">
      <c r="A683" s="1"/>
      <c r="B683" s="201">
        <v>2000</v>
      </c>
      <c r="C683" s="1" t="s">
        <v>465</v>
      </c>
      <c r="D683" s="10" t="s">
        <v>298</v>
      </c>
      <c r="E683" s="1" t="s">
        <v>472</v>
      </c>
      <c r="F683" s="51" t="s">
        <v>642</v>
      </c>
      <c r="G683" s="75" t="s">
        <v>49</v>
      </c>
      <c r="H683" s="5">
        <f t="shared" si="34"/>
        <v>-6000</v>
      </c>
      <c r="I683" s="19">
        <v>4</v>
      </c>
      <c r="J683"/>
      <c r="K683" t="s">
        <v>436</v>
      </c>
      <c r="L683">
        <v>16</v>
      </c>
      <c r="M683" s="2">
        <v>445</v>
      </c>
    </row>
    <row r="684" spans="1:13" s="13" customFormat="1" ht="12.75">
      <c r="A684" s="1"/>
      <c r="B684" s="201">
        <v>2000</v>
      </c>
      <c r="C684" s="1" t="s">
        <v>465</v>
      </c>
      <c r="D684" s="10" t="s">
        <v>298</v>
      </c>
      <c r="E684" s="1" t="s">
        <v>472</v>
      </c>
      <c r="F684" s="51" t="s">
        <v>642</v>
      </c>
      <c r="G684" s="75" t="s">
        <v>51</v>
      </c>
      <c r="H684" s="5">
        <f t="shared" si="34"/>
        <v>-8000</v>
      </c>
      <c r="I684" s="19">
        <v>4</v>
      </c>
      <c r="J684"/>
      <c r="K684" t="s">
        <v>436</v>
      </c>
      <c r="L684">
        <v>16</v>
      </c>
      <c r="M684" s="2">
        <v>445</v>
      </c>
    </row>
    <row r="685" spans="1:13" s="55" customFormat="1" ht="12.75">
      <c r="A685" s="9"/>
      <c r="B685" s="195">
        <f>SUM(B681:B684)</f>
        <v>8000</v>
      </c>
      <c r="C685" s="9" t="s">
        <v>465</v>
      </c>
      <c r="D685" s="9"/>
      <c r="E685" s="9"/>
      <c r="F685" s="58"/>
      <c r="G685" s="171"/>
      <c r="H685" s="57">
        <v>0</v>
      </c>
      <c r="I685" s="54">
        <f t="shared" si="32"/>
        <v>17.97752808988764</v>
      </c>
      <c r="M685" s="2">
        <v>445</v>
      </c>
    </row>
    <row r="686" spans="1:13" s="13" customFormat="1" ht="12.75">
      <c r="A686" s="10"/>
      <c r="B686" s="204"/>
      <c r="C686" s="10"/>
      <c r="D686" s="10"/>
      <c r="E686" s="10"/>
      <c r="F686" s="65"/>
      <c r="G686" s="78"/>
      <c r="H686" s="5">
        <f t="shared" si="34"/>
        <v>0</v>
      </c>
      <c r="I686" s="19">
        <f t="shared" si="32"/>
        <v>0</v>
      </c>
      <c r="M686" s="2">
        <v>445</v>
      </c>
    </row>
    <row r="687" spans="1:13" s="13" customFormat="1" ht="12.75">
      <c r="A687" s="10"/>
      <c r="B687" s="204"/>
      <c r="C687" s="10"/>
      <c r="D687" s="10"/>
      <c r="E687" s="10"/>
      <c r="F687" s="65"/>
      <c r="G687" s="78"/>
      <c r="H687" s="5">
        <f t="shared" si="34"/>
        <v>0</v>
      </c>
      <c r="I687" s="19">
        <f t="shared" si="32"/>
        <v>0</v>
      </c>
      <c r="M687" s="2">
        <v>445</v>
      </c>
    </row>
    <row r="688" spans="1:13" s="13" customFormat="1" ht="12.75">
      <c r="A688" s="1"/>
      <c r="B688" s="201">
        <v>1500</v>
      </c>
      <c r="C688" s="1" t="s">
        <v>442</v>
      </c>
      <c r="D688" s="10" t="s">
        <v>298</v>
      </c>
      <c r="E688" s="1" t="s">
        <v>443</v>
      </c>
      <c r="F688" s="51" t="s">
        <v>642</v>
      </c>
      <c r="G688" s="75" t="s">
        <v>48</v>
      </c>
      <c r="H688" s="5">
        <f t="shared" si="34"/>
        <v>-1500</v>
      </c>
      <c r="I688" s="19">
        <v>3</v>
      </c>
      <c r="J688"/>
      <c r="K688" t="s">
        <v>436</v>
      </c>
      <c r="L688">
        <v>16</v>
      </c>
      <c r="M688" s="2">
        <v>445</v>
      </c>
    </row>
    <row r="689" spans="1:13" s="13" customFormat="1" ht="12.75">
      <c r="A689" s="1"/>
      <c r="B689" s="201">
        <v>1000</v>
      </c>
      <c r="C689" s="1" t="s">
        <v>442</v>
      </c>
      <c r="D689" s="10" t="s">
        <v>298</v>
      </c>
      <c r="E689" s="1" t="s">
        <v>443</v>
      </c>
      <c r="F689" s="51" t="s">
        <v>642</v>
      </c>
      <c r="G689" s="75" t="s">
        <v>50</v>
      </c>
      <c r="H689" s="5">
        <f t="shared" si="34"/>
        <v>-2500</v>
      </c>
      <c r="I689" s="19">
        <v>2</v>
      </c>
      <c r="J689"/>
      <c r="K689" t="s">
        <v>436</v>
      </c>
      <c r="L689">
        <v>16</v>
      </c>
      <c r="M689" s="2">
        <v>445</v>
      </c>
    </row>
    <row r="690" spans="1:13" s="13" customFormat="1" ht="12.75">
      <c r="A690" s="1"/>
      <c r="B690" s="201">
        <v>1000</v>
      </c>
      <c r="C690" s="1" t="s">
        <v>442</v>
      </c>
      <c r="D690" s="10" t="s">
        <v>298</v>
      </c>
      <c r="E690" s="1" t="s">
        <v>443</v>
      </c>
      <c r="F690" s="51" t="s">
        <v>642</v>
      </c>
      <c r="G690" s="75" t="s">
        <v>49</v>
      </c>
      <c r="H690" s="5">
        <f t="shared" si="34"/>
        <v>-3500</v>
      </c>
      <c r="I690" s="19">
        <v>2</v>
      </c>
      <c r="J690"/>
      <c r="K690" t="s">
        <v>436</v>
      </c>
      <c r="L690">
        <v>16</v>
      </c>
      <c r="M690" s="2">
        <v>445</v>
      </c>
    </row>
    <row r="691" spans="1:13" s="55" customFormat="1" ht="12.75">
      <c r="A691" s="9"/>
      <c r="B691" s="195">
        <f>SUM(B688:B690)</f>
        <v>3500</v>
      </c>
      <c r="C691" s="9"/>
      <c r="D691" s="9"/>
      <c r="E691" s="9" t="s">
        <v>443</v>
      </c>
      <c r="F691" s="58"/>
      <c r="G691" s="171"/>
      <c r="H691" s="57">
        <v>0</v>
      </c>
      <c r="I691" s="54">
        <f t="shared" si="32"/>
        <v>7.865168539325842</v>
      </c>
      <c r="M691" s="2">
        <v>445</v>
      </c>
    </row>
    <row r="692" spans="1:13" s="13" customFormat="1" ht="12.75">
      <c r="A692" s="10"/>
      <c r="B692" s="25"/>
      <c r="C692" s="10"/>
      <c r="D692" s="10"/>
      <c r="E692" s="10"/>
      <c r="F692" s="65"/>
      <c r="G692" s="78"/>
      <c r="H692" s="5">
        <f t="shared" si="34"/>
        <v>0</v>
      </c>
      <c r="I692" s="19">
        <f t="shared" si="32"/>
        <v>0</v>
      </c>
      <c r="M692" s="2">
        <v>445</v>
      </c>
    </row>
    <row r="693" spans="1:13" s="13" customFormat="1" ht="12.75">
      <c r="A693" s="10"/>
      <c r="B693" s="25"/>
      <c r="C693" s="10"/>
      <c r="D693" s="10"/>
      <c r="E693" s="10"/>
      <c r="F693" s="65"/>
      <c r="G693" s="78"/>
      <c r="H693" s="5">
        <f t="shared" si="34"/>
        <v>0</v>
      </c>
      <c r="I693" s="19">
        <f t="shared" si="32"/>
        <v>0</v>
      </c>
      <c r="M693" s="2">
        <v>445</v>
      </c>
    </row>
    <row r="694" spans="1:13" s="13" customFormat="1" ht="12.75">
      <c r="A694" s="10"/>
      <c r="B694" s="59"/>
      <c r="C694" s="205"/>
      <c r="D694" s="206"/>
      <c r="E694" s="205"/>
      <c r="F694" s="207"/>
      <c r="G694" s="208"/>
      <c r="H694" s="5">
        <f t="shared" si="34"/>
        <v>0</v>
      </c>
      <c r="I694" s="19">
        <f t="shared" si="32"/>
        <v>0</v>
      </c>
      <c r="J694" s="66"/>
      <c r="K694" s="66"/>
      <c r="M694" s="2">
        <v>445</v>
      </c>
    </row>
    <row r="695" spans="1:13" s="13" customFormat="1" ht="12.75">
      <c r="A695" s="10"/>
      <c r="B695" s="25"/>
      <c r="C695" s="10"/>
      <c r="D695" s="10"/>
      <c r="E695" s="10"/>
      <c r="F695" s="65"/>
      <c r="G695" s="78"/>
      <c r="H695" s="5">
        <f t="shared" si="34"/>
        <v>0</v>
      </c>
      <c r="I695" s="19">
        <f t="shared" si="32"/>
        <v>0</v>
      </c>
      <c r="M695" s="2">
        <v>445</v>
      </c>
    </row>
    <row r="696" spans="1:13" s="55" customFormat="1" ht="12.75">
      <c r="A696" s="9"/>
      <c r="B696" s="202">
        <f>+B702+B712+B719+B725+B732+B737</f>
        <v>62500</v>
      </c>
      <c r="C696" s="196" t="s">
        <v>355</v>
      </c>
      <c r="D696" s="197" t="s">
        <v>356</v>
      </c>
      <c r="E696" s="196" t="s">
        <v>323</v>
      </c>
      <c r="F696" s="198" t="s">
        <v>357</v>
      </c>
      <c r="G696" s="199" t="s">
        <v>320</v>
      </c>
      <c r="H696" s="200"/>
      <c r="I696" s="54">
        <f>+B696/M696</f>
        <v>140.4494382022472</v>
      </c>
      <c r="J696" s="54"/>
      <c r="K696" s="54"/>
      <c r="M696" s="2">
        <v>445</v>
      </c>
    </row>
    <row r="697" spans="1:13" s="13" customFormat="1" ht="12.75">
      <c r="A697" s="10"/>
      <c r="B697" s="209"/>
      <c r="C697" s="10"/>
      <c r="D697" s="10"/>
      <c r="E697" s="10"/>
      <c r="F697" s="65"/>
      <c r="G697" s="78"/>
      <c r="H697" s="5">
        <f t="shared" si="34"/>
        <v>0</v>
      </c>
      <c r="I697" s="19">
        <f t="shared" si="32"/>
        <v>0</v>
      </c>
      <c r="K697" s="10"/>
      <c r="M697" s="2">
        <v>445</v>
      </c>
    </row>
    <row r="698" spans="1:13" s="13" customFormat="1" ht="12.75">
      <c r="A698" s="1"/>
      <c r="B698" s="123">
        <v>2500</v>
      </c>
      <c r="C698" s="1" t="s">
        <v>385</v>
      </c>
      <c r="D698" s="1" t="s">
        <v>298</v>
      </c>
      <c r="E698" s="1" t="s">
        <v>502</v>
      </c>
      <c r="F698" s="51" t="s">
        <v>648</v>
      </c>
      <c r="G698" s="75" t="s">
        <v>50</v>
      </c>
      <c r="H698" s="5">
        <f t="shared" si="34"/>
        <v>-2500</v>
      </c>
      <c r="I698" s="19">
        <v>5</v>
      </c>
      <c r="J698"/>
      <c r="K698" s="1" t="s">
        <v>385</v>
      </c>
      <c r="L698">
        <v>17</v>
      </c>
      <c r="M698" s="2">
        <v>445</v>
      </c>
    </row>
    <row r="699" spans="1:13" s="13" customFormat="1" ht="12.75">
      <c r="A699" s="1"/>
      <c r="B699" s="123">
        <v>5000</v>
      </c>
      <c r="C699" s="1" t="s">
        <v>385</v>
      </c>
      <c r="D699" s="1" t="s">
        <v>298</v>
      </c>
      <c r="E699" s="1" t="s">
        <v>502</v>
      </c>
      <c r="F699" s="51" t="s">
        <v>649</v>
      </c>
      <c r="G699" s="75" t="s">
        <v>49</v>
      </c>
      <c r="H699" s="5">
        <f t="shared" si="34"/>
        <v>-7500</v>
      </c>
      <c r="I699" s="19">
        <v>10</v>
      </c>
      <c r="J699"/>
      <c r="K699" s="1" t="s">
        <v>385</v>
      </c>
      <c r="L699">
        <v>17</v>
      </c>
      <c r="M699" s="2">
        <v>445</v>
      </c>
    </row>
    <row r="700" spans="1:13" s="13" customFormat="1" ht="12.75">
      <c r="A700" s="1"/>
      <c r="B700" s="123">
        <v>2500</v>
      </c>
      <c r="C700" s="1" t="s">
        <v>385</v>
      </c>
      <c r="D700" s="1" t="s">
        <v>298</v>
      </c>
      <c r="E700" s="1" t="s">
        <v>502</v>
      </c>
      <c r="F700" s="51" t="s">
        <v>650</v>
      </c>
      <c r="G700" s="75" t="s">
        <v>51</v>
      </c>
      <c r="H700" s="5">
        <f t="shared" si="34"/>
        <v>-10000</v>
      </c>
      <c r="I700" s="19">
        <v>5</v>
      </c>
      <c r="J700"/>
      <c r="K700" s="1" t="s">
        <v>385</v>
      </c>
      <c r="L700">
        <v>17</v>
      </c>
      <c r="M700" s="2">
        <v>445</v>
      </c>
    </row>
    <row r="701" spans="1:13" s="13" customFormat="1" ht="12.75">
      <c r="A701" s="1"/>
      <c r="B701" s="123">
        <v>2500</v>
      </c>
      <c r="C701" s="1" t="s">
        <v>385</v>
      </c>
      <c r="D701" s="1" t="s">
        <v>298</v>
      </c>
      <c r="E701" s="1" t="s">
        <v>502</v>
      </c>
      <c r="F701" s="51" t="s">
        <v>651</v>
      </c>
      <c r="G701" s="75" t="s">
        <v>52</v>
      </c>
      <c r="H701" s="5">
        <f t="shared" si="34"/>
        <v>-12500</v>
      </c>
      <c r="I701" s="19">
        <v>5</v>
      </c>
      <c r="J701"/>
      <c r="K701" s="1" t="s">
        <v>385</v>
      </c>
      <c r="L701">
        <v>17</v>
      </c>
      <c r="M701" s="2">
        <v>445</v>
      </c>
    </row>
    <row r="702" spans="1:13" s="55" customFormat="1" ht="12.75">
      <c r="A702" s="9"/>
      <c r="B702" s="374">
        <f>SUM(B698:B701)</f>
        <v>12500</v>
      </c>
      <c r="C702" s="9" t="s">
        <v>385</v>
      </c>
      <c r="D702" s="9"/>
      <c r="E702" s="9"/>
      <c r="F702" s="58"/>
      <c r="G702" s="171"/>
      <c r="H702" s="57">
        <v>0</v>
      </c>
      <c r="I702" s="54">
        <f t="shared" si="32"/>
        <v>28.089887640449437</v>
      </c>
      <c r="M702" s="2">
        <v>445</v>
      </c>
    </row>
    <row r="703" spans="1:13" s="13" customFormat="1" ht="12.75">
      <c r="A703" s="10"/>
      <c r="B703" s="209"/>
      <c r="C703" s="10"/>
      <c r="D703" s="10"/>
      <c r="E703" s="10"/>
      <c r="F703" s="65"/>
      <c r="G703" s="78"/>
      <c r="H703" s="5">
        <f t="shared" si="34"/>
        <v>0</v>
      </c>
      <c r="I703" s="19">
        <f t="shared" si="32"/>
        <v>0</v>
      </c>
      <c r="M703" s="2">
        <v>445</v>
      </c>
    </row>
    <row r="704" spans="1:13" s="13" customFormat="1" ht="12.75">
      <c r="A704" s="10"/>
      <c r="B704" s="209"/>
      <c r="C704" s="10"/>
      <c r="D704" s="10"/>
      <c r="E704" s="10"/>
      <c r="F704" s="65"/>
      <c r="G704" s="78"/>
      <c r="H704" s="5">
        <f t="shared" si="34"/>
        <v>0</v>
      </c>
      <c r="I704" s="19">
        <f t="shared" si="32"/>
        <v>0</v>
      </c>
      <c r="M704" s="2">
        <v>445</v>
      </c>
    </row>
    <row r="705" spans="1:13" s="13" customFormat="1" ht="12.75">
      <c r="A705" s="1"/>
      <c r="B705" s="123">
        <v>2000</v>
      </c>
      <c r="C705" s="1" t="s">
        <v>652</v>
      </c>
      <c r="D705" s="10" t="s">
        <v>508</v>
      </c>
      <c r="E705" s="1" t="s">
        <v>454</v>
      </c>
      <c r="F705" s="51" t="s">
        <v>653</v>
      </c>
      <c r="G705" s="75" t="s">
        <v>50</v>
      </c>
      <c r="H705" s="5">
        <f t="shared" si="34"/>
        <v>-2000</v>
      </c>
      <c r="I705" s="19">
        <f t="shared" si="32"/>
        <v>4.49438202247191</v>
      </c>
      <c r="J705"/>
      <c r="K705" s="13" t="s">
        <v>502</v>
      </c>
      <c r="L705">
        <v>17</v>
      </c>
      <c r="M705" s="2">
        <v>445</v>
      </c>
    </row>
    <row r="706" spans="1:13" s="13" customFormat="1" ht="12.75">
      <c r="A706" s="1"/>
      <c r="B706" s="209">
        <v>4000</v>
      </c>
      <c r="C706" s="1" t="s">
        <v>654</v>
      </c>
      <c r="D706" s="10" t="s">
        <v>508</v>
      </c>
      <c r="E706" s="1" t="s">
        <v>454</v>
      </c>
      <c r="F706" s="51" t="s">
        <v>655</v>
      </c>
      <c r="G706" s="75" t="s">
        <v>49</v>
      </c>
      <c r="H706" s="5">
        <f t="shared" si="34"/>
        <v>-6000</v>
      </c>
      <c r="I706" s="19">
        <f t="shared" si="32"/>
        <v>8.98876404494382</v>
      </c>
      <c r="J706"/>
      <c r="K706" s="13" t="s">
        <v>502</v>
      </c>
      <c r="L706">
        <v>17</v>
      </c>
      <c r="M706" s="2">
        <v>445</v>
      </c>
    </row>
    <row r="707" spans="1:13" s="13" customFormat="1" ht="12.75">
      <c r="A707" s="1"/>
      <c r="B707" s="209">
        <v>2500</v>
      </c>
      <c r="C707" s="1" t="s">
        <v>53</v>
      </c>
      <c r="D707" s="10" t="s">
        <v>508</v>
      </c>
      <c r="E707" s="1" t="s">
        <v>454</v>
      </c>
      <c r="F707" s="51" t="s">
        <v>655</v>
      </c>
      <c r="G707" s="75" t="s">
        <v>51</v>
      </c>
      <c r="H707" s="5">
        <f t="shared" si="34"/>
        <v>-8500</v>
      </c>
      <c r="I707" s="19">
        <f t="shared" si="32"/>
        <v>5.617977528089888</v>
      </c>
      <c r="J707"/>
      <c r="K707" s="13" t="s">
        <v>502</v>
      </c>
      <c r="L707">
        <v>17</v>
      </c>
      <c r="M707" s="2">
        <v>445</v>
      </c>
    </row>
    <row r="708" spans="1:13" s="13" customFormat="1" ht="12.75">
      <c r="A708" s="1"/>
      <c r="B708" s="209">
        <v>1500</v>
      </c>
      <c r="C708" s="1" t="s">
        <v>656</v>
      </c>
      <c r="D708" s="10" t="s">
        <v>508</v>
      </c>
      <c r="E708" s="1" t="s">
        <v>454</v>
      </c>
      <c r="F708" s="51" t="s">
        <v>655</v>
      </c>
      <c r="G708" s="75" t="s">
        <v>51</v>
      </c>
      <c r="H708" s="5">
        <f t="shared" si="34"/>
        <v>-10000</v>
      </c>
      <c r="I708" s="19">
        <f t="shared" si="32"/>
        <v>3.3707865168539324</v>
      </c>
      <c r="J708"/>
      <c r="K708" s="13" t="s">
        <v>502</v>
      </c>
      <c r="L708">
        <v>17</v>
      </c>
      <c r="M708" s="2">
        <v>445</v>
      </c>
    </row>
    <row r="709" spans="1:13" s="13" customFormat="1" ht="12.75">
      <c r="A709" s="1"/>
      <c r="B709" s="209">
        <v>1500</v>
      </c>
      <c r="C709" s="1" t="s">
        <v>657</v>
      </c>
      <c r="D709" s="10" t="s">
        <v>508</v>
      </c>
      <c r="E709" s="1" t="s">
        <v>454</v>
      </c>
      <c r="F709" s="51" t="s">
        <v>655</v>
      </c>
      <c r="G709" s="75" t="s">
        <v>51</v>
      </c>
      <c r="H709" s="5">
        <f t="shared" si="34"/>
        <v>-11500</v>
      </c>
      <c r="I709" s="19">
        <f t="shared" si="32"/>
        <v>3.3707865168539324</v>
      </c>
      <c r="J709"/>
      <c r="K709" s="13" t="s">
        <v>502</v>
      </c>
      <c r="L709">
        <v>17</v>
      </c>
      <c r="M709" s="2">
        <v>445</v>
      </c>
    </row>
    <row r="710" spans="1:13" s="13" customFormat="1" ht="12.75">
      <c r="A710" s="1"/>
      <c r="B710" s="209">
        <v>2500</v>
      </c>
      <c r="C710" s="1" t="s">
        <v>54</v>
      </c>
      <c r="D710" s="10" t="s">
        <v>508</v>
      </c>
      <c r="E710" s="1" t="s">
        <v>454</v>
      </c>
      <c r="F710" s="51" t="s">
        <v>655</v>
      </c>
      <c r="G710" s="75" t="s">
        <v>51</v>
      </c>
      <c r="H710" s="5">
        <f t="shared" si="34"/>
        <v>-14000</v>
      </c>
      <c r="I710" s="19">
        <f t="shared" si="32"/>
        <v>5.617977528089888</v>
      </c>
      <c r="J710"/>
      <c r="K710" s="13" t="s">
        <v>502</v>
      </c>
      <c r="L710">
        <v>17</v>
      </c>
      <c r="M710" s="2">
        <v>445</v>
      </c>
    </row>
    <row r="711" spans="1:13" s="13" customFormat="1" ht="12.75">
      <c r="A711" s="1"/>
      <c r="B711" s="123">
        <v>2000</v>
      </c>
      <c r="C711" s="1" t="s">
        <v>658</v>
      </c>
      <c r="D711" s="10" t="s">
        <v>508</v>
      </c>
      <c r="E711" s="1" t="s">
        <v>454</v>
      </c>
      <c r="F711" s="51" t="s">
        <v>659</v>
      </c>
      <c r="G711" s="75" t="s">
        <v>52</v>
      </c>
      <c r="H711" s="5">
        <f t="shared" si="34"/>
        <v>-16000</v>
      </c>
      <c r="I711" s="19">
        <f>+B711/M711</f>
        <v>4.49438202247191</v>
      </c>
      <c r="J711"/>
      <c r="K711" s="13" t="s">
        <v>502</v>
      </c>
      <c r="L711">
        <v>17</v>
      </c>
      <c r="M711" s="2">
        <v>445</v>
      </c>
    </row>
    <row r="712" spans="1:13" s="55" customFormat="1" ht="12.75">
      <c r="A712" s="9"/>
      <c r="B712" s="202">
        <f>SUM(B705:B711)</f>
        <v>16000</v>
      </c>
      <c r="C712" s="9" t="s">
        <v>1293</v>
      </c>
      <c r="D712" s="9"/>
      <c r="E712" s="9"/>
      <c r="F712" s="58"/>
      <c r="G712" s="171"/>
      <c r="H712" s="57">
        <v>0</v>
      </c>
      <c r="I712" s="54">
        <f>+B712/M712</f>
        <v>35.95505617977528</v>
      </c>
      <c r="M712" s="2">
        <v>445</v>
      </c>
    </row>
    <row r="713" spans="1:13" s="13" customFormat="1" ht="12.75">
      <c r="A713" s="10"/>
      <c r="B713" s="209"/>
      <c r="C713" s="10"/>
      <c r="D713" s="10"/>
      <c r="E713" s="10"/>
      <c r="F713" s="65"/>
      <c r="G713" s="78"/>
      <c r="H713" s="5">
        <f t="shared" si="34"/>
        <v>0</v>
      </c>
      <c r="I713" s="19">
        <f>+B713/M713</f>
        <v>0</v>
      </c>
      <c r="M713" s="2">
        <v>445</v>
      </c>
    </row>
    <row r="714" spans="1:13" s="13" customFormat="1" ht="12.75">
      <c r="A714" s="10"/>
      <c r="B714" s="209"/>
      <c r="C714" s="10"/>
      <c r="D714" s="10"/>
      <c r="E714" s="10"/>
      <c r="F714" s="65"/>
      <c r="G714" s="78"/>
      <c r="H714" s="5">
        <f t="shared" si="34"/>
        <v>0</v>
      </c>
      <c r="I714" s="19">
        <f>+B714/M714</f>
        <v>0</v>
      </c>
      <c r="M714" s="2">
        <v>445</v>
      </c>
    </row>
    <row r="715" spans="2:13" ht="12.75">
      <c r="B715" s="123">
        <v>1600</v>
      </c>
      <c r="C715" s="1" t="s">
        <v>440</v>
      </c>
      <c r="D715" s="10" t="s">
        <v>508</v>
      </c>
      <c r="E715" s="1" t="s">
        <v>522</v>
      </c>
      <c r="F715" s="51" t="s">
        <v>655</v>
      </c>
      <c r="G715" s="75" t="s">
        <v>50</v>
      </c>
      <c r="H715" s="5">
        <f t="shared" si="34"/>
        <v>-1600</v>
      </c>
      <c r="I715" s="19">
        <v>3.2</v>
      </c>
      <c r="K715" s="13" t="s">
        <v>502</v>
      </c>
      <c r="L715">
        <v>17</v>
      </c>
      <c r="M715" s="2">
        <v>445</v>
      </c>
    </row>
    <row r="716" spans="2:13" ht="12.75">
      <c r="B716" s="123">
        <v>1800</v>
      </c>
      <c r="C716" s="1" t="s">
        <v>440</v>
      </c>
      <c r="D716" s="10" t="s">
        <v>508</v>
      </c>
      <c r="E716" s="1" t="s">
        <v>522</v>
      </c>
      <c r="F716" s="51" t="s">
        <v>655</v>
      </c>
      <c r="G716" s="75" t="s">
        <v>49</v>
      </c>
      <c r="H716" s="5">
        <f t="shared" si="34"/>
        <v>-3400</v>
      </c>
      <c r="I716" s="19">
        <v>3.6</v>
      </c>
      <c r="K716" s="13" t="s">
        <v>502</v>
      </c>
      <c r="L716">
        <v>17</v>
      </c>
      <c r="M716" s="2">
        <v>445</v>
      </c>
    </row>
    <row r="717" spans="2:13" ht="12.75">
      <c r="B717" s="123">
        <v>1900</v>
      </c>
      <c r="C717" s="1" t="s">
        <v>440</v>
      </c>
      <c r="D717" s="10" t="s">
        <v>508</v>
      </c>
      <c r="E717" s="1" t="s">
        <v>522</v>
      </c>
      <c r="F717" s="51" t="s">
        <v>655</v>
      </c>
      <c r="G717" s="75" t="s">
        <v>51</v>
      </c>
      <c r="H717" s="5">
        <f t="shared" si="34"/>
        <v>-5300</v>
      </c>
      <c r="I717" s="19">
        <v>3.8</v>
      </c>
      <c r="K717" s="13" t="s">
        <v>502</v>
      </c>
      <c r="L717">
        <v>17</v>
      </c>
      <c r="M717" s="2">
        <v>445</v>
      </c>
    </row>
    <row r="718" spans="2:13" ht="12.75">
      <c r="B718" s="123">
        <v>1700</v>
      </c>
      <c r="C718" s="1" t="s">
        <v>440</v>
      </c>
      <c r="D718" s="10" t="s">
        <v>508</v>
      </c>
      <c r="E718" s="1" t="s">
        <v>522</v>
      </c>
      <c r="F718" s="51" t="s">
        <v>655</v>
      </c>
      <c r="G718" s="75" t="s">
        <v>52</v>
      </c>
      <c r="H718" s="5">
        <f t="shared" si="34"/>
        <v>-7000</v>
      </c>
      <c r="I718" s="19">
        <v>3.4</v>
      </c>
      <c r="K718" s="13" t="s">
        <v>502</v>
      </c>
      <c r="L718">
        <v>17</v>
      </c>
      <c r="M718" s="2">
        <v>445</v>
      </c>
    </row>
    <row r="719" spans="1:13" s="55" customFormat="1" ht="12.75">
      <c r="A719" s="9"/>
      <c r="B719" s="202">
        <f>SUM(B715:B718)</f>
        <v>7000</v>
      </c>
      <c r="C719" s="9"/>
      <c r="D719" s="9"/>
      <c r="E719" s="9" t="s">
        <v>522</v>
      </c>
      <c r="F719" s="58"/>
      <c r="G719" s="171"/>
      <c r="H719" s="57">
        <v>0</v>
      </c>
      <c r="I719" s="54">
        <f>+B719/M719</f>
        <v>15.730337078651685</v>
      </c>
      <c r="M719" s="2">
        <v>445</v>
      </c>
    </row>
    <row r="720" spans="2:13" ht="12.75">
      <c r="B720" s="123"/>
      <c r="D720" s="10"/>
      <c r="F720" s="51"/>
      <c r="H720" s="5">
        <f t="shared" si="34"/>
        <v>0</v>
      </c>
      <c r="I720" s="19">
        <f>+B720/M720</f>
        <v>0</v>
      </c>
      <c r="M720" s="2">
        <v>445</v>
      </c>
    </row>
    <row r="721" spans="2:13" ht="12.75">
      <c r="B721" s="123"/>
      <c r="D721" s="10"/>
      <c r="F721" s="51"/>
      <c r="H721" s="5">
        <f t="shared" si="34"/>
        <v>0</v>
      </c>
      <c r="I721" s="19">
        <f>+B721/M721</f>
        <v>0</v>
      </c>
      <c r="M721" s="2">
        <v>445</v>
      </c>
    </row>
    <row r="722" spans="2:13" ht="12.75">
      <c r="B722" s="123">
        <v>5000</v>
      </c>
      <c r="C722" s="1" t="s">
        <v>463</v>
      </c>
      <c r="D722" s="10" t="s">
        <v>508</v>
      </c>
      <c r="E722" s="1" t="s">
        <v>454</v>
      </c>
      <c r="F722" s="51" t="s">
        <v>660</v>
      </c>
      <c r="G722" s="75" t="s">
        <v>50</v>
      </c>
      <c r="H722" s="5">
        <f t="shared" si="34"/>
        <v>-5000</v>
      </c>
      <c r="I722" s="19">
        <v>10</v>
      </c>
      <c r="K722" s="13" t="s">
        <v>502</v>
      </c>
      <c r="L722">
        <v>17</v>
      </c>
      <c r="M722" s="2">
        <v>445</v>
      </c>
    </row>
    <row r="723" spans="2:13" ht="12.75">
      <c r="B723" s="123">
        <v>5000</v>
      </c>
      <c r="C723" s="1" t="s">
        <v>463</v>
      </c>
      <c r="D723" s="10" t="s">
        <v>508</v>
      </c>
      <c r="E723" s="1" t="s">
        <v>454</v>
      </c>
      <c r="F723" s="51" t="s">
        <v>660</v>
      </c>
      <c r="G723" s="75" t="s">
        <v>49</v>
      </c>
      <c r="H723" s="5">
        <f t="shared" si="34"/>
        <v>-10000</v>
      </c>
      <c r="I723" s="19">
        <v>10</v>
      </c>
      <c r="K723" s="13" t="s">
        <v>502</v>
      </c>
      <c r="L723">
        <v>17</v>
      </c>
      <c r="M723" s="2">
        <v>445</v>
      </c>
    </row>
    <row r="724" spans="2:13" ht="12.75">
      <c r="B724" s="123">
        <v>5000</v>
      </c>
      <c r="C724" s="69" t="s">
        <v>463</v>
      </c>
      <c r="D724" s="10" t="s">
        <v>508</v>
      </c>
      <c r="E724" s="1" t="s">
        <v>454</v>
      </c>
      <c r="F724" s="51" t="s">
        <v>660</v>
      </c>
      <c r="G724" s="75" t="s">
        <v>51</v>
      </c>
      <c r="H724" s="5">
        <f t="shared" si="34"/>
        <v>-15000</v>
      </c>
      <c r="I724" s="19">
        <v>10</v>
      </c>
      <c r="K724" s="13" t="s">
        <v>502</v>
      </c>
      <c r="L724">
        <v>17</v>
      </c>
      <c r="M724" s="2">
        <v>445</v>
      </c>
    </row>
    <row r="725" spans="1:13" s="55" customFormat="1" ht="12.75">
      <c r="A725" s="9"/>
      <c r="B725" s="202">
        <f>SUM(B722:B724)</f>
        <v>15000</v>
      </c>
      <c r="C725" s="9" t="s">
        <v>463</v>
      </c>
      <c r="D725" s="9"/>
      <c r="E725" s="9"/>
      <c r="F725" s="58"/>
      <c r="G725" s="171"/>
      <c r="H725" s="57">
        <v>0</v>
      </c>
      <c r="I725" s="54">
        <f>+B725/M725</f>
        <v>33.70786516853933</v>
      </c>
      <c r="M725" s="2">
        <v>445</v>
      </c>
    </row>
    <row r="726" spans="2:13" ht="12.75">
      <c r="B726" s="123"/>
      <c r="D726" s="10"/>
      <c r="F726" s="51"/>
      <c r="H726" s="5">
        <f t="shared" si="34"/>
        <v>0</v>
      </c>
      <c r="I726" s="19">
        <f>+B726/M726</f>
        <v>0</v>
      </c>
      <c r="M726" s="2">
        <v>445</v>
      </c>
    </row>
    <row r="727" spans="2:13" ht="12.75">
      <c r="B727" s="123"/>
      <c r="D727" s="10"/>
      <c r="F727" s="51"/>
      <c r="H727" s="5">
        <f t="shared" si="34"/>
        <v>0</v>
      </c>
      <c r="I727" s="19">
        <f>+B727/M727</f>
        <v>0</v>
      </c>
      <c r="M727" s="2">
        <v>445</v>
      </c>
    </row>
    <row r="728" spans="2:13" ht="12.75">
      <c r="B728" s="123">
        <v>2000</v>
      </c>
      <c r="C728" s="1" t="s">
        <v>465</v>
      </c>
      <c r="D728" s="10" t="s">
        <v>508</v>
      </c>
      <c r="E728" s="1" t="s">
        <v>454</v>
      </c>
      <c r="F728" s="51" t="s">
        <v>655</v>
      </c>
      <c r="G728" s="75" t="s">
        <v>50</v>
      </c>
      <c r="H728" s="5">
        <f t="shared" si="34"/>
        <v>-2000</v>
      </c>
      <c r="I728" s="19">
        <v>4</v>
      </c>
      <c r="K728" s="13" t="s">
        <v>502</v>
      </c>
      <c r="L728">
        <v>17</v>
      </c>
      <c r="M728" s="2">
        <v>445</v>
      </c>
    </row>
    <row r="729" spans="2:13" ht="12.75">
      <c r="B729" s="123">
        <v>2000</v>
      </c>
      <c r="C729" s="1" t="s">
        <v>465</v>
      </c>
      <c r="D729" s="10" t="s">
        <v>508</v>
      </c>
      <c r="E729" s="1" t="s">
        <v>454</v>
      </c>
      <c r="F729" s="51" t="s">
        <v>655</v>
      </c>
      <c r="G729" s="75" t="s">
        <v>49</v>
      </c>
      <c r="H729" s="5">
        <f t="shared" si="34"/>
        <v>-4000</v>
      </c>
      <c r="I729" s="19">
        <v>4</v>
      </c>
      <c r="K729" s="13" t="s">
        <v>502</v>
      </c>
      <c r="L729">
        <v>17</v>
      </c>
      <c r="M729" s="2">
        <v>445</v>
      </c>
    </row>
    <row r="730" spans="1:13" s="214" customFormat="1" ht="12.75">
      <c r="A730" s="1"/>
      <c r="B730" s="203">
        <v>2000</v>
      </c>
      <c r="C730" s="1" t="s">
        <v>465</v>
      </c>
      <c r="D730" s="10" t="s">
        <v>508</v>
      </c>
      <c r="E730" s="1" t="s">
        <v>454</v>
      </c>
      <c r="F730" s="51" t="s">
        <v>655</v>
      </c>
      <c r="G730" s="75" t="s">
        <v>51</v>
      </c>
      <c r="H730" s="5">
        <f>H729-B730</f>
        <v>-6000</v>
      </c>
      <c r="I730" s="19">
        <v>4</v>
      </c>
      <c r="J730"/>
      <c r="K730" s="13" t="s">
        <v>502</v>
      </c>
      <c r="L730">
        <v>17</v>
      </c>
      <c r="M730" s="2">
        <v>445</v>
      </c>
    </row>
    <row r="731" spans="2:13" ht="12.75">
      <c r="B731" s="123">
        <v>2000</v>
      </c>
      <c r="C731" s="1" t="s">
        <v>465</v>
      </c>
      <c r="D731" s="10" t="s">
        <v>508</v>
      </c>
      <c r="E731" s="1" t="s">
        <v>454</v>
      </c>
      <c r="F731" s="51" t="s">
        <v>655</v>
      </c>
      <c r="G731" s="75" t="s">
        <v>52</v>
      </c>
      <c r="H731" s="5">
        <f>H730-B731</f>
        <v>-8000</v>
      </c>
      <c r="I731" s="19">
        <v>4</v>
      </c>
      <c r="K731" s="13" t="s">
        <v>502</v>
      </c>
      <c r="L731">
        <v>17</v>
      </c>
      <c r="M731" s="2">
        <v>445</v>
      </c>
    </row>
    <row r="732" spans="1:13" s="55" customFormat="1" ht="12.75">
      <c r="A732" s="9"/>
      <c r="B732" s="202">
        <f>SUM(B728:B731)</f>
        <v>8000</v>
      </c>
      <c r="C732" s="9" t="s">
        <v>465</v>
      </c>
      <c r="D732" s="9"/>
      <c r="E732" s="9"/>
      <c r="F732" s="58"/>
      <c r="G732" s="171"/>
      <c r="H732" s="57">
        <v>0</v>
      </c>
      <c r="I732" s="54">
        <f>+B732/M732</f>
        <v>17.97752808988764</v>
      </c>
      <c r="M732" s="2">
        <v>445</v>
      </c>
    </row>
    <row r="733" spans="2:13" ht="12.75">
      <c r="B733" s="123"/>
      <c r="D733" s="10"/>
      <c r="F733" s="51"/>
      <c r="H733" s="5">
        <f aca="true" t="shared" si="35" ref="H733:H786">H732-B733</f>
        <v>0</v>
      </c>
      <c r="I733" s="19">
        <f>+B733/M733</f>
        <v>0</v>
      </c>
      <c r="M733" s="2">
        <v>445</v>
      </c>
    </row>
    <row r="734" spans="2:13" ht="12.75">
      <c r="B734" s="123"/>
      <c r="D734" s="10"/>
      <c r="F734" s="51"/>
      <c r="H734" s="5">
        <f t="shared" si="35"/>
        <v>0</v>
      </c>
      <c r="I734" s="19">
        <f>+B734/M734</f>
        <v>0</v>
      </c>
      <c r="M734" s="2">
        <v>445</v>
      </c>
    </row>
    <row r="735" spans="1:13" s="13" customFormat="1" ht="12.75">
      <c r="A735" s="10"/>
      <c r="B735" s="209">
        <v>2000</v>
      </c>
      <c r="C735" s="10" t="s">
        <v>526</v>
      </c>
      <c r="D735" s="10" t="s">
        <v>508</v>
      </c>
      <c r="E735" s="10" t="s">
        <v>527</v>
      </c>
      <c r="F735" s="65" t="s">
        <v>655</v>
      </c>
      <c r="G735" s="78" t="s">
        <v>50</v>
      </c>
      <c r="H735" s="25">
        <f t="shared" si="35"/>
        <v>-2000</v>
      </c>
      <c r="I735" s="66">
        <v>4</v>
      </c>
      <c r="K735" s="13" t="s">
        <v>502</v>
      </c>
      <c r="L735" s="13">
        <v>17</v>
      </c>
      <c r="M735" s="2">
        <v>445</v>
      </c>
    </row>
    <row r="736" spans="2:13" ht="12.75">
      <c r="B736" s="209">
        <v>2000</v>
      </c>
      <c r="C736" s="1" t="s">
        <v>526</v>
      </c>
      <c r="D736" s="10" t="s">
        <v>508</v>
      </c>
      <c r="E736" s="1" t="s">
        <v>527</v>
      </c>
      <c r="F736" s="51" t="s">
        <v>655</v>
      </c>
      <c r="G736" s="75" t="s">
        <v>51</v>
      </c>
      <c r="H736" s="5">
        <f t="shared" si="35"/>
        <v>-4000</v>
      </c>
      <c r="I736" s="19">
        <v>4</v>
      </c>
      <c r="K736" s="13" t="s">
        <v>502</v>
      </c>
      <c r="L736">
        <v>17</v>
      </c>
      <c r="M736" s="2">
        <v>445</v>
      </c>
    </row>
    <row r="737" spans="1:13" s="55" customFormat="1" ht="12.75">
      <c r="A737" s="9"/>
      <c r="B737" s="202">
        <f>SUM(B735:B736)</f>
        <v>4000</v>
      </c>
      <c r="C737" s="9"/>
      <c r="D737" s="9"/>
      <c r="E737" s="9" t="s">
        <v>527</v>
      </c>
      <c r="F737" s="58"/>
      <c r="G737" s="171"/>
      <c r="H737" s="57">
        <v>0</v>
      </c>
      <c r="I737" s="54">
        <f aca="true" t="shared" si="36" ref="I737:I743">+B737/M737</f>
        <v>8.98876404494382</v>
      </c>
      <c r="M737" s="2">
        <v>445</v>
      </c>
    </row>
    <row r="738" spans="2:13" ht="12.75">
      <c r="B738" s="123"/>
      <c r="D738" s="10"/>
      <c r="F738" s="51"/>
      <c r="H738" s="5">
        <f t="shared" si="35"/>
        <v>0</v>
      </c>
      <c r="I738" s="19">
        <f t="shared" si="36"/>
        <v>0</v>
      </c>
      <c r="M738" s="2">
        <v>445</v>
      </c>
    </row>
    <row r="739" spans="2:13" ht="12.75">
      <c r="B739" s="123"/>
      <c r="D739" s="10"/>
      <c r="F739" s="51"/>
      <c r="H739" s="5">
        <f t="shared" si="35"/>
        <v>0</v>
      </c>
      <c r="I739" s="19">
        <f t="shared" si="36"/>
        <v>0</v>
      </c>
      <c r="M739" s="2">
        <v>445</v>
      </c>
    </row>
    <row r="740" spans="2:13" ht="12.75">
      <c r="B740" s="123"/>
      <c r="D740" s="10"/>
      <c r="F740" s="51"/>
      <c r="H740" s="5">
        <f t="shared" si="35"/>
        <v>0</v>
      </c>
      <c r="I740" s="19">
        <f t="shared" si="36"/>
        <v>0</v>
      </c>
      <c r="M740" s="2">
        <v>445</v>
      </c>
    </row>
    <row r="741" spans="2:13" ht="12.75">
      <c r="B741" s="123"/>
      <c r="D741" s="10"/>
      <c r="F741" s="51"/>
      <c r="H741" s="5">
        <f t="shared" si="35"/>
        <v>0</v>
      </c>
      <c r="I741" s="19">
        <f t="shared" si="36"/>
        <v>0</v>
      </c>
      <c r="M741" s="2">
        <v>445</v>
      </c>
    </row>
    <row r="742" spans="1:13" s="55" customFormat="1" ht="12.75">
      <c r="A742" s="9"/>
      <c r="B742" s="202">
        <f>+B747+B756+B765+B770+B776+B782</f>
        <v>43300</v>
      </c>
      <c r="C742" s="196" t="s">
        <v>358</v>
      </c>
      <c r="D742" s="197" t="s">
        <v>359</v>
      </c>
      <c r="E742" s="196" t="s">
        <v>360</v>
      </c>
      <c r="F742" s="198" t="s">
        <v>361</v>
      </c>
      <c r="G742" s="199" t="s">
        <v>320</v>
      </c>
      <c r="H742" s="200"/>
      <c r="I742" s="54">
        <f t="shared" si="36"/>
        <v>97.30337078651685</v>
      </c>
      <c r="J742" s="54"/>
      <c r="K742" s="54"/>
      <c r="M742" s="2">
        <v>445</v>
      </c>
    </row>
    <row r="743" spans="2:13" ht="12.75">
      <c r="B743" s="123"/>
      <c r="F743" s="51"/>
      <c r="H743" s="5">
        <f t="shared" si="35"/>
        <v>0</v>
      </c>
      <c r="I743" s="19">
        <f t="shared" si="36"/>
        <v>0</v>
      </c>
      <c r="M743" s="2">
        <v>445</v>
      </c>
    </row>
    <row r="744" spans="2:13" ht="12.75">
      <c r="B744" s="123">
        <v>2500</v>
      </c>
      <c r="C744" s="1" t="s">
        <v>385</v>
      </c>
      <c r="D744" s="1" t="s">
        <v>298</v>
      </c>
      <c r="E744" s="1" t="s">
        <v>478</v>
      </c>
      <c r="F744" s="51" t="s">
        <v>661</v>
      </c>
      <c r="G744" s="75" t="s">
        <v>49</v>
      </c>
      <c r="H744" s="5">
        <f t="shared" si="35"/>
        <v>-2500</v>
      </c>
      <c r="I744" s="19">
        <v>5</v>
      </c>
      <c r="K744" s="1" t="s">
        <v>385</v>
      </c>
      <c r="L744">
        <v>18</v>
      </c>
      <c r="M744" s="2">
        <v>445</v>
      </c>
    </row>
    <row r="745" spans="2:13" ht="12.75">
      <c r="B745" s="123">
        <v>2500</v>
      </c>
      <c r="C745" s="1" t="s">
        <v>385</v>
      </c>
      <c r="D745" s="1" t="s">
        <v>298</v>
      </c>
      <c r="E745" s="1" t="s">
        <v>478</v>
      </c>
      <c r="F745" s="51" t="s">
        <v>662</v>
      </c>
      <c r="G745" s="75" t="s">
        <v>51</v>
      </c>
      <c r="H745" s="5">
        <f t="shared" si="35"/>
        <v>-5000</v>
      </c>
      <c r="I745" s="19">
        <v>5</v>
      </c>
      <c r="K745" s="1" t="s">
        <v>385</v>
      </c>
      <c r="L745">
        <v>18</v>
      </c>
      <c r="M745" s="2">
        <v>445</v>
      </c>
    </row>
    <row r="746" spans="2:13" ht="12.75">
      <c r="B746" s="123">
        <v>2000</v>
      </c>
      <c r="C746" s="1" t="s">
        <v>385</v>
      </c>
      <c r="D746" s="1" t="s">
        <v>298</v>
      </c>
      <c r="E746" s="1" t="s">
        <v>478</v>
      </c>
      <c r="F746" s="51" t="s">
        <v>663</v>
      </c>
      <c r="G746" s="75" t="s">
        <v>52</v>
      </c>
      <c r="H746" s="5">
        <f t="shared" si="35"/>
        <v>-7000</v>
      </c>
      <c r="I746" s="19">
        <v>4</v>
      </c>
      <c r="K746" s="1" t="s">
        <v>385</v>
      </c>
      <c r="L746">
        <v>18</v>
      </c>
      <c r="M746" s="2">
        <v>445</v>
      </c>
    </row>
    <row r="747" spans="1:13" s="55" customFormat="1" ht="12.75">
      <c r="A747" s="9"/>
      <c r="B747" s="202">
        <f>SUM(B744:B746)</f>
        <v>7000</v>
      </c>
      <c r="C747" s="9" t="s">
        <v>385</v>
      </c>
      <c r="D747" s="9"/>
      <c r="E747" s="9"/>
      <c r="F747" s="58"/>
      <c r="G747" s="171"/>
      <c r="H747" s="57">
        <v>0</v>
      </c>
      <c r="I747" s="54">
        <f>+B747/M747</f>
        <v>15.730337078651685</v>
      </c>
      <c r="M747" s="2">
        <v>445</v>
      </c>
    </row>
    <row r="748" spans="2:13" ht="12.75">
      <c r="B748" s="123"/>
      <c r="F748" s="51"/>
      <c r="H748" s="5">
        <f t="shared" si="35"/>
        <v>0</v>
      </c>
      <c r="I748" s="19">
        <f>+B748/M748</f>
        <v>0</v>
      </c>
      <c r="M748" s="2">
        <v>445</v>
      </c>
    </row>
    <row r="749" spans="2:13" ht="12.75">
      <c r="B749" s="123"/>
      <c r="F749" s="51"/>
      <c r="H749" s="5">
        <f t="shared" si="35"/>
        <v>0</v>
      </c>
      <c r="I749" s="19">
        <f>+B749/M749</f>
        <v>0</v>
      </c>
      <c r="M749" s="2">
        <v>445</v>
      </c>
    </row>
    <row r="750" spans="2:13" ht="12.75">
      <c r="B750" s="123">
        <v>3000</v>
      </c>
      <c r="C750" s="1" t="s">
        <v>617</v>
      </c>
      <c r="D750" s="10" t="s">
        <v>298</v>
      </c>
      <c r="E750" s="1" t="s">
        <v>472</v>
      </c>
      <c r="F750" s="51" t="s">
        <v>664</v>
      </c>
      <c r="G750" s="75" t="s">
        <v>50</v>
      </c>
      <c r="H750" s="5">
        <f t="shared" si="35"/>
        <v>-3000</v>
      </c>
      <c r="I750" s="19">
        <v>6</v>
      </c>
      <c r="K750" t="s">
        <v>478</v>
      </c>
      <c r="L750">
        <v>18</v>
      </c>
      <c r="M750" s="2">
        <v>445</v>
      </c>
    </row>
    <row r="751" spans="2:13" ht="12.75">
      <c r="B751" s="123">
        <v>2000</v>
      </c>
      <c r="C751" s="1" t="s">
        <v>665</v>
      </c>
      <c r="D751" s="10" t="s">
        <v>298</v>
      </c>
      <c r="E751" s="1" t="s">
        <v>472</v>
      </c>
      <c r="F751" s="51" t="s">
        <v>666</v>
      </c>
      <c r="G751" s="75" t="s">
        <v>49</v>
      </c>
      <c r="H751" s="5">
        <f t="shared" si="35"/>
        <v>-5000</v>
      </c>
      <c r="I751" s="19">
        <v>4</v>
      </c>
      <c r="K751" t="s">
        <v>478</v>
      </c>
      <c r="L751">
        <v>18</v>
      </c>
      <c r="M751" s="2">
        <v>445</v>
      </c>
    </row>
    <row r="752" spans="2:13" ht="12.75">
      <c r="B752" s="123">
        <v>1000</v>
      </c>
      <c r="C752" s="1" t="s">
        <v>667</v>
      </c>
      <c r="D752" s="10" t="s">
        <v>298</v>
      </c>
      <c r="E752" s="1" t="s">
        <v>472</v>
      </c>
      <c r="F752" s="51" t="s">
        <v>668</v>
      </c>
      <c r="G752" s="75" t="s">
        <v>51</v>
      </c>
      <c r="H752" s="5">
        <f t="shared" si="35"/>
        <v>-6000</v>
      </c>
      <c r="I752" s="19">
        <f aca="true" t="shared" si="37" ref="I752:I758">+B752/M752</f>
        <v>2.247191011235955</v>
      </c>
      <c r="K752" t="s">
        <v>478</v>
      </c>
      <c r="L752">
        <v>18</v>
      </c>
      <c r="M752" s="2">
        <v>445</v>
      </c>
    </row>
    <row r="753" spans="2:13" ht="12.75">
      <c r="B753" s="123">
        <v>1000</v>
      </c>
      <c r="C753" s="1" t="s">
        <v>669</v>
      </c>
      <c r="D753" s="10" t="s">
        <v>298</v>
      </c>
      <c r="E753" s="1" t="s">
        <v>472</v>
      </c>
      <c r="F753" s="51" t="s">
        <v>668</v>
      </c>
      <c r="G753" s="75" t="s">
        <v>51</v>
      </c>
      <c r="H753" s="5">
        <f t="shared" si="35"/>
        <v>-7000</v>
      </c>
      <c r="I753" s="19">
        <f t="shared" si="37"/>
        <v>2.247191011235955</v>
      </c>
      <c r="K753" t="s">
        <v>478</v>
      </c>
      <c r="L753">
        <v>18</v>
      </c>
      <c r="M753" s="2">
        <v>445</v>
      </c>
    </row>
    <row r="754" spans="2:13" ht="12.75">
      <c r="B754" s="123">
        <v>2000</v>
      </c>
      <c r="C754" s="1" t="s">
        <v>670</v>
      </c>
      <c r="D754" s="10" t="s">
        <v>298</v>
      </c>
      <c r="E754" s="1" t="s">
        <v>472</v>
      </c>
      <c r="F754" s="51" t="s">
        <v>671</v>
      </c>
      <c r="G754" s="75" t="s">
        <v>52</v>
      </c>
      <c r="H754" s="5">
        <f t="shared" si="35"/>
        <v>-9000</v>
      </c>
      <c r="I754" s="19">
        <f t="shared" si="37"/>
        <v>4.49438202247191</v>
      </c>
      <c r="K754" t="s">
        <v>478</v>
      </c>
      <c r="L754">
        <v>18</v>
      </c>
      <c r="M754" s="2">
        <v>445</v>
      </c>
    </row>
    <row r="755" spans="2:13" ht="12.75">
      <c r="B755" s="123">
        <v>2000</v>
      </c>
      <c r="C755" s="1" t="s">
        <v>672</v>
      </c>
      <c r="D755" s="10" t="s">
        <v>298</v>
      </c>
      <c r="E755" s="1" t="s">
        <v>472</v>
      </c>
      <c r="F755" s="51" t="s">
        <v>673</v>
      </c>
      <c r="G755" s="75" t="s">
        <v>55</v>
      </c>
      <c r="H755" s="5">
        <f t="shared" si="35"/>
        <v>-11000</v>
      </c>
      <c r="I755" s="19">
        <f t="shared" si="37"/>
        <v>4.49438202247191</v>
      </c>
      <c r="K755" t="s">
        <v>478</v>
      </c>
      <c r="L755">
        <v>18</v>
      </c>
      <c r="M755" s="2">
        <v>445</v>
      </c>
    </row>
    <row r="756" spans="1:13" s="55" customFormat="1" ht="12.75">
      <c r="A756" s="9"/>
      <c r="B756" s="202">
        <f>SUM(B750:B755)</f>
        <v>11000</v>
      </c>
      <c r="C756" s="9" t="s">
        <v>1293</v>
      </c>
      <c r="D756" s="9"/>
      <c r="E756" s="9"/>
      <c r="F756" s="58"/>
      <c r="G756" s="171"/>
      <c r="H756" s="57">
        <v>0</v>
      </c>
      <c r="I756" s="54">
        <f t="shared" si="37"/>
        <v>24.719101123595507</v>
      </c>
      <c r="M756" s="2">
        <v>445</v>
      </c>
    </row>
    <row r="757" spans="2:13" ht="12.75">
      <c r="B757" s="123"/>
      <c r="F757" s="51"/>
      <c r="H757" s="5">
        <f t="shared" si="35"/>
        <v>0</v>
      </c>
      <c r="I757" s="19">
        <f t="shared" si="37"/>
        <v>0</v>
      </c>
      <c r="M757" s="2">
        <v>445</v>
      </c>
    </row>
    <row r="758" spans="2:13" ht="12.75">
      <c r="B758" s="123"/>
      <c r="F758" s="51"/>
      <c r="H758" s="5">
        <f t="shared" si="35"/>
        <v>0</v>
      </c>
      <c r="I758" s="19">
        <f t="shared" si="37"/>
        <v>0</v>
      </c>
      <c r="M758" s="2">
        <v>445</v>
      </c>
    </row>
    <row r="759" spans="2:13" ht="12.75">
      <c r="B759" s="123">
        <v>1100</v>
      </c>
      <c r="C759" s="1" t="s">
        <v>440</v>
      </c>
      <c r="D759" s="10" t="s">
        <v>298</v>
      </c>
      <c r="E759" s="1" t="s">
        <v>522</v>
      </c>
      <c r="F759" s="51" t="s">
        <v>668</v>
      </c>
      <c r="G759" s="75" t="s">
        <v>50</v>
      </c>
      <c r="H759" s="5">
        <f t="shared" si="35"/>
        <v>-1100</v>
      </c>
      <c r="I759" s="19">
        <v>2.2</v>
      </c>
      <c r="K759" t="s">
        <v>478</v>
      </c>
      <c r="L759">
        <v>18</v>
      </c>
      <c r="M759" s="2">
        <v>445</v>
      </c>
    </row>
    <row r="760" spans="2:13" ht="12.75">
      <c r="B760" s="209">
        <v>1200</v>
      </c>
      <c r="C760" s="1" t="s">
        <v>440</v>
      </c>
      <c r="D760" s="10" t="s">
        <v>298</v>
      </c>
      <c r="E760" s="1" t="s">
        <v>522</v>
      </c>
      <c r="F760" s="51" t="s">
        <v>668</v>
      </c>
      <c r="G760" s="75" t="s">
        <v>49</v>
      </c>
      <c r="H760" s="5">
        <f t="shared" si="35"/>
        <v>-2300</v>
      </c>
      <c r="I760" s="19">
        <v>3.8</v>
      </c>
      <c r="K760" t="s">
        <v>478</v>
      </c>
      <c r="L760">
        <v>18</v>
      </c>
      <c r="M760" s="2">
        <v>445</v>
      </c>
    </row>
    <row r="761" spans="2:13" ht="12.75">
      <c r="B761" s="123">
        <v>1000</v>
      </c>
      <c r="C761" s="1" t="s">
        <v>440</v>
      </c>
      <c r="D761" s="10" t="s">
        <v>298</v>
      </c>
      <c r="E761" s="1" t="s">
        <v>522</v>
      </c>
      <c r="F761" s="51" t="s">
        <v>668</v>
      </c>
      <c r="G761" s="75" t="s">
        <v>51</v>
      </c>
      <c r="H761" s="5">
        <f t="shared" si="35"/>
        <v>-3300</v>
      </c>
      <c r="I761" s="19">
        <v>2</v>
      </c>
      <c r="K761" t="s">
        <v>478</v>
      </c>
      <c r="L761">
        <v>18</v>
      </c>
      <c r="M761" s="2">
        <v>445</v>
      </c>
    </row>
    <row r="762" spans="2:13" ht="12.75">
      <c r="B762" s="123">
        <v>1100</v>
      </c>
      <c r="C762" s="1" t="s">
        <v>440</v>
      </c>
      <c r="D762" s="10" t="s">
        <v>298</v>
      </c>
      <c r="E762" s="1" t="s">
        <v>522</v>
      </c>
      <c r="F762" s="51" t="s">
        <v>668</v>
      </c>
      <c r="G762" s="75" t="s">
        <v>52</v>
      </c>
      <c r="H762" s="5">
        <f t="shared" si="35"/>
        <v>-4400</v>
      </c>
      <c r="I762" s="19">
        <v>2.2</v>
      </c>
      <c r="K762" t="s">
        <v>478</v>
      </c>
      <c r="L762">
        <v>18</v>
      </c>
      <c r="M762" s="2">
        <v>445</v>
      </c>
    </row>
    <row r="763" spans="2:13" ht="12.75">
      <c r="B763" s="203">
        <v>600</v>
      </c>
      <c r="C763" s="1" t="s">
        <v>440</v>
      </c>
      <c r="D763" s="10" t="s">
        <v>298</v>
      </c>
      <c r="E763" s="1" t="s">
        <v>522</v>
      </c>
      <c r="F763" s="51" t="s">
        <v>668</v>
      </c>
      <c r="G763" s="75" t="s">
        <v>55</v>
      </c>
      <c r="H763" s="5">
        <f t="shared" si="35"/>
        <v>-5000</v>
      </c>
      <c r="I763" s="19">
        <v>1.2</v>
      </c>
      <c r="K763" t="s">
        <v>478</v>
      </c>
      <c r="L763">
        <v>18</v>
      </c>
      <c r="M763" s="2">
        <v>445</v>
      </c>
    </row>
    <row r="764" spans="2:13" ht="12.75">
      <c r="B764" s="123">
        <v>800</v>
      </c>
      <c r="C764" s="1" t="s">
        <v>440</v>
      </c>
      <c r="D764" s="10" t="s">
        <v>298</v>
      </c>
      <c r="E764" s="1" t="s">
        <v>522</v>
      </c>
      <c r="F764" s="51" t="s">
        <v>668</v>
      </c>
      <c r="G764" s="75" t="s">
        <v>56</v>
      </c>
      <c r="H764" s="5">
        <f t="shared" si="35"/>
        <v>-5800</v>
      </c>
      <c r="I764" s="19">
        <v>1.6</v>
      </c>
      <c r="K764" t="s">
        <v>478</v>
      </c>
      <c r="L764">
        <v>18</v>
      </c>
      <c r="M764" s="2">
        <v>445</v>
      </c>
    </row>
    <row r="765" spans="1:13" s="55" customFormat="1" ht="12.75">
      <c r="A765" s="9"/>
      <c r="B765" s="202">
        <f>SUM(B759:B764)</f>
        <v>5800</v>
      </c>
      <c r="C765" s="9"/>
      <c r="D765" s="9"/>
      <c r="E765" s="9" t="s">
        <v>522</v>
      </c>
      <c r="F765" s="58"/>
      <c r="G765" s="171"/>
      <c r="H765" s="57">
        <v>0</v>
      </c>
      <c r="I765" s="54">
        <f>+B765/M765</f>
        <v>13.03370786516854</v>
      </c>
      <c r="M765" s="2">
        <v>445</v>
      </c>
    </row>
    <row r="766" spans="2:13" ht="12.75">
      <c r="B766" s="123"/>
      <c r="F766" s="51"/>
      <c r="H766" s="5">
        <f t="shared" si="35"/>
        <v>0</v>
      </c>
      <c r="I766" s="19">
        <f>+B766/M766</f>
        <v>0</v>
      </c>
      <c r="M766" s="2">
        <v>445</v>
      </c>
    </row>
    <row r="767" spans="2:13" ht="12.75">
      <c r="B767" s="123"/>
      <c r="F767" s="51"/>
      <c r="H767" s="5">
        <f t="shared" si="35"/>
        <v>0</v>
      </c>
      <c r="I767" s="19">
        <f>+B767/M767</f>
        <v>0</v>
      </c>
      <c r="M767" s="2">
        <v>445</v>
      </c>
    </row>
    <row r="768" spans="2:13" ht="12.75">
      <c r="B768" s="123">
        <v>5000</v>
      </c>
      <c r="C768" s="1" t="s">
        <v>463</v>
      </c>
      <c r="D768" s="10" t="s">
        <v>298</v>
      </c>
      <c r="E768" s="1" t="s">
        <v>472</v>
      </c>
      <c r="F768" s="51" t="s">
        <v>674</v>
      </c>
      <c r="G768" s="75" t="s">
        <v>49</v>
      </c>
      <c r="H768" s="5">
        <f t="shared" si="35"/>
        <v>-5000</v>
      </c>
      <c r="I768" s="19">
        <v>10</v>
      </c>
      <c r="K768" t="s">
        <v>478</v>
      </c>
      <c r="L768">
        <v>18</v>
      </c>
      <c r="M768" s="2">
        <v>445</v>
      </c>
    </row>
    <row r="769" spans="2:13" ht="12.75">
      <c r="B769" s="123">
        <v>5000</v>
      </c>
      <c r="C769" s="1" t="s">
        <v>463</v>
      </c>
      <c r="D769" s="10" t="s">
        <v>298</v>
      </c>
      <c r="E769" s="1" t="s">
        <v>472</v>
      </c>
      <c r="F769" s="51" t="s">
        <v>674</v>
      </c>
      <c r="G769" s="75" t="s">
        <v>51</v>
      </c>
      <c r="H769" s="5">
        <f t="shared" si="35"/>
        <v>-10000</v>
      </c>
      <c r="I769" s="19">
        <v>10</v>
      </c>
      <c r="K769" t="s">
        <v>478</v>
      </c>
      <c r="L769">
        <v>18</v>
      </c>
      <c r="M769" s="2">
        <v>445</v>
      </c>
    </row>
    <row r="770" spans="1:13" s="55" customFormat="1" ht="12.75">
      <c r="A770" s="9"/>
      <c r="B770" s="202">
        <f>SUM(B768:B769)</f>
        <v>10000</v>
      </c>
      <c r="C770" s="9" t="s">
        <v>463</v>
      </c>
      <c r="D770" s="9"/>
      <c r="E770" s="9"/>
      <c r="F770" s="58"/>
      <c r="G770" s="171"/>
      <c r="H770" s="57">
        <v>0</v>
      </c>
      <c r="I770" s="54">
        <f>+B770/M770</f>
        <v>22.471910112359552</v>
      </c>
      <c r="M770" s="2">
        <v>445</v>
      </c>
    </row>
    <row r="771" spans="2:13" ht="12.75">
      <c r="B771" s="377"/>
      <c r="F771" s="51"/>
      <c r="H771" s="5">
        <f t="shared" si="35"/>
        <v>0</v>
      </c>
      <c r="I771" s="19">
        <f>+B771/M771</f>
        <v>0</v>
      </c>
      <c r="M771" s="2">
        <v>445</v>
      </c>
    </row>
    <row r="772" spans="1:13" ht="12.75">
      <c r="A772" s="10"/>
      <c r="B772" s="123"/>
      <c r="C772" s="378"/>
      <c r="F772" s="51"/>
      <c r="H772" s="5">
        <f t="shared" si="35"/>
        <v>0</v>
      </c>
      <c r="I772" s="19">
        <f>+B772/M772</f>
        <v>0</v>
      </c>
      <c r="M772" s="2">
        <v>445</v>
      </c>
    </row>
    <row r="773" spans="2:13" ht="12.75">
      <c r="B773" s="123">
        <v>2000</v>
      </c>
      <c r="C773" s="1" t="s">
        <v>465</v>
      </c>
      <c r="D773" s="10" t="s">
        <v>298</v>
      </c>
      <c r="E773" s="1" t="s">
        <v>472</v>
      </c>
      <c r="F773" s="51" t="s">
        <v>668</v>
      </c>
      <c r="G773" s="75" t="s">
        <v>49</v>
      </c>
      <c r="H773" s="5">
        <f t="shared" si="35"/>
        <v>-2000</v>
      </c>
      <c r="I773" s="19">
        <v>4</v>
      </c>
      <c r="K773" t="s">
        <v>478</v>
      </c>
      <c r="L773">
        <v>18</v>
      </c>
      <c r="M773" s="2">
        <v>445</v>
      </c>
    </row>
    <row r="774" spans="2:13" ht="12.75">
      <c r="B774" s="123">
        <v>2000</v>
      </c>
      <c r="C774" s="1" t="s">
        <v>465</v>
      </c>
      <c r="D774" s="10" t="s">
        <v>298</v>
      </c>
      <c r="E774" s="1" t="s">
        <v>472</v>
      </c>
      <c r="F774" s="51" t="s">
        <v>668</v>
      </c>
      <c r="G774" s="75" t="s">
        <v>51</v>
      </c>
      <c r="H774" s="5">
        <f t="shared" si="35"/>
        <v>-4000</v>
      </c>
      <c r="I774" s="19">
        <v>4</v>
      </c>
      <c r="K774" t="s">
        <v>478</v>
      </c>
      <c r="L774">
        <v>18</v>
      </c>
      <c r="M774" s="2">
        <v>445</v>
      </c>
    </row>
    <row r="775" spans="2:13" ht="12.75">
      <c r="B775" s="123">
        <v>2000</v>
      </c>
      <c r="C775" s="69" t="s">
        <v>465</v>
      </c>
      <c r="D775" s="10" t="s">
        <v>298</v>
      </c>
      <c r="E775" s="1" t="s">
        <v>472</v>
      </c>
      <c r="F775" s="51" t="s">
        <v>668</v>
      </c>
      <c r="G775" s="75" t="s">
        <v>52</v>
      </c>
      <c r="H775" s="5">
        <f t="shared" si="35"/>
        <v>-6000</v>
      </c>
      <c r="I775" s="19">
        <v>4</v>
      </c>
      <c r="K775" t="s">
        <v>478</v>
      </c>
      <c r="L775">
        <v>18</v>
      </c>
      <c r="M775" s="2">
        <v>445</v>
      </c>
    </row>
    <row r="776" spans="1:13" s="55" customFormat="1" ht="12.75">
      <c r="A776" s="9"/>
      <c r="B776" s="202">
        <f>SUM(B773:B775)</f>
        <v>6000</v>
      </c>
      <c r="C776" s="9" t="s">
        <v>465</v>
      </c>
      <c r="D776" s="9"/>
      <c r="E776" s="9"/>
      <c r="F776" s="58"/>
      <c r="G776" s="171"/>
      <c r="H776" s="57">
        <v>0</v>
      </c>
      <c r="I776" s="54">
        <f aca="true" t="shared" si="38" ref="I776:I787">+B776/M776</f>
        <v>13.48314606741573</v>
      </c>
      <c r="M776" s="2">
        <v>445</v>
      </c>
    </row>
    <row r="777" spans="2:13" ht="12.75">
      <c r="B777" s="123"/>
      <c r="F777" s="51"/>
      <c r="H777" s="5">
        <f t="shared" si="35"/>
        <v>0</v>
      </c>
      <c r="I777" s="19">
        <f t="shared" si="38"/>
        <v>0</v>
      </c>
      <c r="M777" s="2">
        <v>445</v>
      </c>
    </row>
    <row r="778" spans="2:13" ht="12.75">
      <c r="B778" s="123"/>
      <c r="F778" s="51"/>
      <c r="H778" s="5">
        <f t="shared" si="35"/>
        <v>0</v>
      </c>
      <c r="I778" s="19">
        <f t="shared" si="38"/>
        <v>0</v>
      </c>
      <c r="M778" s="2">
        <v>445</v>
      </c>
    </row>
    <row r="779" spans="2:13" ht="12.75">
      <c r="B779" s="123">
        <v>1000</v>
      </c>
      <c r="C779" s="1" t="s">
        <v>501</v>
      </c>
      <c r="D779" s="10" t="s">
        <v>298</v>
      </c>
      <c r="E779" s="1" t="s">
        <v>443</v>
      </c>
      <c r="F779" s="51" t="s">
        <v>668</v>
      </c>
      <c r="G779" s="75" t="s">
        <v>49</v>
      </c>
      <c r="H779" s="5">
        <f t="shared" si="35"/>
        <v>-1000</v>
      </c>
      <c r="I779" s="19">
        <v>2</v>
      </c>
      <c r="K779" t="s">
        <v>478</v>
      </c>
      <c r="L779">
        <v>18</v>
      </c>
      <c r="M779" s="2">
        <v>445</v>
      </c>
    </row>
    <row r="780" spans="2:13" ht="12.75">
      <c r="B780" s="123">
        <v>1000</v>
      </c>
      <c r="C780" s="1" t="s">
        <v>501</v>
      </c>
      <c r="D780" s="10" t="s">
        <v>298</v>
      </c>
      <c r="E780" s="1" t="s">
        <v>443</v>
      </c>
      <c r="F780" s="51" t="s">
        <v>668</v>
      </c>
      <c r="G780" s="75" t="s">
        <v>51</v>
      </c>
      <c r="H780" s="5">
        <f t="shared" si="35"/>
        <v>-2000</v>
      </c>
      <c r="I780" s="19">
        <v>2</v>
      </c>
      <c r="K780" t="s">
        <v>478</v>
      </c>
      <c r="L780">
        <v>18</v>
      </c>
      <c r="M780" s="2">
        <v>445</v>
      </c>
    </row>
    <row r="781" spans="2:13" ht="12.75">
      <c r="B781" s="123">
        <v>1500</v>
      </c>
      <c r="C781" s="69" t="s">
        <v>501</v>
      </c>
      <c r="D781" s="10" t="s">
        <v>298</v>
      </c>
      <c r="E781" s="1" t="s">
        <v>443</v>
      </c>
      <c r="F781" s="51" t="s">
        <v>668</v>
      </c>
      <c r="G781" s="75" t="s">
        <v>52</v>
      </c>
      <c r="H781" s="5">
        <f t="shared" si="35"/>
        <v>-3500</v>
      </c>
      <c r="I781" s="19">
        <v>3</v>
      </c>
      <c r="K781" t="s">
        <v>478</v>
      </c>
      <c r="L781">
        <v>18</v>
      </c>
      <c r="M781" s="2">
        <v>445</v>
      </c>
    </row>
    <row r="782" spans="1:13" s="55" customFormat="1" ht="12.75">
      <c r="A782" s="9"/>
      <c r="B782" s="202">
        <f>SUM(B779:B781)</f>
        <v>3500</v>
      </c>
      <c r="C782" s="9"/>
      <c r="D782" s="9"/>
      <c r="E782" s="9" t="s">
        <v>443</v>
      </c>
      <c r="F782" s="58"/>
      <c r="G782" s="171"/>
      <c r="H782" s="57">
        <v>0</v>
      </c>
      <c r="I782" s="54">
        <f t="shared" si="38"/>
        <v>7.865168539325842</v>
      </c>
      <c r="M782" s="2">
        <v>445</v>
      </c>
    </row>
    <row r="783" spans="2:13" ht="12.75">
      <c r="B783" s="123"/>
      <c r="F783" s="51"/>
      <c r="H783" s="5">
        <f t="shared" si="35"/>
        <v>0</v>
      </c>
      <c r="I783" s="19">
        <f t="shared" si="38"/>
        <v>0</v>
      </c>
      <c r="M783" s="2">
        <v>445</v>
      </c>
    </row>
    <row r="784" spans="2:13" ht="12.75">
      <c r="B784" s="123"/>
      <c r="F784" s="51"/>
      <c r="H784" s="5">
        <f t="shared" si="35"/>
        <v>0</v>
      </c>
      <c r="I784" s="19">
        <f>+B784/M784</f>
        <v>0</v>
      </c>
      <c r="M784" s="2">
        <v>445</v>
      </c>
    </row>
    <row r="785" spans="2:13" ht="12.75">
      <c r="B785" s="123"/>
      <c r="F785" s="51"/>
      <c r="H785" s="5">
        <f t="shared" si="35"/>
        <v>0</v>
      </c>
      <c r="I785" s="19">
        <f t="shared" si="38"/>
        <v>0</v>
      </c>
      <c r="M785" s="2">
        <v>445</v>
      </c>
    </row>
    <row r="786" spans="2:13" ht="12.75">
      <c r="B786" s="123"/>
      <c r="F786" s="51"/>
      <c r="H786" s="5">
        <f t="shared" si="35"/>
        <v>0</v>
      </c>
      <c r="I786" s="19">
        <f t="shared" si="38"/>
        <v>0</v>
      </c>
      <c r="M786" s="2">
        <v>445</v>
      </c>
    </row>
    <row r="787" spans="1:13" s="55" customFormat="1" ht="12.75">
      <c r="A787" s="9"/>
      <c r="B787" s="202">
        <f>+B795+B801+B807+B812</f>
        <v>40000</v>
      </c>
      <c r="C787" s="196" t="s">
        <v>362</v>
      </c>
      <c r="D787" s="197" t="s">
        <v>363</v>
      </c>
      <c r="E787" s="196" t="s">
        <v>360</v>
      </c>
      <c r="F787" s="198" t="s">
        <v>364</v>
      </c>
      <c r="G787" s="199" t="s">
        <v>320</v>
      </c>
      <c r="H787" s="200"/>
      <c r="I787" s="54">
        <f t="shared" si="38"/>
        <v>89.88764044943821</v>
      </c>
      <c r="J787" s="54"/>
      <c r="K787" s="54"/>
      <c r="M787" s="2">
        <v>445</v>
      </c>
    </row>
    <row r="788" spans="2:13" ht="12.75">
      <c r="B788" s="123"/>
      <c r="F788" s="51"/>
      <c r="H788" s="5">
        <f aca="true" t="shared" si="39" ref="H788:H851">H787-B788</f>
        <v>0</v>
      </c>
      <c r="I788" s="19">
        <f>+B788/M788</f>
        <v>0</v>
      </c>
      <c r="M788" s="2">
        <v>445</v>
      </c>
    </row>
    <row r="789" spans="2:13" ht="12.75">
      <c r="B789" s="123">
        <v>3000</v>
      </c>
      <c r="C789" s="1" t="s">
        <v>385</v>
      </c>
      <c r="D789" s="1" t="s">
        <v>298</v>
      </c>
      <c r="E789" s="1" t="s">
        <v>1292</v>
      </c>
      <c r="F789" s="51" t="s">
        <v>675</v>
      </c>
      <c r="G789" s="75" t="s">
        <v>48</v>
      </c>
      <c r="H789" s="5">
        <f t="shared" si="39"/>
        <v>-3000</v>
      </c>
      <c r="I789" s="19">
        <v>6</v>
      </c>
      <c r="K789" s="1" t="s">
        <v>385</v>
      </c>
      <c r="L789">
        <v>19</v>
      </c>
      <c r="M789" s="2">
        <v>445</v>
      </c>
    </row>
    <row r="790" spans="2:13" ht="12.75">
      <c r="B790" s="123">
        <v>3000</v>
      </c>
      <c r="C790" s="1" t="s">
        <v>385</v>
      </c>
      <c r="D790" s="1" t="s">
        <v>298</v>
      </c>
      <c r="E790" s="1" t="s">
        <v>535</v>
      </c>
      <c r="F790" s="51" t="s">
        <v>676</v>
      </c>
      <c r="G790" s="75" t="s">
        <v>48</v>
      </c>
      <c r="H790" s="5">
        <f t="shared" si="39"/>
        <v>-6000</v>
      </c>
      <c r="I790" s="19">
        <f>+B790/M790</f>
        <v>6.741573033707865</v>
      </c>
      <c r="K790" s="1" t="s">
        <v>385</v>
      </c>
      <c r="L790">
        <v>19</v>
      </c>
      <c r="M790" s="2">
        <v>445</v>
      </c>
    </row>
    <row r="791" spans="2:13" ht="12.75">
      <c r="B791" s="123">
        <v>3000</v>
      </c>
      <c r="C791" s="1" t="s">
        <v>385</v>
      </c>
      <c r="D791" s="1" t="s">
        <v>298</v>
      </c>
      <c r="E791" s="1" t="s">
        <v>535</v>
      </c>
      <c r="F791" s="51" t="s">
        <v>677</v>
      </c>
      <c r="G791" s="75" t="s">
        <v>50</v>
      </c>
      <c r="H791" s="5">
        <f t="shared" si="39"/>
        <v>-9000</v>
      </c>
      <c r="I791" s="19">
        <v>6</v>
      </c>
      <c r="K791" s="1" t="s">
        <v>385</v>
      </c>
      <c r="L791">
        <v>19</v>
      </c>
      <c r="M791" s="2">
        <v>445</v>
      </c>
    </row>
    <row r="792" spans="2:13" ht="12.75">
      <c r="B792" s="123">
        <v>3000</v>
      </c>
      <c r="C792" s="1" t="s">
        <v>385</v>
      </c>
      <c r="D792" s="1" t="s">
        <v>298</v>
      </c>
      <c r="E792" s="1" t="s">
        <v>1292</v>
      </c>
      <c r="F792" s="51" t="s">
        <v>678</v>
      </c>
      <c r="G792" s="75" t="s">
        <v>50</v>
      </c>
      <c r="H792" s="5">
        <f t="shared" si="39"/>
        <v>-12000</v>
      </c>
      <c r="I792" s="19">
        <v>6</v>
      </c>
      <c r="K792" s="1" t="s">
        <v>385</v>
      </c>
      <c r="L792">
        <v>19</v>
      </c>
      <c r="M792" s="2">
        <v>445</v>
      </c>
    </row>
    <row r="793" spans="2:13" ht="12.75">
      <c r="B793" s="123">
        <v>3000</v>
      </c>
      <c r="C793" s="1" t="s">
        <v>385</v>
      </c>
      <c r="D793" s="1" t="s">
        <v>298</v>
      </c>
      <c r="E793" s="1" t="s">
        <v>1292</v>
      </c>
      <c r="F793" s="51" t="s">
        <v>679</v>
      </c>
      <c r="G793" s="75" t="s">
        <v>49</v>
      </c>
      <c r="H793" s="5">
        <f t="shared" si="39"/>
        <v>-15000</v>
      </c>
      <c r="I793" s="19">
        <v>6</v>
      </c>
      <c r="K793" s="1" t="s">
        <v>385</v>
      </c>
      <c r="L793">
        <v>19</v>
      </c>
      <c r="M793" s="2">
        <v>445</v>
      </c>
    </row>
    <row r="794" spans="2:13" ht="12.75">
      <c r="B794" s="123">
        <v>3000</v>
      </c>
      <c r="C794" s="1" t="s">
        <v>385</v>
      </c>
      <c r="D794" s="1" t="s">
        <v>298</v>
      </c>
      <c r="E794" s="1" t="s">
        <v>1292</v>
      </c>
      <c r="F794" s="51" t="s">
        <v>680</v>
      </c>
      <c r="G794" s="75" t="s">
        <v>51</v>
      </c>
      <c r="H794" s="5">
        <f t="shared" si="39"/>
        <v>-18000</v>
      </c>
      <c r="I794" s="19">
        <v>6</v>
      </c>
      <c r="K794" s="1" t="s">
        <v>385</v>
      </c>
      <c r="L794">
        <v>19</v>
      </c>
      <c r="M794" s="2">
        <v>445</v>
      </c>
    </row>
    <row r="795" spans="1:13" s="55" customFormat="1" ht="12.75">
      <c r="A795" s="9"/>
      <c r="B795" s="374">
        <f>SUM(B789:B794)</f>
        <v>18000</v>
      </c>
      <c r="C795" s="9" t="s">
        <v>385</v>
      </c>
      <c r="D795" s="9"/>
      <c r="E795" s="9"/>
      <c r="F795" s="58"/>
      <c r="G795" s="171"/>
      <c r="H795" s="57">
        <v>0</v>
      </c>
      <c r="I795" s="54">
        <f>+B795/M795</f>
        <v>40.449438202247194</v>
      </c>
      <c r="M795" s="2">
        <v>445</v>
      </c>
    </row>
    <row r="796" spans="2:13" ht="12.75">
      <c r="B796" s="203"/>
      <c r="F796" s="51"/>
      <c r="H796" s="5">
        <f t="shared" si="39"/>
        <v>0</v>
      </c>
      <c r="I796" s="19">
        <f>+B796/M796</f>
        <v>0</v>
      </c>
      <c r="M796" s="2">
        <v>445</v>
      </c>
    </row>
    <row r="797" spans="1:13" ht="12.75">
      <c r="A797" s="10"/>
      <c r="B797" s="123"/>
      <c r="F797" s="51"/>
      <c r="H797" s="5">
        <f t="shared" si="39"/>
        <v>0</v>
      </c>
      <c r="I797" s="19">
        <f>+B797/M797</f>
        <v>0</v>
      </c>
      <c r="M797" s="2">
        <v>445</v>
      </c>
    </row>
    <row r="798" spans="2:13" ht="12.75">
      <c r="B798" s="123">
        <v>2000</v>
      </c>
      <c r="C798" s="1" t="s">
        <v>440</v>
      </c>
      <c r="D798" s="10" t="s">
        <v>298</v>
      </c>
      <c r="E798" s="1" t="s">
        <v>522</v>
      </c>
      <c r="F798" s="51" t="s">
        <v>681</v>
      </c>
      <c r="G798" s="75" t="s">
        <v>50</v>
      </c>
      <c r="H798" s="5">
        <f t="shared" si="39"/>
        <v>-2000</v>
      </c>
      <c r="I798" s="19">
        <v>4</v>
      </c>
      <c r="K798" t="s">
        <v>1292</v>
      </c>
      <c r="L798" s="13">
        <v>19</v>
      </c>
      <c r="M798" s="2">
        <v>445</v>
      </c>
    </row>
    <row r="799" spans="2:13" ht="12.75">
      <c r="B799" s="123">
        <v>2000</v>
      </c>
      <c r="C799" s="1" t="s">
        <v>440</v>
      </c>
      <c r="D799" s="10" t="s">
        <v>298</v>
      </c>
      <c r="E799" s="1" t="s">
        <v>522</v>
      </c>
      <c r="F799" s="51" t="s">
        <v>681</v>
      </c>
      <c r="G799" s="75" t="s">
        <v>49</v>
      </c>
      <c r="H799" s="5">
        <f t="shared" si="39"/>
        <v>-4000</v>
      </c>
      <c r="I799" s="19">
        <v>4</v>
      </c>
      <c r="K799" t="s">
        <v>1292</v>
      </c>
      <c r="L799" s="13">
        <v>19</v>
      </c>
      <c r="M799" s="2">
        <v>445</v>
      </c>
    </row>
    <row r="800" spans="2:13" ht="12.75">
      <c r="B800" s="123">
        <v>2000</v>
      </c>
      <c r="C800" s="1" t="s">
        <v>440</v>
      </c>
      <c r="D800" s="10" t="s">
        <v>298</v>
      </c>
      <c r="E800" s="1" t="s">
        <v>522</v>
      </c>
      <c r="F800" s="51" t="s">
        <v>681</v>
      </c>
      <c r="G800" s="75" t="s">
        <v>51</v>
      </c>
      <c r="H800" s="5">
        <f t="shared" si="39"/>
        <v>-6000</v>
      </c>
      <c r="I800" s="19">
        <v>4</v>
      </c>
      <c r="K800" t="s">
        <v>1292</v>
      </c>
      <c r="L800" s="13">
        <v>19</v>
      </c>
      <c r="M800" s="2">
        <v>445</v>
      </c>
    </row>
    <row r="801" spans="1:13" s="55" customFormat="1" ht="12.75">
      <c r="A801" s="9"/>
      <c r="B801" s="202">
        <f>SUM(B798:B800)</f>
        <v>6000</v>
      </c>
      <c r="C801" s="9"/>
      <c r="D801" s="9"/>
      <c r="E801" s="9" t="s">
        <v>522</v>
      </c>
      <c r="F801" s="58"/>
      <c r="G801" s="171"/>
      <c r="H801" s="57">
        <v>0</v>
      </c>
      <c r="I801" s="54">
        <f>+B801/M801</f>
        <v>13.48314606741573</v>
      </c>
      <c r="M801" s="2">
        <v>445</v>
      </c>
    </row>
    <row r="802" spans="2:13" ht="12.75">
      <c r="B802" s="123"/>
      <c r="F802" s="51"/>
      <c r="H802" s="5">
        <f t="shared" si="39"/>
        <v>0</v>
      </c>
      <c r="I802" s="19">
        <f>+B802/M802</f>
        <v>0</v>
      </c>
      <c r="M802" s="2">
        <v>445</v>
      </c>
    </row>
    <row r="803" spans="1:13" ht="12.75">
      <c r="A803" s="10"/>
      <c r="B803" s="123"/>
      <c r="F803" s="51"/>
      <c r="H803" s="5">
        <f t="shared" si="39"/>
        <v>0</v>
      </c>
      <c r="I803" s="19">
        <f>+B803/M803</f>
        <v>0</v>
      </c>
      <c r="M803" s="2">
        <v>445</v>
      </c>
    </row>
    <row r="804" spans="2:13" ht="12.75">
      <c r="B804" s="123">
        <v>2000</v>
      </c>
      <c r="C804" s="1" t="s">
        <v>465</v>
      </c>
      <c r="D804" s="10" t="s">
        <v>298</v>
      </c>
      <c r="E804" s="1" t="s">
        <v>472</v>
      </c>
      <c r="F804" s="51" t="s">
        <v>681</v>
      </c>
      <c r="G804" s="75" t="s">
        <v>50</v>
      </c>
      <c r="H804" s="5">
        <f t="shared" si="39"/>
        <v>-2000</v>
      </c>
      <c r="I804" s="19">
        <v>4</v>
      </c>
      <c r="K804" t="s">
        <v>1292</v>
      </c>
      <c r="L804" s="13">
        <v>19</v>
      </c>
      <c r="M804" s="2">
        <v>445</v>
      </c>
    </row>
    <row r="805" spans="1:13" ht="12.75">
      <c r="A805" s="10"/>
      <c r="B805" s="123">
        <v>2000</v>
      </c>
      <c r="C805" s="1" t="s">
        <v>465</v>
      </c>
      <c r="D805" s="10" t="s">
        <v>298</v>
      </c>
      <c r="E805" s="1" t="s">
        <v>472</v>
      </c>
      <c r="F805" s="51" t="s">
        <v>681</v>
      </c>
      <c r="G805" s="75" t="s">
        <v>49</v>
      </c>
      <c r="H805" s="5">
        <f t="shared" si="39"/>
        <v>-4000</v>
      </c>
      <c r="I805" s="19">
        <v>4</v>
      </c>
      <c r="K805" t="s">
        <v>1292</v>
      </c>
      <c r="L805" s="13">
        <v>19</v>
      </c>
      <c r="M805" s="2">
        <v>445</v>
      </c>
    </row>
    <row r="806" spans="2:13" ht="12.75">
      <c r="B806" s="123">
        <v>2000</v>
      </c>
      <c r="C806" s="1" t="s">
        <v>465</v>
      </c>
      <c r="D806" s="10" t="s">
        <v>298</v>
      </c>
      <c r="E806" s="1" t="s">
        <v>472</v>
      </c>
      <c r="F806" s="51" t="s">
        <v>681</v>
      </c>
      <c r="G806" s="75" t="s">
        <v>51</v>
      </c>
      <c r="H806" s="5">
        <f t="shared" si="39"/>
        <v>-6000</v>
      </c>
      <c r="I806" s="19">
        <v>4</v>
      </c>
      <c r="K806" t="s">
        <v>1292</v>
      </c>
      <c r="L806" s="13">
        <v>19</v>
      </c>
      <c r="M806" s="2">
        <v>445</v>
      </c>
    </row>
    <row r="807" spans="1:13" s="55" customFormat="1" ht="12.75">
      <c r="A807" s="9"/>
      <c r="B807" s="202">
        <f>SUM(B804:B806)</f>
        <v>6000</v>
      </c>
      <c r="C807" s="9" t="s">
        <v>465</v>
      </c>
      <c r="D807" s="9"/>
      <c r="E807" s="9"/>
      <c r="F807" s="58"/>
      <c r="G807" s="171"/>
      <c r="H807" s="57">
        <v>0</v>
      </c>
      <c r="I807" s="54">
        <f aca="true" t="shared" si="40" ref="I807:I818">+B807/M807</f>
        <v>13.48314606741573</v>
      </c>
      <c r="M807" s="2">
        <v>445</v>
      </c>
    </row>
    <row r="808" spans="2:13" ht="12.75">
      <c r="B808" s="123"/>
      <c r="F808" s="51"/>
      <c r="H808" s="5">
        <f t="shared" si="39"/>
        <v>0</v>
      </c>
      <c r="I808" s="19">
        <f t="shared" si="40"/>
        <v>0</v>
      </c>
      <c r="M808" s="2">
        <v>445</v>
      </c>
    </row>
    <row r="809" spans="2:13" ht="12.75">
      <c r="B809" s="123"/>
      <c r="F809" s="51"/>
      <c r="H809" s="5">
        <f t="shared" si="39"/>
        <v>0</v>
      </c>
      <c r="I809" s="19">
        <f t="shared" si="40"/>
        <v>0</v>
      </c>
      <c r="M809" s="2">
        <v>445</v>
      </c>
    </row>
    <row r="810" spans="2:13" ht="12.75">
      <c r="B810" s="123">
        <v>5000</v>
      </c>
      <c r="C810" s="1" t="s">
        <v>682</v>
      </c>
      <c r="D810" s="10" t="s">
        <v>298</v>
      </c>
      <c r="E810" s="1" t="s">
        <v>529</v>
      </c>
      <c r="F810" s="51" t="s">
        <v>681</v>
      </c>
      <c r="G810" s="75" t="s">
        <v>49</v>
      </c>
      <c r="H810" s="5">
        <f t="shared" si="39"/>
        <v>-5000</v>
      </c>
      <c r="I810" s="19">
        <f t="shared" si="40"/>
        <v>11.235955056179776</v>
      </c>
      <c r="K810" t="s">
        <v>1292</v>
      </c>
      <c r="L810" s="13">
        <v>19</v>
      </c>
      <c r="M810" s="2">
        <v>445</v>
      </c>
    </row>
    <row r="811" spans="2:13" ht="12.75">
      <c r="B811" s="123">
        <v>5000</v>
      </c>
      <c r="C811" s="1" t="s">
        <v>682</v>
      </c>
      <c r="D811" s="10" t="s">
        <v>298</v>
      </c>
      <c r="E811" s="1" t="s">
        <v>529</v>
      </c>
      <c r="F811" s="51" t="s">
        <v>681</v>
      </c>
      <c r="G811" s="75" t="s">
        <v>49</v>
      </c>
      <c r="H811" s="5">
        <f t="shared" si="39"/>
        <v>-10000</v>
      </c>
      <c r="I811" s="19">
        <f t="shared" si="40"/>
        <v>11.235955056179776</v>
      </c>
      <c r="K811" t="s">
        <v>1292</v>
      </c>
      <c r="L811" s="13">
        <v>19</v>
      </c>
      <c r="M811" s="2">
        <v>445</v>
      </c>
    </row>
    <row r="812" spans="1:13" s="55" customFormat="1" ht="12.75">
      <c r="A812" s="9"/>
      <c r="B812" s="202">
        <f>SUM(B810:B811)</f>
        <v>10000</v>
      </c>
      <c r="C812" s="9"/>
      <c r="D812" s="9"/>
      <c r="E812" s="9" t="s">
        <v>529</v>
      </c>
      <c r="F812" s="58"/>
      <c r="G812" s="171"/>
      <c r="H812" s="57">
        <v>0</v>
      </c>
      <c r="I812" s="54">
        <f t="shared" si="40"/>
        <v>22.471910112359552</v>
      </c>
      <c r="M812" s="2">
        <v>445</v>
      </c>
    </row>
    <row r="813" spans="2:13" ht="12.75">
      <c r="B813" s="123"/>
      <c r="F813" s="51"/>
      <c r="H813" s="5">
        <f t="shared" si="39"/>
        <v>0</v>
      </c>
      <c r="I813" s="19">
        <f t="shared" si="40"/>
        <v>0</v>
      </c>
      <c r="M813" s="2">
        <v>445</v>
      </c>
    </row>
    <row r="814" spans="2:13" ht="12.75">
      <c r="B814" s="123"/>
      <c r="F814" s="51"/>
      <c r="H814" s="5">
        <f t="shared" si="39"/>
        <v>0</v>
      </c>
      <c r="I814" s="19">
        <f t="shared" si="40"/>
        <v>0</v>
      </c>
      <c r="M814" s="2">
        <v>445</v>
      </c>
    </row>
    <row r="815" spans="2:13" ht="12.75">
      <c r="B815" s="123"/>
      <c r="F815" s="51"/>
      <c r="H815" s="5">
        <f t="shared" si="39"/>
        <v>0</v>
      </c>
      <c r="I815" s="19">
        <f t="shared" si="40"/>
        <v>0</v>
      </c>
      <c r="M815" s="2">
        <v>445</v>
      </c>
    </row>
    <row r="816" spans="2:13" ht="12.75">
      <c r="B816" s="123"/>
      <c r="F816" s="51"/>
      <c r="H816" s="5">
        <f t="shared" si="39"/>
        <v>0</v>
      </c>
      <c r="I816" s="19">
        <f t="shared" si="40"/>
        <v>0</v>
      </c>
      <c r="M816" s="2">
        <v>445</v>
      </c>
    </row>
    <row r="817" spans="1:13" s="55" customFormat="1" ht="12.75">
      <c r="A817" s="9"/>
      <c r="B817" s="202">
        <f>+B829+B842</f>
        <v>56200</v>
      </c>
      <c r="C817" s="196" t="s">
        <v>365</v>
      </c>
      <c r="D817" s="197" t="s">
        <v>366</v>
      </c>
      <c r="E817" s="196" t="s">
        <v>308</v>
      </c>
      <c r="F817" s="198" t="s">
        <v>309</v>
      </c>
      <c r="G817" s="199" t="s">
        <v>351</v>
      </c>
      <c r="H817" s="200"/>
      <c r="I817" s="54">
        <f t="shared" si="40"/>
        <v>126.29213483146067</v>
      </c>
      <c r="J817" s="54"/>
      <c r="K817" s="54"/>
      <c r="M817" s="2">
        <v>445</v>
      </c>
    </row>
    <row r="818" spans="2:13" ht="12.75">
      <c r="B818" s="123"/>
      <c r="F818" s="51"/>
      <c r="H818" s="5">
        <f t="shared" si="39"/>
        <v>0</v>
      </c>
      <c r="I818" s="19">
        <f t="shared" si="40"/>
        <v>0</v>
      </c>
      <c r="M818" s="2">
        <v>445</v>
      </c>
    </row>
    <row r="819" spans="2:13" ht="12.75">
      <c r="B819" s="123">
        <v>2500</v>
      </c>
      <c r="C819" s="1" t="s">
        <v>385</v>
      </c>
      <c r="D819" s="10" t="s">
        <v>298</v>
      </c>
      <c r="E819" s="1" t="s">
        <v>502</v>
      </c>
      <c r="F819" s="51" t="s">
        <v>683</v>
      </c>
      <c r="G819" s="75" t="s">
        <v>23</v>
      </c>
      <c r="H819" s="5">
        <f t="shared" si="39"/>
        <v>-2500</v>
      </c>
      <c r="I819" s="19">
        <v>5</v>
      </c>
      <c r="K819" s="1" t="s">
        <v>385</v>
      </c>
      <c r="L819">
        <v>20</v>
      </c>
      <c r="M819" s="2">
        <v>445</v>
      </c>
    </row>
    <row r="820" spans="2:13" ht="12.75">
      <c r="B820" s="123">
        <v>2500</v>
      </c>
      <c r="C820" s="1" t="s">
        <v>385</v>
      </c>
      <c r="D820" s="10" t="s">
        <v>298</v>
      </c>
      <c r="E820" s="1" t="s">
        <v>502</v>
      </c>
      <c r="F820" s="51" t="s">
        <v>684</v>
      </c>
      <c r="G820" s="75" t="s">
        <v>24</v>
      </c>
      <c r="H820" s="5">
        <f t="shared" si="39"/>
        <v>-5000</v>
      </c>
      <c r="I820" s="19">
        <v>5</v>
      </c>
      <c r="K820" s="1" t="s">
        <v>385</v>
      </c>
      <c r="L820">
        <v>20</v>
      </c>
      <c r="M820" s="2">
        <v>445</v>
      </c>
    </row>
    <row r="821" spans="2:13" ht="12.75">
      <c r="B821" s="123">
        <v>2500</v>
      </c>
      <c r="C821" s="1" t="s">
        <v>385</v>
      </c>
      <c r="D821" s="10" t="s">
        <v>298</v>
      </c>
      <c r="E821" s="1" t="s">
        <v>502</v>
      </c>
      <c r="F821" s="51" t="s">
        <v>685</v>
      </c>
      <c r="G821" s="75" t="s">
        <v>29</v>
      </c>
      <c r="H821" s="5">
        <f t="shared" si="39"/>
        <v>-7500</v>
      </c>
      <c r="I821" s="19">
        <v>5</v>
      </c>
      <c r="K821" s="1" t="s">
        <v>385</v>
      </c>
      <c r="L821">
        <v>20</v>
      </c>
      <c r="M821" s="2">
        <v>445</v>
      </c>
    </row>
    <row r="822" spans="2:13" ht="12.75">
      <c r="B822" s="123">
        <v>7500</v>
      </c>
      <c r="C822" s="1" t="s">
        <v>385</v>
      </c>
      <c r="D822" s="10" t="s">
        <v>298</v>
      </c>
      <c r="E822" s="1" t="s">
        <v>502</v>
      </c>
      <c r="F822" s="51" t="s">
        <v>686</v>
      </c>
      <c r="G822" s="75" t="s">
        <v>25</v>
      </c>
      <c r="H822" s="5">
        <f t="shared" si="39"/>
        <v>-15000</v>
      </c>
      <c r="I822" s="19">
        <v>15</v>
      </c>
      <c r="K822" s="1" t="s">
        <v>385</v>
      </c>
      <c r="L822">
        <v>20</v>
      </c>
      <c r="M822" s="2">
        <v>445</v>
      </c>
    </row>
    <row r="823" spans="2:13" ht="12.75">
      <c r="B823" s="123">
        <v>10000</v>
      </c>
      <c r="C823" s="1" t="s">
        <v>385</v>
      </c>
      <c r="D823" s="1" t="s">
        <v>298</v>
      </c>
      <c r="E823" s="1" t="s">
        <v>502</v>
      </c>
      <c r="F823" s="51" t="s">
        <v>687</v>
      </c>
      <c r="G823" s="75" t="s">
        <v>34</v>
      </c>
      <c r="H823" s="5">
        <f t="shared" si="39"/>
        <v>-25000</v>
      </c>
      <c r="I823" s="19">
        <v>20</v>
      </c>
      <c r="K823" s="1" t="s">
        <v>385</v>
      </c>
      <c r="L823">
        <v>20</v>
      </c>
      <c r="M823" s="2">
        <v>445</v>
      </c>
    </row>
    <row r="824" spans="2:13" ht="12.75">
      <c r="B824" s="203">
        <v>5000</v>
      </c>
      <c r="C824" s="1" t="s">
        <v>385</v>
      </c>
      <c r="D824" s="1" t="s">
        <v>298</v>
      </c>
      <c r="E824" s="1" t="s">
        <v>502</v>
      </c>
      <c r="F824" s="51" t="s">
        <v>688</v>
      </c>
      <c r="G824" s="75" t="s">
        <v>35</v>
      </c>
      <c r="H824" s="5">
        <f t="shared" si="39"/>
        <v>-30000</v>
      </c>
      <c r="I824" s="19">
        <v>10</v>
      </c>
      <c r="K824" s="1" t="s">
        <v>385</v>
      </c>
      <c r="L824">
        <v>20</v>
      </c>
      <c r="M824" s="2">
        <v>445</v>
      </c>
    </row>
    <row r="825" spans="2:13" ht="12.75">
      <c r="B825" s="123">
        <v>2500</v>
      </c>
      <c r="C825" s="1" t="s">
        <v>385</v>
      </c>
      <c r="D825" s="1" t="s">
        <v>298</v>
      </c>
      <c r="E825" s="1" t="s">
        <v>502</v>
      </c>
      <c r="F825" s="51" t="s">
        <v>689</v>
      </c>
      <c r="G825" s="75" t="s">
        <v>36</v>
      </c>
      <c r="H825" s="5">
        <f t="shared" si="39"/>
        <v>-32500</v>
      </c>
      <c r="I825" s="19">
        <v>5</v>
      </c>
      <c r="K825" s="1" t="s">
        <v>385</v>
      </c>
      <c r="L825">
        <v>20</v>
      </c>
      <c r="M825" s="2">
        <v>445</v>
      </c>
    </row>
    <row r="826" spans="2:13" ht="12.75">
      <c r="B826" s="123">
        <v>2500</v>
      </c>
      <c r="C826" s="1" t="s">
        <v>385</v>
      </c>
      <c r="D826" s="1" t="s">
        <v>298</v>
      </c>
      <c r="E826" s="1" t="s">
        <v>502</v>
      </c>
      <c r="F826" s="51" t="s">
        <v>690</v>
      </c>
      <c r="G826" s="75" t="s">
        <v>38</v>
      </c>
      <c r="H826" s="5">
        <f t="shared" si="39"/>
        <v>-35000</v>
      </c>
      <c r="I826" s="19">
        <v>5</v>
      </c>
      <c r="K826" s="1" t="s">
        <v>385</v>
      </c>
      <c r="L826">
        <v>20</v>
      </c>
      <c r="M826" s="2">
        <v>445</v>
      </c>
    </row>
    <row r="827" spans="2:13" ht="12.75">
      <c r="B827" s="123">
        <v>2500</v>
      </c>
      <c r="C827" s="1" t="s">
        <v>385</v>
      </c>
      <c r="D827" s="1" t="s">
        <v>298</v>
      </c>
      <c r="E827" s="1" t="s">
        <v>502</v>
      </c>
      <c r="F827" s="51" t="s">
        <v>691</v>
      </c>
      <c r="G827" s="75" t="s">
        <v>47</v>
      </c>
      <c r="H827" s="5">
        <f t="shared" si="39"/>
        <v>-37500</v>
      </c>
      <c r="I827" s="19">
        <v>5</v>
      </c>
      <c r="K827" s="1" t="s">
        <v>385</v>
      </c>
      <c r="L827">
        <v>20</v>
      </c>
      <c r="M827" s="2">
        <v>445</v>
      </c>
    </row>
    <row r="828" spans="2:13" ht="12.75">
      <c r="B828" s="123">
        <v>2500</v>
      </c>
      <c r="C828" s="1" t="s">
        <v>385</v>
      </c>
      <c r="D828" s="1" t="s">
        <v>298</v>
      </c>
      <c r="E828" s="1" t="s">
        <v>502</v>
      </c>
      <c r="F828" s="51" t="s">
        <v>692</v>
      </c>
      <c r="G828" s="75" t="s">
        <v>48</v>
      </c>
      <c r="H828" s="5">
        <f t="shared" si="39"/>
        <v>-40000</v>
      </c>
      <c r="I828" s="19">
        <v>5</v>
      </c>
      <c r="K828" s="1" t="s">
        <v>385</v>
      </c>
      <c r="L828">
        <v>20</v>
      </c>
      <c r="M828" s="2">
        <v>445</v>
      </c>
    </row>
    <row r="829" spans="1:13" s="55" customFormat="1" ht="12.75">
      <c r="A829" s="9"/>
      <c r="B829" s="202">
        <f>SUM(B819:B828)</f>
        <v>40000</v>
      </c>
      <c r="C829" s="9" t="s">
        <v>385</v>
      </c>
      <c r="D829" s="9"/>
      <c r="E829" s="9"/>
      <c r="F829" s="58"/>
      <c r="G829" s="171"/>
      <c r="H829" s="57">
        <v>0</v>
      </c>
      <c r="I829" s="54">
        <f>+B829/M829</f>
        <v>89.88764044943821</v>
      </c>
      <c r="M829" s="2">
        <v>445</v>
      </c>
    </row>
    <row r="830" spans="2:13" ht="12.75">
      <c r="B830" s="123"/>
      <c r="F830" s="51"/>
      <c r="H830" s="5">
        <f t="shared" si="39"/>
        <v>0</v>
      </c>
      <c r="I830" s="19">
        <f>+B830/M830</f>
        <v>0</v>
      </c>
      <c r="M830" s="2">
        <v>445</v>
      </c>
    </row>
    <row r="831" spans="2:13" ht="12.75">
      <c r="B831" s="123"/>
      <c r="F831" s="51"/>
      <c r="H831" s="5">
        <f t="shared" si="39"/>
        <v>0</v>
      </c>
      <c r="I831" s="19">
        <f>+B831/M831</f>
        <v>0</v>
      </c>
      <c r="M831" s="2">
        <v>445</v>
      </c>
    </row>
    <row r="832" spans="2:13" ht="12.75">
      <c r="B832" s="209">
        <v>1800</v>
      </c>
      <c r="C832" s="1" t="s">
        <v>440</v>
      </c>
      <c r="D832" s="10" t="s">
        <v>508</v>
      </c>
      <c r="E832" s="1" t="s">
        <v>522</v>
      </c>
      <c r="F832" s="51" t="s">
        <v>693</v>
      </c>
      <c r="G832" s="76" t="s">
        <v>694</v>
      </c>
      <c r="H832" s="5">
        <f t="shared" si="39"/>
        <v>-1800</v>
      </c>
      <c r="I832" s="19">
        <v>3.6</v>
      </c>
      <c r="K832" t="s">
        <v>502</v>
      </c>
      <c r="L832">
        <v>20</v>
      </c>
      <c r="M832" s="2">
        <v>445</v>
      </c>
    </row>
    <row r="833" spans="2:13" ht="12.75">
      <c r="B833" s="209">
        <v>1500</v>
      </c>
      <c r="C833" s="60" t="s">
        <v>440</v>
      </c>
      <c r="D833" s="10" t="s">
        <v>508</v>
      </c>
      <c r="E833" s="60" t="s">
        <v>522</v>
      </c>
      <c r="F833" s="51" t="s">
        <v>693</v>
      </c>
      <c r="G833" s="76" t="s">
        <v>695</v>
      </c>
      <c r="H833" s="5">
        <f t="shared" si="39"/>
        <v>-3300</v>
      </c>
      <c r="I833" s="19">
        <v>3</v>
      </c>
      <c r="K833" t="s">
        <v>502</v>
      </c>
      <c r="L833">
        <v>20</v>
      </c>
      <c r="M833" s="2">
        <v>445</v>
      </c>
    </row>
    <row r="834" spans="2:13" ht="12.75">
      <c r="B834" s="209">
        <v>1600</v>
      </c>
      <c r="C834" s="10" t="s">
        <v>440</v>
      </c>
      <c r="D834" s="10" t="s">
        <v>508</v>
      </c>
      <c r="E834" s="27" t="s">
        <v>522</v>
      </c>
      <c r="F834" s="51" t="s">
        <v>693</v>
      </c>
      <c r="G834" s="172" t="s">
        <v>696</v>
      </c>
      <c r="H834" s="5">
        <f t="shared" si="39"/>
        <v>-4900</v>
      </c>
      <c r="I834" s="19">
        <v>3.2</v>
      </c>
      <c r="K834" t="s">
        <v>502</v>
      </c>
      <c r="L834">
        <v>20</v>
      </c>
      <c r="M834" s="2">
        <v>445</v>
      </c>
    </row>
    <row r="835" spans="2:13" ht="12.75">
      <c r="B835" s="209">
        <v>1900</v>
      </c>
      <c r="C835" s="10" t="s">
        <v>440</v>
      </c>
      <c r="D835" s="10" t="s">
        <v>508</v>
      </c>
      <c r="E835" s="10" t="s">
        <v>522</v>
      </c>
      <c r="F835" s="51" t="s">
        <v>693</v>
      </c>
      <c r="G835" s="78" t="s">
        <v>697</v>
      </c>
      <c r="H835" s="5">
        <f t="shared" si="39"/>
        <v>-6800</v>
      </c>
      <c r="I835" s="19">
        <v>3.8</v>
      </c>
      <c r="K835" t="s">
        <v>502</v>
      </c>
      <c r="L835">
        <v>20</v>
      </c>
      <c r="M835" s="2">
        <v>445</v>
      </c>
    </row>
    <row r="836" spans="2:13" ht="12.75">
      <c r="B836" s="123">
        <v>1600</v>
      </c>
      <c r="C836" s="1" t="s">
        <v>440</v>
      </c>
      <c r="D836" s="10" t="s">
        <v>508</v>
      </c>
      <c r="E836" s="1" t="s">
        <v>522</v>
      </c>
      <c r="F836" s="51" t="s">
        <v>693</v>
      </c>
      <c r="G836" s="75" t="s">
        <v>34</v>
      </c>
      <c r="H836" s="5">
        <f t="shared" si="39"/>
        <v>-8400</v>
      </c>
      <c r="I836" s="19">
        <v>3.2</v>
      </c>
      <c r="K836" s="13" t="s">
        <v>502</v>
      </c>
      <c r="L836">
        <v>20</v>
      </c>
      <c r="M836" s="2">
        <v>445</v>
      </c>
    </row>
    <row r="837" spans="2:13" ht="12.75">
      <c r="B837" s="123">
        <v>1400</v>
      </c>
      <c r="C837" s="1" t="s">
        <v>440</v>
      </c>
      <c r="D837" s="10" t="s">
        <v>508</v>
      </c>
      <c r="E837" s="1" t="s">
        <v>522</v>
      </c>
      <c r="F837" s="51" t="s">
        <v>693</v>
      </c>
      <c r="G837" s="75" t="s">
        <v>35</v>
      </c>
      <c r="H837" s="5">
        <f t="shared" si="39"/>
        <v>-9800</v>
      </c>
      <c r="I837" s="19">
        <v>2.8</v>
      </c>
      <c r="K837" s="13" t="s">
        <v>502</v>
      </c>
      <c r="L837">
        <v>20</v>
      </c>
      <c r="M837" s="2">
        <v>445</v>
      </c>
    </row>
    <row r="838" spans="2:13" ht="12.75">
      <c r="B838" s="123">
        <v>1800</v>
      </c>
      <c r="C838" s="1" t="s">
        <v>440</v>
      </c>
      <c r="D838" s="10" t="s">
        <v>508</v>
      </c>
      <c r="E838" s="1" t="s">
        <v>522</v>
      </c>
      <c r="F838" s="51" t="s">
        <v>693</v>
      </c>
      <c r="G838" s="75" t="s">
        <v>36</v>
      </c>
      <c r="H838" s="5">
        <f t="shared" si="39"/>
        <v>-11600</v>
      </c>
      <c r="I838" s="19">
        <v>3.6</v>
      </c>
      <c r="K838" s="13" t="s">
        <v>502</v>
      </c>
      <c r="L838">
        <v>20</v>
      </c>
      <c r="M838" s="2">
        <v>445</v>
      </c>
    </row>
    <row r="839" spans="2:13" ht="12.75">
      <c r="B839" s="123">
        <v>1500</v>
      </c>
      <c r="C839" s="1" t="s">
        <v>440</v>
      </c>
      <c r="D839" s="10" t="s">
        <v>508</v>
      </c>
      <c r="E839" s="1" t="s">
        <v>522</v>
      </c>
      <c r="F839" s="51" t="s">
        <v>693</v>
      </c>
      <c r="G839" s="75" t="s">
        <v>38</v>
      </c>
      <c r="H839" s="5">
        <f t="shared" si="39"/>
        <v>-13100</v>
      </c>
      <c r="I839" s="19">
        <v>3</v>
      </c>
      <c r="K839" s="13" t="s">
        <v>502</v>
      </c>
      <c r="L839">
        <v>20</v>
      </c>
      <c r="M839" s="2">
        <v>445</v>
      </c>
    </row>
    <row r="840" spans="2:13" ht="12.75">
      <c r="B840" s="123">
        <v>1400</v>
      </c>
      <c r="C840" s="1" t="s">
        <v>440</v>
      </c>
      <c r="D840" s="10" t="s">
        <v>508</v>
      </c>
      <c r="E840" s="1" t="s">
        <v>522</v>
      </c>
      <c r="F840" s="51" t="s">
        <v>693</v>
      </c>
      <c r="G840" s="75" t="s">
        <v>47</v>
      </c>
      <c r="H840" s="5">
        <f t="shared" si="39"/>
        <v>-14500</v>
      </c>
      <c r="I840" s="19">
        <v>2.8</v>
      </c>
      <c r="K840" s="13" t="s">
        <v>502</v>
      </c>
      <c r="L840">
        <v>20</v>
      </c>
      <c r="M840" s="2">
        <v>445</v>
      </c>
    </row>
    <row r="841" spans="2:13" ht="12.75">
      <c r="B841" s="123">
        <v>1700</v>
      </c>
      <c r="C841" s="1" t="s">
        <v>440</v>
      </c>
      <c r="D841" s="10" t="s">
        <v>508</v>
      </c>
      <c r="E841" s="1" t="s">
        <v>522</v>
      </c>
      <c r="F841" s="51" t="s">
        <v>693</v>
      </c>
      <c r="G841" s="75" t="s">
        <v>48</v>
      </c>
      <c r="H841" s="5">
        <f t="shared" si="39"/>
        <v>-16200</v>
      </c>
      <c r="I841" s="19">
        <v>3.4</v>
      </c>
      <c r="K841" s="13" t="s">
        <v>502</v>
      </c>
      <c r="L841">
        <v>20</v>
      </c>
      <c r="M841" s="2">
        <v>445</v>
      </c>
    </row>
    <row r="842" spans="1:13" s="55" customFormat="1" ht="12.75">
      <c r="A842" s="9"/>
      <c r="B842" s="202">
        <f>SUM(B832:B841)</f>
        <v>16200</v>
      </c>
      <c r="C842" s="9"/>
      <c r="D842" s="9"/>
      <c r="E842" s="9" t="s">
        <v>522</v>
      </c>
      <c r="F842" s="58"/>
      <c r="G842" s="171"/>
      <c r="H842" s="57">
        <v>0</v>
      </c>
      <c r="I842" s="54">
        <f aca="true" t="shared" si="41" ref="I842:I864">+B842/M842</f>
        <v>36.40449438202247</v>
      </c>
      <c r="M842" s="2">
        <v>445</v>
      </c>
    </row>
    <row r="843" spans="2:13" ht="12.75">
      <c r="B843" s="201"/>
      <c r="F843" s="51"/>
      <c r="H843" s="5">
        <f t="shared" si="39"/>
        <v>0</v>
      </c>
      <c r="I843" s="19">
        <f t="shared" si="41"/>
        <v>0</v>
      </c>
      <c r="M843" s="2">
        <v>445</v>
      </c>
    </row>
    <row r="844" spans="2:13" ht="12.75">
      <c r="B844" s="201"/>
      <c r="F844" s="51"/>
      <c r="H844" s="5">
        <f t="shared" si="39"/>
        <v>0</v>
      </c>
      <c r="I844" s="19">
        <f t="shared" si="41"/>
        <v>0</v>
      </c>
      <c r="M844" s="2">
        <v>445</v>
      </c>
    </row>
    <row r="845" spans="2:13" ht="12.75">
      <c r="B845" s="201"/>
      <c r="F845" s="51"/>
      <c r="H845" s="5">
        <f t="shared" si="39"/>
        <v>0</v>
      </c>
      <c r="I845" s="19">
        <f t="shared" si="41"/>
        <v>0</v>
      </c>
      <c r="M845" s="2">
        <v>445</v>
      </c>
    </row>
    <row r="846" spans="2:13" ht="12.75">
      <c r="B846" s="201"/>
      <c r="F846" s="51"/>
      <c r="H846" s="5">
        <f t="shared" si="39"/>
        <v>0</v>
      </c>
      <c r="I846" s="19">
        <f t="shared" si="41"/>
        <v>0</v>
      </c>
      <c r="M846" s="2">
        <v>445</v>
      </c>
    </row>
    <row r="847" spans="1:13" s="55" customFormat="1" ht="12.75">
      <c r="A847" s="9"/>
      <c r="B847" s="195">
        <f>+B856+B862+B876+B883+B892</f>
        <v>306073</v>
      </c>
      <c r="C847" s="196" t="s">
        <v>367</v>
      </c>
      <c r="D847" s="197" t="s">
        <v>368</v>
      </c>
      <c r="E847" s="196" t="s">
        <v>308</v>
      </c>
      <c r="F847" s="198" t="s">
        <v>309</v>
      </c>
      <c r="G847" s="199" t="s">
        <v>310</v>
      </c>
      <c r="H847" s="200"/>
      <c r="I847" s="54">
        <f t="shared" si="41"/>
        <v>687.8044943820224</v>
      </c>
      <c r="J847" s="54"/>
      <c r="K847" s="54"/>
      <c r="M847" s="2">
        <v>445</v>
      </c>
    </row>
    <row r="848" spans="2:13" ht="12.75">
      <c r="B848" s="201"/>
      <c r="F848" s="51"/>
      <c r="H848" s="5">
        <f t="shared" si="39"/>
        <v>0</v>
      </c>
      <c r="I848" s="19">
        <f t="shared" si="41"/>
        <v>0</v>
      </c>
      <c r="M848" s="2">
        <v>445</v>
      </c>
    </row>
    <row r="849" spans="2:13" ht="12.75">
      <c r="B849" s="204">
        <v>16400</v>
      </c>
      <c r="C849" t="s">
        <v>698</v>
      </c>
      <c r="D849" s="10" t="s">
        <v>699</v>
      </c>
      <c r="E849" s="27"/>
      <c r="F849" s="51" t="s">
        <v>700</v>
      </c>
      <c r="G849" s="172" t="s">
        <v>701</v>
      </c>
      <c r="H849" s="5">
        <f t="shared" si="39"/>
        <v>-16400</v>
      </c>
      <c r="I849" s="19">
        <f t="shared" si="41"/>
        <v>36.853932584269664</v>
      </c>
      <c r="K849" s="1" t="s">
        <v>385</v>
      </c>
      <c r="L849">
        <v>21</v>
      </c>
      <c r="M849" s="2">
        <v>445</v>
      </c>
    </row>
    <row r="850" spans="2:13" ht="12.75">
      <c r="B850" s="201">
        <v>10000</v>
      </c>
      <c r="C850" s="1" t="s">
        <v>385</v>
      </c>
      <c r="D850" s="10" t="s">
        <v>702</v>
      </c>
      <c r="E850" s="1" t="s">
        <v>703</v>
      </c>
      <c r="F850" s="51" t="s">
        <v>704</v>
      </c>
      <c r="G850" s="75" t="s">
        <v>25</v>
      </c>
      <c r="H850" s="5">
        <f t="shared" si="39"/>
        <v>-26400</v>
      </c>
      <c r="I850" s="19">
        <f t="shared" si="41"/>
        <v>22.471910112359552</v>
      </c>
      <c r="K850" s="1" t="s">
        <v>385</v>
      </c>
      <c r="L850">
        <v>21</v>
      </c>
      <c r="M850" s="2">
        <v>445</v>
      </c>
    </row>
    <row r="851" spans="2:13" ht="12.75">
      <c r="B851" s="201">
        <v>2500</v>
      </c>
      <c r="C851" s="1" t="s">
        <v>385</v>
      </c>
      <c r="D851" s="10" t="s">
        <v>702</v>
      </c>
      <c r="E851" s="1" t="s">
        <v>703</v>
      </c>
      <c r="F851" s="51" t="s">
        <v>705</v>
      </c>
      <c r="G851" s="75" t="s">
        <v>26</v>
      </c>
      <c r="H851" s="5">
        <f t="shared" si="39"/>
        <v>-28900</v>
      </c>
      <c r="I851" s="19">
        <f t="shared" si="41"/>
        <v>5.617977528089888</v>
      </c>
      <c r="K851" s="1" t="s">
        <v>385</v>
      </c>
      <c r="L851">
        <v>21</v>
      </c>
      <c r="M851" s="2">
        <v>445</v>
      </c>
    </row>
    <row r="852" spans="2:13" ht="12.75">
      <c r="B852" s="201">
        <v>5000</v>
      </c>
      <c r="C852" s="1" t="s">
        <v>385</v>
      </c>
      <c r="D852" s="1" t="s">
        <v>702</v>
      </c>
      <c r="E852" s="1" t="s">
        <v>703</v>
      </c>
      <c r="F852" s="51" t="s">
        <v>706</v>
      </c>
      <c r="G852" s="75" t="s">
        <v>31</v>
      </c>
      <c r="H852" s="5">
        <f>H851-B852</f>
        <v>-33900</v>
      </c>
      <c r="I852" s="19">
        <f t="shared" si="41"/>
        <v>11.235955056179776</v>
      </c>
      <c r="K852" s="1" t="s">
        <v>385</v>
      </c>
      <c r="L852">
        <v>21</v>
      </c>
      <c r="M852" s="2">
        <v>445</v>
      </c>
    </row>
    <row r="853" spans="2:13" ht="12.75">
      <c r="B853" s="201">
        <v>5000</v>
      </c>
      <c r="C853" s="1" t="s">
        <v>385</v>
      </c>
      <c r="D853" s="1" t="s">
        <v>707</v>
      </c>
      <c r="E853" s="1" t="s">
        <v>703</v>
      </c>
      <c r="F853" s="51" t="s">
        <v>708</v>
      </c>
      <c r="G853" s="75" t="s">
        <v>34</v>
      </c>
      <c r="H853" s="5">
        <f>H852-B853</f>
        <v>-38900</v>
      </c>
      <c r="I853" s="19">
        <f t="shared" si="41"/>
        <v>11.235955056179776</v>
      </c>
      <c r="K853" s="1" t="s">
        <v>385</v>
      </c>
      <c r="L853">
        <v>21</v>
      </c>
      <c r="M853" s="2">
        <v>445</v>
      </c>
    </row>
    <row r="854" spans="2:13" ht="12.75">
      <c r="B854" s="201">
        <v>5000</v>
      </c>
      <c r="C854" s="1" t="s">
        <v>385</v>
      </c>
      <c r="D854" s="1" t="s">
        <v>702</v>
      </c>
      <c r="E854" s="1" t="s">
        <v>703</v>
      </c>
      <c r="F854" s="51" t="s">
        <v>709</v>
      </c>
      <c r="G854" s="75" t="s">
        <v>35</v>
      </c>
      <c r="H854" s="5">
        <f>H853-B854</f>
        <v>-43900</v>
      </c>
      <c r="I854" s="19">
        <f t="shared" si="41"/>
        <v>11.235955056179776</v>
      </c>
      <c r="K854" s="1" t="s">
        <v>385</v>
      </c>
      <c r="L854">
        <v>21</v>
      </c>
      <c r="M854" s="2">
        <v>445</v>
      </c>
    </row>
    <row r="855" spans="1:13" s="13" customFormat="1" ht="12.75">
      <c r="A855" s="1"/>
      <c r="B855" s="201">
        <v>2500</v>
      </c>
      <c r="C855" s="1" t="s">
        <v>385</v>
      </c>
      <c r="D855" s="1" t="s">
        <v>707</v>
      </c>
      <c r="E855" s="1" t="s">
        <v>703</v>
      </c>
      <c r="F855" s="51" t="s">
        <v>710</v>
      </c>
      <c r="G855" s="75" t="s">
        <v>36</v>
      </c>
      <c r="H855" s="5">
        <f>H854-B855</f>
        <v>-46400</v>
      </c>
      <c r="I855" s="19">
        <f t="shared" si="41"/>
        <v>5.617977528089888</v>
      </c>
      <c r="J855"/>
      <c r="K855" s="1" t="s">
        <v>385</v>
      </c>
      <c r="L855">
        <v>21</v>
      </c>
      <c r="M855" s="2">
        <v>445</v>
      </c>
    </row>
    <row r="856" spans="1:13" s="55" customFormat="1" ht="12.75">
      <c r="A856" s="9"/>
      <c r="B856" s="195">
        <f>SUM(B849:B855)</f>
        <v>46400</v>
      </c>
      <c r="C856" s="9" t="s">
        <v>385</v>
      </c>
      <c r="D856" s="9"/>
      <c r="E856" s="9"/>
      <c r="F856" s="58"/>
      <c r="G856" s="171"/>
      <c r="H856" s="57">
        <v>0</v>
      </c>
      <c r="I856" s="54">
        <f t="shared" si="41"/>
        <v>104.26966292134831</v>
      </c>
      <c r="M856" s="2">
        <v>445</v>
      </c>
    </row>
    <row r="857" spans="1:13" s="13" customFormat="1" ht="12.75">
      <c r="A857" s="10"/>
      <c r="B857" s="204"/>
      <c r="C857" s="10"/>
      <c r="D857" s="10"/>
      <c r="E857" s="10"/>
      <c r="F857" s="65"/>
      <c r="G857" s="78"/>
      <c r="H857" s="5">
        <f>H856-B857</f>
        <v>0</v>
      </c>
      <c r="I857" s="19">
        <f t="shared" si="41"/>
        <v>0</v>
      </c>
      <c r="M857" s="2">
        <v>445</v>
      </c>
    </row>
    <row r="858" spans="2:13" ht="12.75">
      <c r="B858" s="201"/>
      <c r="F858" s="51"/>
      <c r="H858" s="5">
        <f>H857-B858</f>
        <v>0</v>
      </c>
      <c r="I858" s="19">
        <f t="shared" si="41"/>
        <v>0</v>
      </c>
      <c r="M858" s="2">
        <v>445</v>
      </c>
    </row>
    <row r="859" spans="2:13" ht="12.75">
      <c r="B859" s="204">
        <v>25000</v>
      </c>
      <c r="C859" s="1" t="s">
        <v>507</v>
      </c>
      <c r="D859" s="10" t="s">
        <v>508</v>
      </c>
      <c r="E859" s="1" t="s">
        <v>454</v>
      </c>
      <c r="F859" s="51" t="s">
        <v>510</v>
      </c>
      <c r="G859" s="75" t="s">
        <v>26</v>
      </c>
      <c r="H859" s="5">
        <f>H858-B859</f>
        <v>-25000</v>
      </c>
      <c r="I859" s="19">
        <f t="shared" si="41"/>
        <v>56.17977528089887</v>
      </c>
      <c r="K859" s="13" t="s">
        <v>502</v>
      </c>
      <c r="L859" s="13">
        <v>5</v>
      </c>
      <c r="M859" s="2">
        <v>445</v>
      </c>
    </row>
    <row r="860" spans="2:13" ht="12.75">
      <c r="B860" s="204">
        <v>3378</v>
      </c>
      <c r="C860" t="s">
        <v>711</v>
      </c>
      <c r="D860" s="10" t="s">
        <v>699</v>
      </c>
      <c r="E860" s="1" t="s">
        <v>472</v>
      </c>
      <c r="F860" s="51" t="s">
        <v>712</v>
      </c>
      <c r="G860" s="76" t="s">
        <v>713</v>
      </c>
      <c r="H860" s="5">
        <f>H859-B860</f>
        <v>-28378</v>
      </c>
      <c r="I860" s="19">
        <f t="shared" si="41"/>
        <v>7.591011235955056</v>
      </c>
      <c r="K860" t="s">
        <v>703</v>
      </c>
      <c r="L860">
        <v>21</v>
      </c>
      <c r="M860" s="2">
        <v>445</v>
      </c>
    </row>
    <row r="861" spans="2:13" ht="12.75">
      <c r="B861" s="204">
        <v>45920</v>
      </c>
      <c r="C861" s="13" t="s">
        <v>714</v>
      </c>
      <c r="D861" s="10" t="s">
        <v>699</v>
      </c>
      <c r="E861" s="60" t="s">
        <v>472</v>
      </c>
      <c r="F861" s="51" t="s">
        <v>715</v>
      </c>
      <c r="G861" s="76" t="s">
        <v>716</v>
      </c>
      <c r="H861" s="5">
        <f>H860-B861</f>
        <v>-74298</v>
      </c>
      <c r="I861" s="19">
        <f t="shared" si="41"/>
        <v>103.19101123595506</v>
      </c>
      <c r="K861" t="s">
        <v>703</v>
      </c>
      <c r="L861">
        <v>21</v>
      </c>
      <c r="M861" s="2">
        <v>445</v>
      </c>
    </row>
    <row r="862" spans="1:13" s="55" customFormat="1" ht="12.75">
      <c r="A862" s="9"/>
      <c r="B862" s="195">
        <f>SUM(B859:B861)</f>
        <v>74298</v>
      </c>
      <c r="C862" s="9"/>
      <c r="D862" s="9"/>
      <c r="E862" s="9" t="s">
        <v>472</v>
      </c>
      <c r="F862" s="58"/>
      <c r="G862" s="171"/>
      <c r="H862" s="57">
        <v>0</v>
      </c>
      <c r="I862" s="54">
        <f t="shared" si="41"/>
        <v>166.961797752809</v>
      </c>
      <c r="M862" s="2">
        <v>445</v>
      </c>
    </row>
    <row r="863" spans="2:13" ht="12.75">
      <c r="B863" s="201"/>
      <c r="F863" s="51"/>
      <c r="H863" s="5">
        <f aca="true" t="shared" si="42" ref="H863:H909">H862-B863</f>
        <v>0</v>
      </c>
      <c r="I863" s="19">
        <f t="shared" si="41"/>
        <v>0</v>
      </c>
      <c r="M863" s="2">
        <v>445</v>
      </c>
    </row>
    <row r="864" spans="2:13" ht="12.75">
      <c r="B864" s="201"/>
      <c r="F864" s="51"/>
      <c r="H864" s="5">
        <f t="shared" si="42"/>
        <v>0</v>
      </c>
      <c r="I864" s="19">
        <f t="shared" si="41"/>
        <v>0</v>
      </c>
      <c r="M864" s="2">
        <v>445</v>
      </c>
    </row>
    <row r="865" spans="2:13" ht="12.75">
      <c r="B865" s="204">
        <v>23419</v>
      </c>
      <c r="C865" t="s">
        <v>717</v>
      </c>
      <c r="D865" s="10" t="s">
        <v>699</v>
      </c>
      <c r="E865" s="10" t="s">
        <v>522</v>
      </c>
      <c r="F865" s="51" t="s">
        <v>718</v>
      </c>
      <c r="G865" s="78" t="s">
        <v>25</v>
      </c>
      <c r="H865" s="5">
        <f t="shared" si="42"/>
        <v>-23419</v>
      </c>
      <c r="I865" s="19">
        <v>46.838</v>
      </c>
      <c r="K865" t="s">
        <v>703</v>
      </c>
      <c r="L865">
        <v>21</v>
      </c>
      <c r="M865" s="2">
        <v>445</v>
      </c>
    </row>
    <row r="866" spans="1:13" ht="12.75">
      <c r="A866" s="10"/>
      <c r="B866" s="204">
        <v>22960</v>
      </c>
      <c r="C866" t="s">
        <v>719</v>
      </c>
      <c r="D866" s="10" t="s">
        <v>699</v>
      </c>
      <c r="E866" s="10" t="s">
        <v>522</v>
      </c>
      <c r="F866" s="51" t="s">
        <v>700</v>
      </c>
      <c r="G866" s="78" t="s">
        <v>25</v>
      </c>
      <c r="H866" s="5">
        <f t="shared" si="42"/>
        <v>-46379</v>
      </c>
      <c r="I866" s="19">
        <v>45.92</v>
      </c>
      <c r="J866" s="13"/>
      <c r="K866" t="s">
        <v>703</v>
      </c>
      <c r="L866">
        <v>21</v>
      </c>
      <c r="M866" s="2">
        <v>445</v>
      </c>
    </row>
    <row r="867" spans="2:13" ht="12.75">
      <c r="B867" s="201">
        <v>4198</v>
      </c>
      <c r="C867" t="s">
        <v>720</v>
      </c>
      <c r="D867" s="10" t="s">
        <v>699</v>
      </c>
      <c r="E867" s="10" t="s">
        <v>522</v>
      </c>
      <c r="F867" s="51" t="s">
        <v>700</v>
      </c>
      <c r="G867" s="75" t="s">
        <v>25</v>
      </c>
      <c r="H867" s="5">
        <f t="shared" si="42"/>
        <v>-50577</v>
      </c>
      <c r="I867" s="19">
        <v>8.396</v>
      </c>
      <c r="K867" t="s">
        <v>703</v>
      </c>
      <c r="L867">
        <v>21</v>
      </c>
      <c r="M867" s="2">
        <v>445</v>
      </c>
    </row>
    <row r="868" spans="2:13" ht="12.75">
      <c r="B868" s="201">
        <v>4198</v>
      </c>
      <c r="C868" t="s">
        <v>721</v>
      </c>
      <c r="D868" s="10" t="s">
        <v>699</v>
      </c>
      <c r="E868" s="10" t="s">
        <v>522</v>
      </c>
      <c r="F868" s="51" t="s">
        <v>700</v>
      </c>
      <c r="G868" s="75" t="s">
        <v>25</v>
      </c>
      <c r="H868" s="5">
        <f t="shared" si="42"/>
        <v>-54775</v>
      </c>
      <c r="I868" s="19">
        <v>8.396</v>
      </c>
      <c r="K868" t="s">
        <v>703</v>
      </c>
      <c r="L868">
        <v>21</v>
      </c>
      <c r="M868" s="2">
        <v>445</v>
      </c>
    </row>
    <row r="869" spans="2:13" ht="12.75">
      <c r="B869" s="201">
        <v>5000</v>
      </c>
      <c r="C869" s="1" t="s">
        <v>440</v>
      </c>
      <c r="D869" s="10" t="s">
        <v>699</v>
      </c>
      <c r="E869" s="1" t="s">
        <v>522</v>
      </c>
      <c r="F869" s="51" t="s">
        <v>700</v>
      </c>
      <c r="G869" s="75" t="s">
        <v>25</v>
      </c>
      <c r="H869" s="5">
        <f t="shared" si="42"/>
        <v>-59775</v>
      </c>
      <c r="I869" s="19">
        <v>10.1</v>
      </c>
      <c r="K869" t="s">
        <v>703</v>
      </c>
      <c r="L869">
        <v>21</v>
      </c>
      <c r="M869" s="2">
        <v>445</v>
      </c>
    </row>
    <row r="870" spans="1:13" s="56" customFormat="1" ht="12.75">
      <c r="A870" s="10"/>
      <c r="B870" s="383">
        <v>10000</v>
      </c>
      <c r="C870" s="60" t="s">
        <v>722</v>
      </c>
      <c r="D870" s="10" t="s">
        <v>699</v>
      </c>
      <c r="E870" s="60" t="s">
        <v>1294</v>
      </c>
      <c r="F870" s="65" t="s">
        <v>723</v>
      </c>
      <c r="G870" s="76" t="s">
        <v>25</v>
      </c>
      <c r="H870" s="25">
        <f t="shared" si="42"/>
        <v>-69775</v>
      </c>
      <c r="I870" s="66">
        <f>+B870/M870</f>
        <v>22.471910112359552</v>
      </c>
      <c r="J870" s="13"/>
      <c r="K870" s="13" t="s">
        <v>58</v>
      </c>
      <c r="L870">
        <v>21</v>
      </c>
      <c r="M870" s="2">
        <v>445</v>
      </c>
    </row>
    <row r="871" spans="2:13" ht="12.75">
      <c r="B871" s="201">
        <v>5000</v>
      </c>
      <c r="C871" s="1" t="s">
        <v>440</v>
      </c>
      <c r="D871" s="10" t="s">
        <v>699</v>
      </c>
      <c r="E871" s="1" t="s">
        <v>522</v>
      </c>
      <c r="F871" s="51" t="s">
        <v>700</v>
      </c>
      <c r="G871" s="75" t="s">
        <v>26</v>
      </c>
      <c r="H871" s="5">
        <f t="shared" si="42"/>
        <v>-74775</v>
      </c>
      <c r="I871" s="19">
        <v>10.1</v>
      </c>
      <c r="K871" t="s">
        <v>703</v>
      </c>
      <c r="L871">
        <v>21</v>
      </c>
      <c r="M871" s="2">
        <v>445</v>
      </c>
    </row>
    <row r="872" spans="2:13" ht="12.75">
      <c r="B872" s="201">
        <v>5300</v>
      </c>
      <c r="C872" s="1" t="s">
        <v>440</v>
      </c>
      <c r="D872" s="10" t="s">
        <v>699</v>
      </c>
      <c r="E872" s="1" t="s">
        <v>522</v>
      </c>
      <c r="F872" s="51" t="s">
        <v>700</v>
      </c>
      <c r="G872" s="75" t="s">
        <v>31</v>
      </c>
      <c r="H872" s="5">
        <f t="shared" si="42"/>
        <v>-80075</v>
      </c>
      <c r="I872" s="19">
        <v>10.1</v>
      </c>
      <c r="K872" t="s">
        <v>703</v>
      </c>
      <c r="L872">
        <v>21</v>
      </c>
      <c r="M872" s="2">
        <v>445</v>
      </c>
    </row>
    <row r="873" spans="2:13" ht="12.75">
      <c r="B873" s="201">
        <v>5000</v>
      </c>
      <c r="C873" s="1" t="s">
        <v>440</v>
      </c>
      <c r="D873" s="10" t="s">
        <v>699</v>
      </c>
      <c r="E873" s="1" t="s">
        <v>522</v>
      </c>
      <c r="F873" s="51" t="s">
        <v>700</v>
      </c>
      <c r="G873" s="75" t="s">
        <v>34</v>
      </c>
      <c r="H873" s="5">
        <f t="shared" si="42"/>
        <v>-85075</v>
      </c>
      <c r="I873" s="19">
        <v>10.1</v>
      </c>
      <c r="K873" t="s">
        <v>703</v>
      </c>
      <c r="L873">
        <v>21</v>
      </c>
      <c r="M873" s="2">
        <v>445</v>
      </c>
    </row>
    <row r="874" spans="2:13" ht="12.75">
      <c r="B874" s="201">
        <v>4500</v>
      </c>
      <c r="C874" s="1" t="s">
        <v>440</v>
      </c>
      <c r="D874" s="10" t="s">
        <v>699</v>
      </c>
      <c r="E874" s="1" t="s">
        <v>522</v>
      </c>
      <c r="F874" s="51" t="s">
        <v>700</v>
      </c>
      <c r="G874" s="75" t="s">
        <v>35</v>
      </c>
      <c r="H874" s="5">
        <f t="shared" si="42"/>
        <v>-89575</v>
      </c>
      <c r="I874" s="19">
        <v>10.1</v>
      </c>
      <c r="K874" t="s">
        <v>703</v>
      </c>
      <c r="L874">
        <v>21</v>
      </c>
      <c r="M874" s="2">
        <v>445</v>
      </c>
    </row>
    <row r="875" spans="2:13" ht="12.75">
      <c r="B875" s="201">
        <v>5500</v>
      </c>
      <c r="C875" s="1" t="s">
        <v>440</v>
      </c>
      <c r="D875" s="10" t="s">
        <v>699</v>
      </c>
      <c r="E875" s="1" t="s">
        <v>522</v>
      </c>
      <c r="F875" s="51" t="s">
        <v>700</v>
      </c>
      <c r="G875" s="75" t="s">
        <v>36</v>
      </c>
      <c r="H875" s="5">
        <f t="shared" si="42"/>
        <v>-95075</v>
      </c>
      <c r="I875" s="19">
        <v>10.1</v>
      </c>
      <c r="K875" t="s">
        <v>703</v>
      </c>
      <c r="L875">
        <v>21</v>
      </c>
      <c r="M875" s="2">
        <v>445</v>
      </c>
    </row>
    <row r="876" spans="1:13" s="55" customFormat="1" ht="12.75">
      <c r="A876" s="9"/>
      <c r="B876" s="195">
        <f>SUM(B865:B875)</f>
        <v>95075</v>
      </c>
      <c r="C876" s="9"/>
      <c r="D876" s="9"/>
      <c r="E876" s="9" t="s">
        <v>522</v>
      </c>
      <c r="F876" s="58"/>
      <c r="G876" s="171"/>
      <c r="H876" s="57">
        <v>0</v>
      </c>
      <c r="I876" s="54">
        <f>+B876/M876</f>
        <v>213.65168539325842</v>
      </c>
      <c r="M876" s="2">
        <v>445</v>
      </c>
    </row>
    <row r="877" spans="2:13" ht="12.75">
      <c r="B877" s="201"/>
      <c r="F877" s="51"/>
      <c r="H877" s="5">
        <f t="shared" si="42"/>
        <v>0</v>
      </c>
      <c r="I877" s="19">
        <f>+B877/M877</f>
        <v>0</v>
      </c>
      <c r="M877" s="2">
        <v>445</v>
      </c>
    </row>
    <row r="878" spans="2:13" ht="12.75">
      <c r="B878" s="201"/>
      <c r="F878" s="51"/>
      <c r="H878" s="5">
        <f t="shared" si="42"/>
        <v>0</v>
      </c>
      <c r="I878" s="19">
        <f>+B878/M878</f>
        <v>0</v>
      </c>
      <c r="M878" s="2">
        <v>445</v>
      </c>
    </row>
    <row r="879" spans="2:13" ht="12.75">
      <c r="B879" s="201">
        <v>16000</v>
      </c>
      <c r="C879" s="1" t="s">
        <v>463</v>
      </c>
      <c r="D879" s="10" t="s">
        <v>699</v>
      </c>
      <c r="E879" s="1" t="s">
        <v>472</v>
      </c>
      <c r="F879" s="51" t="s">
        <v>724</v>
      </c>
      <c r="G879" s="75" t="s">
        <v>25</v>
      </c>
      <c r="H879" s="5">
        <f t="shared" si="42"/>
        <v>-16000</v>
      </c>
      <c r="I879" s="19">
        <v>32</v>
      </c>
      <c r="K879" t="s">
        <v>703</v>
      </c>
      <c r="L879">
        <v>21</v>
      </c>
      <c r="M879" s="2">
        <v>445</v>
      </c>
    </row>
    <row r="880" spans="2:13" ht="12.75">
      <c r="B880" s="201">
        <v>16000</v>
      </c>
      <c r="C880" s="1" t="s">
        <v>463</v>
      </c>
      <c r="D880" s="10" t="s">
        <v>699</v>
      </c>
      <c r="E880" s="1" t="s">
        <v>472</v>
      </c>
      <c r="F880" s="51" t="s">
        <v>725</v>
      </c>
      <c r="G880" s="75" t="s">
        <v>31</v>
      </c>
      <c r="H880" s="5">
        <f t="shared" si="42"/>
        <v>-32000</v>
      </c>
      <c r="I880" s="19">
        <v>32</v>
      </c>
      <c r="K880" t="s">
        <v>703</v>
      </c>
      <c r="L880">
        <v>21</v>
      </c>
      <c r="M880" s="2">
        <v>445</v>
      </c>
    </row>
    <row r="881" spans="2:13" ht="12.75">
      <c r="B881" s="201">
        <v>16000</v>
      </c>
      <c r="C881" s="1" t="s">
        <v>463</v>
      </c>
      <c r="D881" s="10" t="s">
        <v>699</v>
      </c>
      <c r="E881" s="1" t="s">
        <v>472</v>
      </c>
      <c r="F881" s="51" t="s">
        <v>726</v>
      </c>
      <c r="G881" s="75" t="s">
        <v>34</v>
      </c>
      <c r="H881" s="5">
        <f t="shared" si="42"/>
        <v>-48000</v>
      </c>
      <c r="I881" s="19">
        <v>32</v>
      </c>
      <c r="K881" t="s">
        <v>703</v>
      </c>
      <c r="L881">
        <v>21</v>
      </c>
      <c r="M881" s="2">
        <v>445</v>
      </c>
    </row>
    <row r="882" spans="2:13" ht="12.75">
      <c r="B882" s="201">
        <v>16000</v>
      </c>
      <c r="C882" s="1" t="s">
        <v>463</v>
      </c>
      <c r="D882" s="10" t="s">
        <v>699</v>
      </c>
      <c r="E882" s="1" t="s">
        <v>472</v>
      </c>
      <c r="F882" s="51" t="s">
        <v>726</v>
      </c>
      <c r="G882" s="75" t="s">
        <v>35</v>
      </c>
      <c r="H882" s="5">
        <f t="shared" si="42"/>
        <v>-64000</v>
      </c>
      <c r="I882" s="19">
        <v>32</v>
      </c>
      <c r="K882" t="s">
        <v>703</v>
      </c>
      <c r="L882">
        <v>21</v>
      </c>
      <c r="M882" s="2">
        <v>445</v>
      </c>
    </row>
    <row r="883" spans="1:13" s="55" customFormat="1" ht="12.75">
      <c r="A883" s="9"/>
      <c r="B883" s="195">
        <f>SUM(B879:B882)</f>
        <v>64000</v>
      </c>
      <c r="C883" s="9" t="s">
        <v>463</v>
      </c>
      <c r="D883" s="9"/>
      <c r="E883" s="9"/>
      <c r="F883" s="58"/>
      <c r="G883" s="171"/>
      <c r="H883" s="57">
        <v>0</v>
      </c>
      <c r="I883" s="54">
        <f>+B883/M883</f>
        <v>143.82022471910113</v>
      </c>
      <c r="M883" s="2">
        <v>445</v>
      </c>
    </row>
    <row r="884" spans="2:13" ht="12.75">
      <c r="B884" s="201"/>
      <c r="F884" s="51"/>
      <c r="H884" s="5">
        <f t="shared" si="42"/>
        <v>0</v>
      </c>
      <c r="I884" s="19">
        <f>+B884/M884</f>
        <v>0</v>
      </c>
      <c r="M884" s="2">
        <v>445</v>
      </c>
    </row>
    <row r="885" spans="2:13" ht="12.75">
      <c r="B885" s="201"/>
      <c r="F885" s="51"/>
      <c r="H885" s="5">
        <f t="shared" si="42"/>
        <v>0</v>
      </c>
      <c r="I885" s="19">
        <f>+B885/M885</f>
        <v>0</v>
      </c>
      <c r="M885" s="2">
        <v>445</v>
      </c>
    </row>
    <row r="886" spans="2:13" ht="12.75">
      <c r="B886" s="204">
        <v>1500</v>
      </c>
      <c r="C886" s="63" t="s">
        <v>465</v>
      </c>
      <c r="D886" s="10" t="s">
        <v>699</v>
      </c>
      <c r="E886" s="63" t="s">
        <v>472</v>
      </c>
      <c r="F886" s="51" t="s">
        <v>724</v>
      </c>
      <c r="G886" s="75" t="s">
        <v>25</v>
      </c>
      <c r="H886" s="5">
        <f t="shared" si="42"/>
        <v>-1500</v>
      </c>
      <c r="I886" s="19">
        <v>3</v>
      </c>
      <c r="J886" s="64"/>
      <c r="K886" t="s">
        <v>703</v>
      </c>
      <c r="L886">
        <v>21</v>
      </c>
      <c r="M886" s="2">
        <v>445</v>
      </c>
    </row>
    <row r="887" spans="2:13" ht="12.75">
      <c r="B887" s="201">
        <v>4600</v>
      </c>
      <c r="C887" s="1" t="s">
        <v>465</v>
      </c>
      <c r="D887" s="10" t="s">
        <v>699</v>
      </c>
      <c r="E887" s="1" t="s">
        <v>472</v>
      </c>
      <c r="F887" s="51" t="s">
        <v>724</v>
      </c>
      <c r="G887" s="75" t="s">
        <v>26</v>
      </c>
      <c r="H887" s="5">
        <f t="shared" si="42"/>
        <v>-6100</v>
      </c>
      <c r="I887" s="19">
        <v>9.2</v>
      </c>
      <c r="K887" t="s">
        <v>703</v>
      </c>
      <c r="L887">
        <v>21</v>
      </c>
      <c r="M887" s="2">
        <v>445</v>
      </c>
    </row>
    <row r="888" spans="2:13" ht="12.75">
      <c r="B888" s="201">
        <v>1500</v>
      </c>
      <c r="C888" s="1" t="s">
        <v>465</v>
      </c>
      <c r="D888" s="10" t="s">
        <v>699</v>
      </c>
      <c r="E888" s="1" t="s">
        <v>472</v>
      </c>
      <c r="F888" s="51" t="s">
        <v>725</v>
      </c>
      <c r="G888" s="75" t="s">
        <v>31</v>
      </c>
      <c r="H888" s="5">
        <f t="shared" si="42"/>
        <v>-7600</v>
      </c>
      <c r="I888" s="19">
        <v>3</v>
      </c>
      <c r="K888" t="s">
        <v>703</v>
      </c>
      <c r="L888">
        <v>21</v>
      </c>
      <c r="M888" s="2">
        <v>445</v>
      </c>
    </row>
    <row r="889" spans="2:13" ht="12.75">
      <c r="B889" s="201">
        <v>3900</v>
      </c>
      <c r="C889" s="1" t="s">
        <v>465</v>
      </c>
      <c r="D889" s="10" t="s">
        <v>699</v>
      </c>
      <c r="E889" s="1" t="s">
        <v>472</v>
      </c>
      <c r="F889" s="51" t="s">
        <v>727</v>
      </c>
      <c r="G889" s="75" t="s">
        <v>34</v>
      </c>
      <c r="H889" s="5">
        <f t="shared" si="42"/>
        <v>-11500</v>
      </c>
      <c r="I889" s="19">
        <v>7.8</v>
      </c>
      <c r="K889" t="s">
        <v>703</v>
      </c>
      <c r="L889">
        <v>21</v>
      </c>
      <c r="M889" s="2">
        <v>445</v>
      </c>
    </row>
    <row r="890" spans="2:13" ht="12.75">
      <c r="B890" s="201">
        <v>11800</v>
      </c>
      <c r="C890" s="1" t="s">
        <v>465</v>
      </c>
      <c r="D890" s="10" t="s">
        <v>699</v>
      </c>
      <c r="E890" s="1" t="s">
        <v>472</v>
      </c>
      <c r="F890" s="51" t="s">
        <v>728</v>
      </c>
      <c r="G890" s="75" t="s">
        <v>35</v>
      </c>
      <c r="H890" s="5">
        <f t="shared" si="42"/>
        <v>-23300</v>
      </c>
      <c r="I890" s="19">
        <v>23.6</v>
      </c>
      <c r="K890" t="s">
        <v>703</v>
      </c>
      <c r="L890">
        <v>21</v>
      </c>
      <c r="M890" s="2">
        <v>445</v>
      </c>
    </row>
    <row r="891" spans="2:13" ht="12.75">
      <c r="B891" s="201">
        <v>3000</v>
      </c>
      <c r="C891" s="1" t="s">
        <v>465</v>
      </c>
      <c r="D891" s="10" t="s">
        <v>699</v>
      </c>
      <c r="E891" s="1" t="s">
        <v>472</v>
      </c>
      <c r="F891" s="51" t="s">
        <v>700</v>
      </c>
      <c r="G891" s="75" t="s">
        <v>36</v>
      </c>
      <c r="H891" s="5">
        <f t="shared" si="42"/>
        <v>-26300</v>
      </c>
      <c r="I891" s="19">
        <v>6</v>
      </c>
      <c r="K891" t="s">
        <v>703</v>
      </c>
      <c r="L891">
        <v>21</v>
      </c>
      <c r="M891" s="2">
        <v>445</v>
      </c>
    </row>
    <row r="892" spans="1:13" s="55" customFormat="1" ht="12.75">
      <c r="A892" s="9"/>
      <c r="B892" s="195">
        <f>SUM(B886:B891)</f>
        <v>26300</v>
      </c>
      <c r="C892" s="9" t="s">
        <v>465</v>
      </c>
      <c r="D892" s="9"/>
      <c r="E892" s="9"/>
      <c r="F892" s="58"/>
      <c r="G892" s="171"/>
      <c r="H892" s="57">
        <v>0</v>
      </c>
      <c r="I892" s="54">
        <f aca="true" t="shared" si="43" ref="I892:I898">+B892/M892</f>
        <v>59.10112359550562</v>
      </c>
      <c r="M892" s="2">
        <v>445</v>
      </c>
    </row>
    <row r="893" spans="2:13" ht="12.75">
      <c r="B893" s="226"/>
      <c r="F893" s="51"/>
      <c r="H893" s="5">
        <f t="shared" si="42"/>
        <v>0</v>
      </c>
      <c r="I893" s="19">
        <f t="shared" si="43"/>
        <v>0</v>
      </c>
      <c r="M893" s="2">
        <v>445</v>
      </c>
    </row>
    <row r="894" spans="6:13" ht="12.75">
      <c r="F894" s="51"/>
      <c r="H894" s="5">
        <f t="shared" si="42"/>
        <v>0</v>
      </c>
      <c r="I894" s="19">
        <f t="shared" si="43"/>
        <v>0</v>
      </c>
      <c r="M894" s="2">
        <v>445</v>
      </c>
    </row>
    <row r="895" spans="6:13" ht="12.75">
      <c r="F895" s="51"/>
      <c r="H895" s="5">
        <f t="shared" si="42"/>
        <v>0</v>
      </c>
      <c r="I895" s="19">
        <f t="shared" si="43"/>
        <v>0</v>
      </c>
      <c r="M895" s="2">
        <v>445</v>
      </c>
    </row>
    <row r="896" spans="6:13" ht="12.75">
      <c r="F896" s="51"/>
      <c r="H896" s="5">
        <f t="shared" si="42"/>
        <v>0</v>
      </c>
      <c r="I896" s="19">
        <f t="shared" si="43"/>
        <v>0</v>
      </c>
      <c r="M896" s="2">
        <v>445</v>
      </c>
    </row>
    <row r="897" spans="1:13" s="55" customFormat="1" ht="12.75">
      <c r="A897" s="9"/>
      <c r="B897" s="202">
        <f>+B903+B910+B922+B928+B916</f>
        <v>253400</v>
      </c>
      <c r="C897" s="196" t="s">
        <v>369</v>
      </c>
      <c r="D897" s="197" t="s">
        <v>370</v>
      </c>
      <c r="E897" s="196" t="s">
        <v>326</v>
      </c>
      <c r="F897" s="198" t="s">
        <v>327</v>
      </c>
      <c r="G897" s="199" t="s">
        <v>320</v>
      </c>
      <c r="H897" s="200"/>
      <c r="I897" s="54">
        <f t="shared" si="43"/>
        <v>569.438202247191</v>
      </c>
      <c r="J897" s="54"/>
      <c r="K897" s="54"/>
      <c r="M897" s="2">
        <v>445</v>
      </c>
    </row>
    <row r="898" spans="2:13" ht="12.75">
      <c r="B898" s="123"/>
      <c r="F898" s="51"/>
      <c r="H898" s="5">
        <f t="shared" si="42"/>
        <v>0</v>
      </c>
      <c r="I898" s="19">
        <f t="shared" si="43"/>
        <v>0</v>
      </c>
      <c r="M898" s="2">
        <v>445</v>
      </c>
    </row>
    <row r="899" spans="2:13" ht="12.75">
      <c r="B899" s="209">
        <v>2500</v>
      </c>
      <c r="C899" s="1" t="s">
        <v>385</v>
      </c>
      <c r="D899" s="10" t="s">
        <v>702</v>
      </c>
      <c r="E899" s="1" t="s">
        <v>703</v>
      </c>
      <c r="F899" s="51" t="s">
        <v>729</v>
      </c>
      <c r="G899" s="75" t="s">
        <v>27</v>
      </c>
      <c r="H899" s="5">
        <f t="shared" si="42"/>
        <v>-2500</v>
      </c>
      <c r="I899" s="19">
        <v>5</v>
      </c>
      <c r="K899" s="1" t="s">
        <v>385</v>
      </c>
      <c r="L899">
        <v>22</v>
      </c>
      <c r="M899" s="2">
        <v>445</v>
      </c>
    </row>
    <row r="900" spans="2:13" ht="12.75">
      <c r="B900" s="123">
        <v>5000</v>
      </c>
      <c r="C900" s="1" t="s">
        <v>385</v>
      </c>
      <c r="D900" s="1" t="s">
        <v>702</v>
      </c>
      <c r="E900" s="1" t="s">
        <v>703</v>
      </c>
      <c r="F900" s="51" t="s">
        <v>730</v>
      </c>
      <c r="G900" s="75" t="s">
        <v>27</v>
      </c>
      <c r="H900" s="5">
        <f t="shared" si="42"/>
        <v>-7500</v>
      </c>
      <c r="I900" s="19">
        <v>10</v>
      </c>
      <c r="K900" s="1" t="s">
        <v>385</v>
      </c>
      <c r="L900">
        <v>22</v>
      </c>
      <c r="M900" s="2">
        <v>445</v>
      </c>
    </row>
    <row r="901" spans="2:13" ht="12.75">
      <c r="B901" s="123">
        <v>5000</v>
      </c>
      <c r="C901" s="1" t="s">
        <v>385</v>
      </c>
      <c r="D901" s="1" t="s">
        <v>702</v>
      </c>
      <c r="E901" s="1" t="s">
        <v>703</v>
      </c>
      <c r="F901" s="51" t="s">
        <v>731</v>
      </c>
      <c r="G901" s="75" t="s">
        <v>30</v>
      </c>
      <c r="H901" s="5">
        <f t="shared" si="42"/>
        <v>-12500</v>
      </c>
      <c r="I901" s="19">
        <v>10</v>
      </c>
      <c r="K901" s="1" t="s">
        <v>385</v>
      </c>
      <c r="L901">
        <v>22</v>
      </c>
      <c r="M901" s="2">
        <v>445</v>
      </c>
    </row>
    <row r="902" spans="2:13" ht="12.75">
      <c r="B902" s="123">
        <v>7500</v>
      </c>
      <c r="C902" s="1" t="s">
        <v>732</v>
      </c>
      <c r="D902" s="1" t="s">
        <v>702</v>
      </c>
      <c r="E902" s="1" t="s">
        <v>703</v>
      </c>
      <c r="F902" s="51" t="s">
        <v>733</v>
      </c>
      <c r="G902" s="75" t="s">
        <v>28</v>
      </c>
      <c r="H902" s="5">
        <f t="shared" si="42"/>
        <v>-20000</v>
      </c>
      <c r="I902" s="19">
        <v>15</v>
      </c>
      <c r="K902" s="1" t="s">
        <v>385</v>
      </c>
      <c r="L902">
        <v>22</v>
      </c>
      <c r="M902" s="2">
        <v>445</v>
      </c>
    </row>
    <row r="903" spans="1:13" s="55" customFormat="1" ht="12.75">
      <c r="A903" s="9"/>
      <c r="B903" s="202">
        <f>SUM(B899:B902)</f>
        <v>20000</v>
      </c>
      <c r="C903" s="9" t="s">
        <v>385</v>
      </c>
      <c r="D903" s="9"/>
      <c r="E903" s="9"/>
      <c r="F903" s="58"/>
      <c r="G903" s="171"/>
      <c r="H903" s="57">
        <v>0</v>
      </c>
      <c r="I903" s="54">
        <f aca="true" t="shared" si="44" ref="I903:I918">+B903/M903</f>
        <v>44.943820224719104</v>
      </c>
      <c r="M903" s="2">
        <v>445</v>
      </c>
    </row>
    <row r="904" spans="2:13" ht="12.75">
      <c r="B904" s="123"/>
      <c r="F904" s="51"/>
      <c r="H904" s="5">
        <f t="shared" si="42"/>
        <v>0</v>
      </c>
      <c r="I904" s="19">
        <f t="shared" si="44"/>
        <v>0</v>
      </c>
      <c r="M904" s="2">
        <v>445</v>
      </c>
    </row>
    <row r="905" spans="2:13" ht="12.75">
      <c r="B905" s="123"/>
      <c r="F905" s="51"/>
      <c r="H905" s="5">
        <f t="shared" si="42"/>
        <v>0</v>
      </c>
      <c r="I905" s="19">
        <f t="shared" si="44"/>
        <v>0</v>
      </c>
      <c r="M905" s="2">
        <v>445</v>
      </c>
    </row>
    <row r="906" spans="2:13" ht="12.75">
      <c r="B906" s="209">
        <v>25000</v>
      </c>
      <c r="C906" s="1" t="s">
        <v>507</v>
      </c>
      <c r="D906" s="10" t="s">
        <v>508</v>
      </c>
      <c r="E906" s="1" t="s">
        <v>454</v>
      </c>
      <c r="F906" s="51" t="s">
        <v>734</v>
      </c>
      <c r="G906" s="75" t="s">
        <v>26</v>
      </c>
      <c r="H906" s="5">
        <f t="shared" si="42"/>
        <v>-25000</v>
      </c>
      <c r="I906" s="19">
        <f t="shared" si="44"/>
        <v>56.17977528089887</v>
      </c>
      <c r="K906" s="13" t="s">
        <v>502</v>
      </c>
      <c r="L906" s="13">
        <v>22</v>
      </c>
      <c r="M906" s="2">
        <v>445</v>
      </c>
    </row>
    <row r="907" spans="2:13" ht="12.75">
      <c r="B907" s="123">
        <v>3500</v>
      </c>
      <c r="C907" s="1" t="s">
        <v>512</v>
      </c>
      <c r="D907" s="10" t="s">
        <v>699</v>
      </c>
      <c r="E907" s="1" t="s">
        <v>472</v>
      </c>
      <c r="F907" s="51" t="s">
        <v>735</v>
      </c>
      <c r="G907" s="75" t="s">
        <v>27</v>
      </c>
      <c r="H907" s="5">
        <f t="shared" si="42"/>
        <v>-28500</v>
      </c>
      <c r="I907" s="19">
        <f>+B907/M907</f>
        <v>7.865168539325842</v>
      </c>
      <c r="K907" t="s">
        <v>703</v>
      </c>
      <c r="L907">
        <v>22</v>
      </c>
      <c r="M907" s="2">
        <v>445</v>
      </c>
    </row>
    <row r="908" spans="2:13" ht="12.75">
      <c r="B908" s="123">
        <v>116500</v>
      </c>
      <c r="C908" s="1" t="s">
        <v>736</v>
      </c>
      <c r="D908" s="10" t="s">
        <v>699</v>
      </c>
      <c r="E908" s="1" t="s">
        <v>472</v>
      </c>
      <c r="F908" s="51" t="s">
        <v>737</v>
      </c>
      <c r="G908" s="75" t="s">
        <v>27</v>
      </c>
      <c r="H908" s="5">
        <f t="shared" si="42"/>
        <v>-145000</v>
      </c>
      <c r="I908" s="19">
        <f t="shared" si="44"/>
        <v>261.7977528089888</v>
      </c>
      <c r="K908" t="s">
        <v>703</v>
      </c>
      <c r="L908">
        <v>22</v>
      </c>
      <c r="M908" s="2">
        <v>445</v>
      </c>
    </row>
    <row r="909" spans="2:13" ht="12.75">
      <c r="B909" s="123">
        <v>1000</v>
      </c>
      <c r="C909" s="1" t="s">
        <v>738</v>
      </c>
      <c r="D909" s="10" t="s">
        <v>699</v>
      </c>
      <c r="E909" s="1" t="s">
        <v>472</v>
      </c>
      <c r="F909" s="51" t="s">
        <v>739</v>
      </c>
      <c r="G909" s="75" t="s">
        <v>28</v>
      </c>
      <c r="H909" s="5">
        <f t="shared" si="42"/>
        <v>-146000</v>
      </c>
      <c r="I909" s="19">
        <f t="shared" si="44"/>
        <v>2.247191011235955</v>
      </c>
      <c r="K909" t="s">
        <v>703</v>
      </c>
      <c r="L909">
        <v>22</v>
      </c>
      <c r="M909" s="2">
        <v>445</v>
      </c>
    </row>
    <row r="910" spans="1:13" s="55" customFormat="1" ht="12.75">
      <c r="A910" s="9"/>
      <c r="B910" s="202">
        <f>SUM(B906:B909)</f>
        <v>146000</v>
      </c>
      <c r="C910" s="9" t="s">
        <v>1293</v>
      </c>
      <c r="D910" s="9"/>
      <c r="E910" s="9"/>
      <c r="F910" s="58"/>
      <c r="G910" s="171"/>
      <c r="H910" s="57">
        <v>0</v>
      </c>
      <c r="I910" s="54">
        <f t="shared" si="44"/>
        <v>328.08988764044943</v>
      </c>
      <c r="M910" s="2">
        <v>445</v>
      </c>
    </row>
    <row r="911" spans="1:13" s="13" customFormat="1" ht="12.75">
      <c r="A911" s="10"/>
      <c r="B911" s="209"/>
      <c r="C911" s="10"/>
      <c r="D911" s="10"/>
      <c r="E911" s="10"/>
      <c r="F911" s="65"/>
      <c r="G911" s="78"/>
      <c r="H911" s="5">
        <f>H910-B911</f>
        <v>0</v>
      </c>
      <c r="I911" s="19">
        <f>+B911/M911</f>
        <v>0</v>
      </c>
      <c r="M911" s="2">
        <v>445</v>
      </c>
    </row>
    <row r="912" spans="1:13" s="13" customFormat="1" ht="12.75">
      <c r="A912" s="10"/>
      <c r="B912" s="209"/>
      <c r="C912" s="10"/>
      <c r="D912" s="10"/>
      <c r="E912" s="10"/>
      <c r="F912" s="65"/>
      <c r="G912" s="78"/>
      <c r="H912" s="5">
        <f>H911-B912</f>
        <v>0</v>
      </c>
      <c r="I912" s="19">
        <f>+B912/M912</f>
        <v>0</v>
      </c>
      <c r="M912" s="2">
        <v>445</v>
      </c>
    </row>
    <row r="913" spans="1:13" s="13" customFormat="1" ht="12.75">
      <c r="A913" s="1"/>
      <c r="B913" s="123">
        <v>4550</v>
      </c>
      <c r="C913" s="1" t="s">
        <v>440</v>
      </c>
      <c r="D913" s="10" t="s">
        <v>699</v>
      </c>
      <c r="E913" s="1" t="s">
        <v>522</v>
      </c>
      <c r="F913" s="75" t="s">
        <v>740</v>
      </c>
      <c r="G913" s="23" t="s">
        <v>27</v>
      </c>
      <c r="H913" s="5">
        <v>-277723</v>
      </c>
      <c r="I913" s="19">
        <v>10.1</v>
      </c>
      <c r="J913"/>
      <c r="K913" t="s">
        <v>703</v>
      </c>
      <c r="L913">
        <v>22</v>
      </c>
      <c r="M913" s="2">
        <v>445</v>
      </c>
    </row>
    <row r="914" spans="1:13" s="13" customFormat="1" ht="12.75">
      <c r="A914" s="1"/>
      <c r="B914" s="123">
        <v>5500</v>
      </c>
      <c r="C914" s="1" t="s">
        <v>440</v>
      </c>
      <c r="D914" s="10" t="s">
        <v>699</v>
      </c>
      <c r="E914" s="1" t="s">
        <v>522</v>
      </c>
      <c r="F914" s="75" t="s">
        <v>740</v>
      </c>
      <c r="G914" s="23" t="s">
        <v>30</v>
      </c>
      <c r="H914" s="5">
        <v>-335873</v>
      </c>
      <c r="I914" s="19">
        <v>10.1</v>
      </c>
      <c r="J914"/>
      <c r="K914" t="s">
        <v>703</v>
      </c>
      <c r="L914">
        <v>22</v>
      </c>
      <c r="M914" s="2">
        <v>445</v>
      </c>
    </row>
    <row r="915" spans="1:13" s="13" customFormat="1" ht="12.75">
      <c r="A915" s="1"/>
      <c r="B915" s="123">
        <v>5100</v>
      </c>
      <c r="C915" s="1" t="s">
        <v>440</v>
      </c>
      <c r="D915" s="10" t="s">
        <v>699</v>
      </c>
      <c r="E915" s="1" t="s">
        <v>522</v>
      </c>
      <c r="F915" s="75" t="s">
        <v>740</v>
      </c>
      <c r="G915" s="23" t="s">
        <v>28</v>
      </c>
      <c r="H915" s="5">
        <v>-344073</v>
      </c>
      <c r="I915" s="19">
        <v>10.1</v>
      </c>
      <c r="J915"/>
      <c r="K915" t="s">
        <v>703</v>
      </c>
      <c r="L915">
        <v>22</v>
      </c>
      <c r="M915" s="2">
        <v>445</v>
      </c>
    </row>
    <row r="916" spans="1:13" s="55" customFormat="1" ht="12.75">
      <c r="A916" s="9"/>
      <c r="B916" s="202">
        <f>SUM(B913:B915)</f>
        <v>15150</v>
      </c>
      <c r="C916" s="9"/>
      <c r="D916" s="9"/>
      <c r="E916" s="9"/>
      <c r="F916" s="58"/>
      <c r="G916" s="171"/>
      <c r="H916" s="57">
        <v>0</v>
      </c>
      <c r="I916" s="54">
        <v>10.1</v>
      </c>
      <c r="M916" s="2">
        <v>445</v>
      </c>
    </row>
    <row r="917" spans="2:13" ht="12.75">
      <c r="B917" s="123"/>
      <c r="F917" s="51"/>
      <c r="H917" s="5">
        <v>0</v>
      </c>
      <c r="I917" s="19">
        <f>+B917/M917</f>
        <v>0</v>
      </c>
      <c r="M917" s="2">
        <v>445</v>
      </c>
    </row>
    <row r="918" spans="2:13" ht="12.75">
      <c r="B918" s="123"/>
      <c r="F918" s="51"/>
      <c r="H918" s="5">
        <f>H917-B918</f>
        <v>0</v>
      </c>
      <c r="I918" s="19">
        <f t="shared" si="44"/>
        <v>0</v>
      </c>
      <c r="M918" s="2">
        <v>445</v>
      </c>
    </row>
    <row r="919" spans="2:13" ht="12.75">
      <c r="B919" s="123">
        <v>20000</v>
      </c>
      <c r="C919" s="1" t="s">
        <v>463</v>
      </c>
      <c r="D919" s="10" t="s">
        <v>699</v>
      </c>
      <c r="E919" s="1" t="s">
        <v>472</v>
      </c>
      <c r="F919" s="51" t="s">
        <v>741</v>
      </c>
      <c r="G919" s="75" t="s">
        <v>27</v>
      </c>
      <c r="H919" s="5">
        <f>H918-B919</f>
        <v>-20000</v>
      </c>
      <c r="I919" s="19">
        <v>40</v>
      </c>
      <c r="K919" t="s">
        <v>703</v>
      </c>
      <c r="L919">
        <v>22</v>
      </c>
      <c r="M919" s="2">
        <v>445</v>
      </c>
    </row>
    <row r="920" spans="2:13" ht="12.75">
      <c r="B920" s="123">
        <v>20000</v>
      </c>
      <c r="C920" s="1" t="s">
        <v>463</v>
      </c>
      <c r="D920" s="10" t="s">
        <v>699</v>
      </c>
      <c r="E920" s="1" t="s">
        <v>472</v>
      </c>
      <c r="F920" s="51" t="s">
        <v>741</v>
      </c>
      <c r="G920" s="75" t="s">
        <v>30</v>
      </c>
      <c r="H920" s="5">
        <f>H919-B920</f>
        <v>-40000</v>
      </c>
      <c r="I920" s="19">
        <v>40</v>
      </c>
      <c r="K920" t="s">
        <v>703</v>
      </c>
      <c r="L920">
        <v>22</v>
      </c>
      <c r="M920" s="2">
        <v>445</v>
      </c>
    </row>
    <row r="921" spans="2:13" ht="12.75">
      <c r="B921" s="123">
        <v>16000</v>
      </c>
      <c r="C921" s="1" t="s">
        <v>463</v>
      </c>
      <c r="D921" s="10" t="s">
        <v>699</v>
      </c>
      <c r="E921" s="1" t="s">
        <v>472</v>
      </c>
      <c r="F921" s="51" t="s">
        <v>742</v>
      </c>
      <c r="G921" s="75" t="s">
        <v>28</v>
      </c>
      <c r="H921" s="5">
        <f>H920-B921</f>
        <v>-56000</v>
      </c>
      <c r="I921" s="19">
        <v>32</v>
      </c>
      <c r="K921" t="s">
        <v>703</v>
      </c>
      <c r="L921">
        <v>22</v>
      </c>
      <c r="M921" s="2">
        <v>445</v>
      </c>
    </row>
    <row r="922" spans="1:13" s="55" customFormat="1" ht="12.75">
      <c r="A922" s="9"/>
      <c r="B922" s="202">
        <f>SUM(B919:B921)</f>
        <v>56000</v>
      </c>
      <c r="C922" s="9" t="s">
        <v>463</v>
      </c>
      <c r="D922" s="9"/>
      <c r="E922" s="9"/>
      <c r="F922" s="58"/>
      <c r="G922" s="171"/>
      <c r="H922" s="57">
        <v>0</v>
      </c>
      <c r="I922" s="54">
        <f>+B922/M922</f>
        <v>125.84269662921348</v>
      </c>
      <c r="M922" s="2">
        <v>445</v>
      </c>
    </row>
    <row r="923" spans="2:13" ht="12.75">
      <c r="B923" s="123"/>
      <c r="F923" s="51"/>
      <c r="H923" s="5">
        <f>H922-B923</f>
        <v>0</v>
      </c>
      <c r="I923" s="19">
        <f>+B923/M923</f>
        <v>0</v>
      </c>
      <c r="M923" s="2">
        <v>445</v>
      </c>
    </row>
    <row r="924" spans="2:13" ht="12.75">
      <c r="B924" s="123"/>
      <c r="F924" s="51"/>
      <c r="H924" s="5">
        <f>H923-B924</f>
        <v>0</v>
      </c>
      <c r="I924" s="19">
        <f>+B924/M924</f>
        <v>0</v>
      </c>
      <c r="M924" s="2">
        <v>445</v>
      </c>
    </row>
    <row r="925" spans="2:13" ht="12.75">
      <c r="B925" s="123">
        <v>3700</v>
      </c>
      <c r="C925" s="1" t="s">
        <v>465</v>
      </c>
      <c r="D925" s="10" t="s">
        <v>699</v>
      </c>
      <c r="E925" s="1" t="s">
        <v>472</v>
      </c>
      <c r="F925" s="51" t="s">
        <v>740</v>
      </c>
      <c r="G925" s="75" t="s">
        <v>27</v>
      </c>
      <c r="H925" s="5">
        <f>H924-B925</f>
        <v>-3700</v>
      </c>
      <c r="I925" s="19">
        <v>7.4</v>
      </c>
      <c r="K925" t="s">
        <v>703</v>
      </c>
      <c r="L925">
        <v>22</v>
      </c>
      <c r="M925" s="2">
        <v>445</v>
      </c>
    </row>
    <row r="926" spans="2:13" ht="12.75">
      <c r="B926" s="123">
        <v>9400</v>
      </c>
      <c r="C926" s="1" t="s">
        <v>465</v>
      </c>
      <c r="D926" s="10" t="s">
        <v>699</v>
      </c>
      <c r="E926" s="1" t="s">
        <v>472</v>
      </c>
      <c r="F926" s="51" t="s">
        <v>743</v>
      </c>
      <c r="G926" s="75" t="s">
        <v>30</v>
      </c>
      <c r="H926" s="5">
        <f>H925-B926</f>
        <v>-13100</v>
      </c>
      <c r="I926" s="19">
        <v>18.8</v>
      </c>
      <c r="K926" t="s">
        <v>703</v>
      </c>
      <c r="L926">
        <v>22</v>
      </c>
      <c r="M926" s="2">
        <v>445</v>
      </c>
    </row>
    <row r="927" spans="2:13" ht="12.75">
      <c r="B927" s="123">
        <v>3150</v>
      </c>
      <c r="C927" s="1" t="s">
        <v>465</v>
      </c>
      <c r="D927" s="10" t="s">
        <v>699</v>
      </c>
      <c r="E927" s="1" t="s">
        <v>472</v>
      </c>
      <c r="F927" s="51" t="s">
        <v>740</v>
      </c>
      <c r="G927" s="75" t="s">
        <v>28</v>
      </c>
      <c r="H927" s="5">
        <f>H926-B927</f>
        <v>-16250</v>
      </c>
      <c r="I927" s="19">
        <v>6.3</v>
      </c>
      <c r="K927" t="s">
        <v>703</v>
      </c>
      <c r="L927">
        <v>22</v>
      </c>
      <c r="M927" s="2">
        <v>445</v>
      </c>
    </row>
    <row r="928" spans="1:13" s="55" customFormat="1" ht="12.75">
      <c r="A928" s="9"/>
      <c r="B928" s="202">
        <f>SUM(B925:B927)</f>
        <v>16250</v>
      </c>
      <c r="C928" s="9" t="s">
        <v>465</v>
      </c>
      <c r="D928" s="9"/>
      <c r="E928" s="9"/>
      <c r="F928" s="58"/>
      <c r="G928" s="171"/>
      <c r="H928" s="57">
        <v>0</v>
      </c>
      <c r="I928" s="54">
        <f aca="true" t="shared" si="45" ref="I928:I934">+B928/M928</f>
        <v>36.51685393258427</v>
      </c>
      <c r="M928" s="2">
        <v>445</v>
      </c>
    </row>
    <row r="929" spans="2:13" ht="12.75">
      <c r="B929" s="123"/>
      <c r="F929" s="51"/>
      <c r="H929" s="5">
        <f>H928-B929</f>
        <v>0</v>
      </c>
      <c r="I929" s="19">
        <f t="shared" si="45"/>
        <v>0</v>
      </c>
      <c r="M929" s="2">
        <v>445</v>
      </c>
    </row>
    <row r="930" spans="2:13" ht="12.75">
      <c r="B930" s="123"/>
      <c r="F930" s="51"/>
      <c r="H930" s="5">
        <f>H929-B930</f>
        <v>0</v>
      </c>
      <c r="I930" s="19">
        <f t="shared" si="45"/>
        <v>0</v>
      </c>
      <c r="M930" s="2">
        <v>445</v>
      </c>
    </row>
    <row r="931" spans="2:13" ht="12.75">
      <c r="B931" s="123"/>
      <c r="F931" s="51"/>
      <c r="H931" s="5">
        <f>H930-B931</f>
        <v>0</v>
      </c>
      <c r="I931" s="19">
        <f t="shared" si="45"/>
        <v>0</v>
      </c>
      <c r="M931" s="2">
        <v>445</v>
      </c>
    </row>
    <row r="932" spans="2:13" ht="12.75">
      <c r="B932" s="123"/>
      <c r="F932" s="51"/>
      <c r="H932" s="5">
        <f>H931-B932</f>
        <v>0</v>
      </c>
      <c r="I932" s="19">
        <f t="shared" si="45"/>
        <v>0</v>
      </c>
      <c r="M932" s="2">
        <v>445</v>
      </c>
    </row>
    <row r="933" spans="1:13" s="55" customFormat="1" ht="12.75">
      <c r="A933" s="9"/>
      <c r="B933" s="202">
        <f>+B942+B948+B958+B966+B978+B988</f>
        <v>170000</v>
      </c>
      <c r="C933" s="196" t="s">
        <v>371</v>
      </c>
      <c r="D933" s="197" t="s">
        <v>317</v>
      </c>
      <c r="E933" s="196" t="s">
        <v>360</v>
      </c>
      <c r="F933" s="198" t="s">
        <v>364</v>
      </c>
      <c r="G933" s="199" t="s">
        <v>372</v>
      </c>
      <c r="H933" s="200"/>
      <c r="I933" s="54">
        <f t="shared" si="45"/>
        <v>382.02247191011236</v>
      </c>
      <c r="J933" s="54"/>
      <c r="K933" s="54"/>
      <c r="M933" s="2">
        <v>445</v>
      </c>
    </row>
    <row r="934" spans="2:13" ht="12.75">
      <c r="B934" s="123"/>
      <c r="F934" s="51"/>
      <c r="H934" s="5">
        <f aca="true" t="shared" si="46" ref="H934:H941">H933-B934</f>
        <v>0</v>
      </c>
      <c r="I934" s="19">
        <f t="shared" si="45"/>
        <v>0</v>
      </c>
      <c r="M934" s="2">
        <v>445</v>
      </c>
    </row>
    <row r="935" spans="2:13" ht="12.75">
      <c r="B935" s="123">
        <v>3000</v>
      </c>
      <c r="C935" s="1" t="s">
        <v>385</v>
      </c>
      <c r="D935" s="10" t="s">
        <v>298</v>
      </c>
      <c r="E935" s="1" t="s">
        <v>1292</v>
      </c>
      <c r="F935" s="51" t="s">
        <v>744</v>
      </c>
      <c r="G935" s="75" t="s">
        <v>26</v>
      </c>
      <c r="H935" s="5">
        <f t="shared" si="46"/>
        <v>-3000</v>
      </c>
      <c r="I935" s="19">
        <v>6</v>
      </c>
      <c r="K935" s="1" t="s">
        <v>385</v>
      </c>
      <c r="L935">
        <v>23</v>
      </c>
      <c r="M935" s="2">
        <v>445</v>
      </c>
    </row>
    <row r="936" spans="2:13" ht="12.75">
      <c r="B936" s="123">
        <v>3000</v>
      </c>
      <c r="C936" s="1" t="s">
        <v>385</v>
      </c>
      <c r="D936" s="1" t="s">
        <v>298</v>
      </c>
      <c r="E936" s="1" t="s">
        <v>1292</v>
      </c>
      <c r="F936" s="51" t="s">
        <v>745</v>
      </c>
      <c r="G936" s="75" t="s">
        <v>27</v>
      </c>
      <c r="H936" s="5">
        <f t="shared" si="46"/>
        <v>-6000</v>
      </c>
      <c r="I936" s="19">
        <v>6</v>
      </c>
      <c r="K936" s="1" t="s">
        <v>385</v>
      </c>
      <c r="L936">
        <v>23</v>
      </c>
      <c r="M936" s="2">
        <v>445</v>
      </c>
    </row>
    <row r="937" spans="2:13" ht="12.75">
      <c r="B937" s="123">
        <v>5000</v>
      </c>
      <c r="C937" s="1" t="s">
        <v>385</v>
      </c>
      <c r="D937" s="1" t="s">
        <v>298</v>
      </c>
      <c r="E937" s="1" t="s">
        <v>746</v>
      </c>
      <c r="F937" s="51" t="s">
        <v>747</v>
      </c>
      <c r="G937" s="75" t="s">
        <v>30</v>
      </c>
      <c r="H937" s="5">
        <f t="shared" si="46"/>
        <v>-11000</v>
      </c>
      <c r="I937" s="19">
        <v>10</v>
      </c>
      <c r="K937" s="1" t="s">
        <v>385</v>
      </c>
      <c r="L937">
        <v>23</v>
      </c>
      <c r="M937" s="2">
        <v>445</v>
      </c>
    </row>
    <row r="938" spans="2:13" ht="12.75">
      <c r="B938" s="123">
        <v>3000</v>
      </c>
      <c r="C938" s="1" t="s">
        <v>385</v>
      </c>
      <c r="D938" s="1" t="s">
        <v>298</v>
      </c>
      <c r="E938" s="1" t="s">
        <v>1292</v>
      </c>
      <c r="F938" s="51" t="s">
        <v>748</v>
      </c>
      <c r="G938" s="75" t="s">
        <v>30</v>
      </c>
      <c r="H938" s="5">
        <f t="shared" si="46"/>
        <v>-14000</v>
      </c>
      <c r="I938" s="19">
        <v>6</v>
      </c>
      <c r="K938" s="1" t="s">
        <v>385</v>
      </c>
      <c r="L938">
        <v>23</v>
      </c>
      <c r="M938" s="2">
        <v>445</v>
      </c>
    </row>
    <row r="939" spans="2:13" ht="12.75">
      <c r="B939" s="203">
        <v>2500</v>
      </c>
      <c r="C939" s="1" t="s">
        <v>385</v>
      </c>
      <c r="D939" s="1" t="s">
        <v>298</v>
      </c>
      <c r="E939" s="1" t="s">
        <v>749</v>
      </c>
      <c r="F939" s="51" t="s">
        <v>750</v>
      </c>
      <c r="G939" s="75" t="s">
        <v>28</v>
      </c>
      <c r="H939" s="5">
        <f t="shared" si="46"/>
        <v>-16500</v>
      </c>
      <c r="I939" s="19">
        <v>5</v>
      </c>
      <c r="K939" s="1" t="s">
        <v>385</v>
      </c>
      <c r="L939">
        <v>23</v>
      </c>
      <c r="M939" s="2">
        <v>445</v>
      </c>
    </row>
    <row r="940" spans="2:13" ht="12.75">
      <c r="B940" s="203">
        <v>2500</v>
      </c>
      <c r="C940" s="1" t="s">
        <v>385</v>
      </c>
      <c r="D940" s="1" t="s">
        <v>298</v>
      </c>
      <c r="E940" s="1" t="s">
        <v>531</v>
      </c>
      <c r="F940" s="51" t="s">
        <v>751</v>
      </c>
      <c r="G940" s="75" t="s">
        <v>28</v>
      </c>
      <c r="H940" s="5">
        <f t="shared" si="46"/>
        <v>-19000</v>
      </c>
      <c r="I940" s="19">
        <v>5</v>
      </c>
      <c r="K940" s="1" t="s">
        <v>385</v>
      </c>
      <c r="L940">
        <v>23</v>
      </c>
      <c r="M940" s="2">
        <v>445</v>
      </c>
    </row>
    <row r="941" spans="2:13" ht="12.75">
      <c r="B941" s="123">
        <v>6000</v>
      </c>
      <c r="C941" s="1" t="s">
        <v>385</v>
      </c>
      <c r="D941" s="1" t="s">
        <v>298</v>
      </c>
      <c r="E941" s="1" t="s">
        <v>1292</v>
      </c>
      <c r="F941" s="51" t="s">
        <v>752</v>
      </c>
      <c r="G941" s="75" t="s">
        <v>28</v>
      </c>
      <c r="H941" s="5">
        <f t="shared" si="46"/>
        <v>-25000</v>
      </c>
      <c r="I941" s="19">
        <v>12</v>
      </c>
      <c r="K941" s="1" t="s">
        <v>385</v>
      </c>
      <c r="L941">
        <v>23</v>
      </c>
      <c r="M941" s="2">
        <v>445</v>
      </c>
    </row>
    <row r="942" spans="1:13" s="55" customFormat="1" ht="12.75">
      <c r="A942" s="9"/>
      <c r="B942" s="202">
        <f>SUM(B935:B941)</f>
        <v>25000</v>
      </c>
      <c r="C942" s="9" t="s">
        <v>385</v>
      </c>
      <c r="D942" s="9"/>
      <c r="E942" s="9"/>
      <c r="F942" s="58"/>
      <c r="G942" s="171"/>
      <c r="H942" s="57">
        <v>0</v>
      </c>
      <c r="I942" s="54">
        <f aca="true" t="shared" si="47" ref="I942:I950">+B942/M942</f>
        <v>56.17977528089887</v>
      </c>
      <c r="M942" s="2">
        <v>445</v>
      </c>
    </row>
    <row r="943" spans="2:13" ht="12.75">
      <c r="B943" s="123"/>
      <c r="F943" s="51"/>
      <c r="H943" s="5">
        <f>H942-B943</f>
        <v>0</v>
      </c>
      <c r="I943" s="19">
        <f t="shared" si="47"/>
        <v>0</v>
      </c>
      <c r="M943" s="2">
        <v>445</v>
      </c>
    </row>
    <row r="944" spans="2:13" ht="12.75">
      <c r="B944" s="123"/>
      <c r="F944" s="51"/>
      <c r="H944" s="5">
        <f>H943-B944</f>
        <v>0</v>
      </c>
      <c r="I944" s="19">
        <f t="shared" si="47"/>
        <v>0</v>
      </c>
      <c r="M944" s="2">
        <v>445</v>
      </c>
    </row>
    <row r="945" spans="2:13" ht="12.75">
      <c r="B945" s="209">
        <v>3500</v>
      </c>
      <c r="C945" s="60" t="s">
        <v>617</v>
      </c>
      <c r="D945" s="10" t="s">
        <v>298</v>
      </c>
      <c r="E945" s="60" t="s">
        <v>472</v>
      </c>
      <c r="F945" s="51" t="s">
        <v>753</v>
      </c>
      <c r="G945" s="76" t="s">
        <v>27</v>
      </c>
      <c r="H945" s="5">
        <f>H944-B945</f>
        <v>-3500</v>
      </c>
      <c r="I945" s="19">
        <f t="shared" si="47"/>
        <v>7.865168539325842</v>
      </c>
      <c r="K945" t="s">
        <v>1292</v>
      </c>
      <c r="L945">
        <v>23</v>
      </c>
      <c r="M945" s="2">
        <v>445</v>
      </c>
    </row>
    <row r="946" spans="2:13" ht="12.75">
      <c r="B946" s="123">
        <v>3500</v>
      </c>
      <c r="C946" s="63" t="s">
        <v>754</v>
      </c>
      <c r="D946" s="10" t="s">
        <v>298</v>
      </c>
      <c r="E946" s="63" t="s">
        <v>472</v>
      </c>
      <c r="F946" s="51" t="s">
        <v>755</v>
      </c>
      <c r="G946" s="75" t="s">
        <v>28</v>
      </c>
      <c r="H946" s="5">
        <f>H945-B946</f>
        <v>-7000</v>
      </c>
      <c r="I946" s="19">
        <f t="shared" si="47"/>
        <v>7.865168539325842</v>
      </c>
      <c r="J946" s="64"/>
      <c r="K946" t="s">
        <v>1292</v>
      </c>
      <c r="L946">
        <v>23</v>
      </c>
      <c r="M946" s="2">
        <v>445</v>
      </c>
    </row>
    <row r="947" spans="2:13" ht="12.75">
      <c r="B947" s="123">
        <v>6000</v>
      </c>
      <c r="C947" s="1" t="s">
        <v>617</v>
      </c>
      <c r="D947" s="10" t="s">
        <v>298</v>
      </c>
      <c r="E947" s="1" t="s">
        <v>472</v>
      </c>
      <c r="F947" s="51" t="s">
        <v>756</v>
      </c>
      <c r="G947" s="75" t="s">
        <v>30</v>
      </c>
      <c r="H947" s="5">
        <f>H946-B947</f>
        <v>-13000</v>
      </c>
      <c r="I947" s="19">
        <f t="shared" si="47"/>
        <v>13.48314606741573</v>
      </c>
      <c r="K947" t="s">
        <v>531</v>
      </c>
      <c r="L947">
        <v>23</v>
      </c>
      <c r="M947" s="2">
        <v>445</v>
      </c>
    </row>
    <row r="948" spans="1:13" s="55" customFormat="1" ht="12.75">
      <c r="A948" s="9"/>
      <c r="B948" s="202">
        <f>SUM(B945:B947)</f>
        <v>13000</v>
      </c>
      <c r="C948" s="9" t="s">
        <v>1293</v>
      </c>
      <c r="D948" s="9"/>
      <c r="E948" s="9"/>
      <c r="F948" s="58"/>
      <c r="G948" s="171"/>
      <c r="H948" s="57">
        <v>0</v>
      </c>
      <c r="I948" s="54">
        <f t="shared" si="47"/>
        <v>29.213483146067414</v>
      </c>
      <c r="M948" s="2">
        <v>445</v>
      </c>
    </row>
    <row r="949" spans="2:13" ht="12.75">
      <c r="B949" s="123"/>
      <c r="F949" s="51"/>
      <c r="H949" s="5">
        <f aca="true" t="shared" si="48" ref="H949:H957">H948-B949</f>
        <v>0</v>
      </c>
      <c r="I949" s="19">
        <f t="shared" si="47"/>
        <v>0</v>
      </c>
      <c r="M949" s="2">
        <v>445</v>
      </c>
    </row>
    <row r="950" spans="2:13" ht="12.75">
      <c r="B950" s="123"/>
      <c r="F950" s="51"/>
      <c r="H950" s="5">
        <f t="shared" si="48"/>
        <v>0</v>
      </c>
      <c r="I950" s="19">
        <f t="shared" si="47"/>
        <v>0</v>
      </c>
      <c r="M950" s="2">
        <v>445</v>
      </c>
    </row>
    <row r="951" spans="2:13" ht="12.75">
      <c r="B951" s="209">
        <v>2000</v>
      </c>
      <c r="C951" s="10" t="s">
        <v>440</v>
      </c>
      <c r="D951" s="10" t="s">
        <v>298</v>
      </c>
      <c r="E951" s="27" t="s">
        <v>522</v>
      </c>
      <c r="F951" s="51" t="s">
        <v>757</v>
      </c>
      <c r="G951" s="172" t="s">
        <v>27</v>
      </c>
      <c r="H951" s="5">
        <f t="shared" si="48"/>
        <v>-2000</v>
      </c>
      <c r="I951" s="19">
        <v>4</v>
      </c>
      <c r="K951" t="s">
        <v>1292</v>
      </c>
      <c r="L951">
        <v>23</v>
      </c>
      <c r="M951" s="2">
        <v>445</v>
      </c>
    </row>
    <row r="952" spans="2:13" ht="12.75">
      <c r="B952" s="123">
        <v>2000</v>
      </c>
      <c r="C952" s="10" t="s">
        <v>440</v>
      </c>
      <c r="D952" s="10" t="s">
        <v>298</v>
      </c>
      <c r="E952" s="1" t="s">
        <v>522</v>
      </c>
      <c r="F952" s="51" t="s">
        <v>757</v>
      </c>
      <c r="G952" s="75" t="s">
        <v>30</v>
      </c>
      <c r="H952" s="5">
        <f t="shared" si="48"/>
        <v>-4000</v>
      </c>
      <c r="I952" s="19">
        <v>4</v>
      </c>
      <c r="K952" t="s">
        <v>1292</v>
      </c>
      <c r="L952">
        <v>23</v>
      </c>
      <c r="M952" s="2">
        <v>445</v>
      </c>
    </row>
    <row r="953" spans="2:13" ht="12.75">
      <c r="B953" s="123">
        <v>2000</v>
      </c>
      <c r="C953" s="1" t="s">
        <v>440</v>
      </c>
      <c r="D953" s="10" t="s">
        <v>298</v>
      </c>
      <c r="E953" s="10" t="s">
        <v>522</v>
      </c>
      <c r="F953" s="51" t="s">
        <v>757</v>
      </c>
      <c r="G953" s="75" t="s">
        <v>28</v>
      </c>
      <c r="H953" s="5">
        <f t="shared" si="48"/>
        <v>-6000</v>
      </c>
      <c r="I953" s="19">
        <v>4</v>
      </c>
      <c r="K953" t="s">
        <v>1292</v>
      </c>
      <c r="L953">
        <v>23</v>
      </c>
      <c r="M953" s="2">
        <v>445</v>
      </c>
    </row>
    <row r="954" spans="1:13" s="56" customFormat="1" ht="12.75">
      <c r="A954" s="10"/>
      <c r="B954" s="384">
        <v>5000</v>
      </c>
      <c r="C954" s="10" t="s">
        <v>440</v>
      </c>
      <c r="D954" s="10" t="s">
        <v>298</v>
      </c>
      <c r="E954" s="10" t="s">
        <v>1294</v>
      </c>
      <c r="F954" s="51" t="s">
        <v>59</v>
      </c>
      <c r="G954" s="75" t="s">
        <v>30</v>
      </c>
      <c r="H954" s="5">
        <f t="shared" si="48"/>
        <v>-11000</v>
      </c>
      <c r="I954" s="19">
        <f aca="true" t="shared" si="49" ref="I954:I960">+B954/M954</f>
        <v>11.235955056179776</v>
      </c>
      <c r="J954" s="13"/>
      <c r="K954" t="s">
        <v>58</v>
      </c>
      <c r="L954" s="13"/>
      <c r="M954" s="2">
        <v>445</v>
      </c>
    </row>
    <row r="955" spans="1:13" s="56" customFormat="1" ht="12.75">
      <c r="A955" s="10"/>
      <c r="B955" s="384">
        <v>2000</v>
      </c>
      <c r="C955" s="10" t="s">
        <v>440</v>
      </c>
      <c r="D955" s="10" t="s">
        <v>298</v>
      </c>
      <c r="E955" s="10" t="s">
        <v>1294</v>
      </c>
      <c r="F955" s="51" t="s">
        <v>59</v>
      </c>
      <c r="G955" s="75" t="s">
        <v>28</v>
      </c>
      <c r="H955" s="5">
        <f t="shared" si="48"/>
        <v>-13000</v>
      </c>
      <c r="I955" s="19">
        <f t="shared" si="49"/>
        <v>4.49438202247191</v>
      </c>
      <c r="J955" s="13"/>
      <c r="K955" t="s">
        <v>58</v>
      </c>
      <c r="L955" s="13"/>
      <c r="M955" s="2">
        <v>445</v>
      </c>
    </row>
    <row r="956" spans="1:13" s="56" customFormat="1" ht="12.75">
      <c r="A956" s="10"/>
      <c r="B956" s="384">
        <v>10000</v>
      </c>
      <c r="C956" s="10" t="s">
        <v>440</v>
      </c>
      <c r="D956" s="10" t="s">
        <v>298</v>
      </c>
      <c r="E956" s="10" t="s">
        <v>1294</v>
      </c>
      <c r="F956" s="51" t="s">
        <v>758</v>
      </c>
      <c r="G956" s="75" t="s">
        <v>28</v>
      </c>
      <c r="H956" s="5">
        <f t="shared" si="48"/>
        <v>-23000</v>
      </c>
      <c r="I956" s="19">
        <f t="shared" si="49"/>
        <v>22.471910112359552</v>
      </c>
      <c r="J956" s="13"/>
      <c r="K956" t="s">
        <v>58</v>
      </c>
      <c r="L956" s="13"/>
      <c r="M956" s="2">
        <v>445</v>
      </c>
    </row>
    <row r="957" spans="1:13" s="56" customFormat="1" ht="12.75">
      <c r="A957" s="10"/>
      <c r="B957" s="384">
        <v>10000</v>
      </c>
      <c r="C957" s="10" t="s">
        <v>440</v>
      </c>
      <c r="D957" s="10" t="s">
        <v>298</v>
      </c>
      <c r="E957" s="1" t="s">
        <v>1294</v>
      </c>
      <c r="F957" s="51" t="s">
        <v>59</v>
      </c>
      <c r="G957" s="75" t="s">
        <v>33</v>
      </c>
      <c r="H957" s="5">
        <f t="shared" si="48"/>
        <v>-33000</v>
      </c>
      <c r="I957" s="19">
        <f t="shared" si="49"/>
        <v>22.471910112359552</v>
      </c>
      <c r="J957" s="13"/>
      <c r="K957" t="s">
        <v>58</v>
      </c>
      <c r="L957" s="13"/>
      <c r="M957" s="2">
        <v>445</v>
      </c>
    </row>
    <row r="958" spans="1:13" s="55" customFormat="1" ht="12.75">
      <c r="A958" s="9"/>
      <c r="B958" s="202">
        <f>SUM(B951:B957)</f>
        <v>33000</v>
      </c>
      <c r="C958" s="9"/>
      <c r="D958" s="9"/>
      <c r="E958" s="9" t="s">
        <v>522</v>
      </c>
      <c r="F958" s="58"/>
      <c r="G958" s="171"/>
      <c r="H958" s="57">
        <v>0</v>
      </c>
      <c r="I958" s="54">
        <f t="shared" si="49"/>
        <v>74.15730337078652</v>
      </c>
      <c r="M958" s="2">
        <v>445</v>
      </c>
    </row>
    <row r="959" spans="2:13" ht="12.75">
      <c r="B959" s="123"/>
      <c r="F959" s="51"/>
      <c r="H959" s="5">
        <f aca="true" t="shared" si="50" ref="H959:H965">H958-B959</f>
        <v>0</v>
      </c>
      <c r="I959" s="19">
        <f t="shared" si="49"/>
        <v>0</v>
      </c>
      <c r="M959" s="2">
        <v>445</v>
      </c>
    </row>
    <row r="960" spans="2:13" ht="12.75">
      <c r="B960" s="123"/>
      <c r="F960" s="51"/>
      <c r="H960" s="5">
        <f t="shared" si="50"/>
        <v>0</v>
      </c>
      <c r="I960" s="19">
        <f t="shared" si="49"/>
        <v>0</v>
      </c>
      <c r="M960" s="2">
        <v>445</v>
      </c>
    </row>
    <row r="961" spans="1:13" ht="12.75">
      <c r="A961" s="10"/>
      <c r="B961" s="209">
        <v>5000</v>
      </c>
      <c r="C961" s="10" t="s">
        <v>463</v>
      </c>
      <c r="D961" s="10" t="s">
        <v>298</v>
      </c>
      <c r="E961" s="10" t="s">
        <v>472</v>
      </c>
      <c r="F961" s="51" t="s">
        <v>759</v>
      </c>
      <c r="G961" s="78" t="s">
        <v>27</v>
      </c>
      <c r="H961" s="5">
        <f t="shared" si="50"/>
        <v>-5000</v>
      </c>
      <c r="I961" s="19">
        <v>10</v>
      </c>
      <c r="J961" s="13"/>
      <c r="K961" t="s">
        <v>1292</v>
      </c>
      <c r="L961">
        <v>23</v>
      </c>
      <c r="M961" s="2">
        <v>445</v>
      </c>
    </row>
    <row r="962" spans="2:13" ht="12.75">
      <c r="B962" s="123">
        <v>5000</v>
      </c>
      <c r="C962" s="1" t="s">
        <v>463</v>
      </c>
      <c r="D962" s="10" t="s">
        <v>298</v>
      </c>
      <c r="E962" s="1" t="s">
        <v>472</v>
      </c>
      <c r="F962" s="51" t="s">
        <v>760</v>
      </c>
      <c r="G962" s="75" t="s">
        <v>30</v>
      </c>
      <c r="H962" s="5">
        <f t="shared" si="50"/>
        <v>-10000</v>
      </c>
      <c r="I962" s="19">
        <v>10</v>
      </c>
      <c r="K962" t="s">
        <v>1292</v>
      </c>
      <c r="L962">
        <v>23</v>
      </c>
      <c r="M962" s="2">
        <v>445</v>
      </c>
    </row>
    <row r="963" spans="2:13" ht="12.75">
      <c r="B963" s="209">
        <v>10000</v>
      </c>
      <c r="C963" s="63" t="s">
        <v>463</v>
      </c>
      <c r="D963" s="10" t="s">
        <v>298</v>
      </c>
      <c r="E963" s="1" t="s">
        <v>472</v>
      </c>
      <c r="F963" s="51" t="s">
        <v>761</v>
      </c>
      <c r="G963" s="75" t="s">
        <v>27</v>
      </c>
      <c r="H963" s="5">
        <f t="shared" si="50"/>
        <v>-20000</v>
      </c>
      <c r="I963" s="19">
        <f aca="true" t="shared" si="51" ref="I963:I968">+B963/M963</f>
        <v>22.471910112359552</v>
      </c>
      <c r="J963" s="64"/>
      <c r="K963" t="s">
        <v>531</v>
      </c>
      <c r="L963">
        <v>23</v>
      </c>
      <c r="M963" s="2">
        <v>445</v>
      </c>
    </row>
    <row r="964" spans="2:13" ht="12.75">
      <c r="B964" s="209">
        <v>10000</v>
      </c>
      <c r="C964" s="63" t="s">
        <v>463</v>
      </c>
      <c r="D964" s="10" t="s">
        <v>298</v>
      </c>
      <c r="E964" s="1" t="s">
        <v>472</v>
      </c>
      <c r="F964" s="51" t="s">
        <v>761</v>
      </c>
      <c r="G964" s="75" t="s">
        <v>27</v>
      </c>
      <c r="H964" s="5">
        <f t="shared" si="50"/>
        <v>-30000</v>
      </c>
      <c r="I964" s="19">
        <f t="shared" si="51"/>
        <v>22.471910112359552</v>
      </c>
      <c r="J964" s="64"/>
      <c r="K964" t="s">
        <v>531</v>
      </c>
      <c r="L964">
        <v>23</v>
      </c>
      <c r="M964" s="2">
        <v>445</v>
      </c>
    </row>
    <row r="965" spans="2:13" ht="12.75">
      <c r="B965" s="209">
        <v>10000</v>
      </c>
      <c r="C965" s="63" t="s">
        <v>463</v>
      </c>
      <c r="D965" s="10" t="s">
        <v>298</v>
      </c>
      <c r="E965" s="1" t="s">
        <v>472</v>
      </c>
      <c r="F965" s="51" t="s">
        <v>761</v>
      </c>
      <c r="G965" s="75" t="s">
        <v>27</v>
      </c>
      <c r="H965" s="5">
        <f t="shared" si="50"/>
        <v>-40000</v>
      </c>
      <c r="I965" s="19">
        <f t="shared" si="51"/>
        <v>22.471910112359552</v>
      </c>
      <c r="J965" s="64"/>
      <c r="K965" t="s">
        <v>531</v>
      </c>
      <c r="L965">
        <v>23</v>
      </c>
      <c r="M965" s="2">
        <v>445</v>
      </c>
    </row>
    <row r="966" spans="1:13" s="55" customFormat="1" ht="12.75">
      <c r="A966" s="9"/>
      <c r="B966" s="202">
        <f>SUM(B961:B965)</f>
        <v>40000</v>
      </c>
      <c r="C966" s="9" t="s">
        <v>463</v>
      </c>
      <c r="D966" s="9"/>
      <c r="E966" s="9"/>
      <c r="F966" s="58"/>
      <c r="G966" s="171"/>
      <c r="H966" s="57">
        <v>0</v>
      </c>
      <c r="I966" s="54">
        <f t="shared" si="51"/>
        <v>89.88764044943821</v>
      </c>
      <c r="M966" s="2">
        <v>445</v>
      </c>
    </row>
    <row r="967" spans="2:13" ht="12.75">
      <c r="B967" s="123"/>
      <c r="F967" s="51"/>
      <c r="H967" s="5">
        <f aca="true" t="shared" si="52" ref="H967:H977">H966-B967</f>
        <v>0</v>
      </c>
      <c r="I967" s="19">
        <f t="shared" si="51"/>
        <v>0</v>
      </c>
      <c r="M967" s="2">
        <v>445</v>
      </c>
    </row>
    <row r="968" spans="2:13" ht="12.75">
      <c r="B968" s="123"/>
      <c r="F968" s="51"/>
      <c r="H968" s="5">
        <f t="shared" si="52"/>
        <v>0</v>
      </c>
      <c r="I968" s="19">
        <f t="shared" si="51"/>
        <v>0</v>
      </c>
      <c r="M968" s="2">
        <v>445</v>
      </c>
    </row>
    <row r="969" spans="2:13" ht="12.75">
      <c r="B969" s="209">
        <v>2000</v>
      </c>
      <c r="C969" s="10" t="s">
        <v>465</v>
      </c>
      <c r="D969" s="10" t="s">
        <v>298</v>
      </c>
      <c r="E969" s="10" t="s">
        <v>472</v>
      </c>
      <c r="F969" s="51" t="s">
        <v>757</v>
      </c>
      <c r="G969" s="78" t="s">
        <v>27</v>
      </c>
      <c r="H969" s="5">
        <f t="shared" si="52"/>
        <v>-2000</v>
      </c>
      <c r="I969" s="19">
        <v>4</v>
      </c>
      <c r="K969" t="s">
        <v>1292</v>
      </c>
      <c r="L969">
        <v>23</v>
      </c>
      <c r="M969" s="2">
        <v>445</v>
      </c>
    </row>
    <row r="970" spans="2:13" ht="12.75">
      <c r="B970" s="123">
        <v>2000</v>
      </c>
      <c r="C970" s="1" t="s">
        <v>465</v>
      </c>
      <c r="D970" s="10" t="s">
        <v>298</v>
      </c>
      <c r="E970" s="1" t="s">
        <v>472</v>
      </c>
      <c r="F970" s="51" t="s">
        <v>757</v>
      </c>
      <c r="G970" s="75" t="s">
        <v>30</v>
      </c>
      <c r="H970" s="5">
        <f t="shared" si="52"/>
        <v>-4000</v>
      </c>
      <c r="I970" s="19">
        <v>4</v>
      </c>
      <c r="K970" t="s">
        <v>1292</v>
      </c>
      <c r="L970">
        <v>23</v>
      </c>
      <c r="M970" s="2">
        <v>445</v>
      </c>
    </row>
    <row r="971" spans="2:13" ht="12.75">
      <c r="B971" s="123">
        <v>2000</v>
      </c>
      <c r="C971" s="1" t="s">
        <v>465</v>
      </c>
      <c r="D971" s="10" t="s">
        <v>298</v>
      </c>
      <c r="E971" s="1" t="s">
        <v>472</v>
      </c>
      <c r="F971" s="51" t="s">
        <v>757</v>
      </c>
      <c r="G971" s="75" t="s">
        <v>28</v>
      </c>
      <c r="H971" s="5">
        <f t="shared" si="52"/>
        <v>-6000</v>
      </c>
      <c r="I971" s="19">
        <v>4</v>
      </c>
      <c r="K971" t="s">
        <v>1292</v>
      </c>
      <c r="L971">
        <v>23</v>
      </c>
      <c r="M971" s="2">
        <v>445</v>
      </c>
    </row>
    <row r="972" spans="2:13" ht="12.75">
      <c r="B972" s="123">
        <v>3000</v>
      </c>
      <c r="C972" s="63" t="s">
        <v>465</v>
      </c>
      <c r="D972" s="10" t="s">
        <v>298</v>
      </c>
      <c r="E972" s="1" t="s">
        <v>472</v>
      </c>
      <c r="F972" s="51" t="s">
        <v>762</v>
      </c>
      <c r="G972" s="75" t="s">
        <v>27</v>
      </c>
      <c r="H972" s="5">
        <f t="shared" si="52"/>
        <v>-9000</v>
      </c>
      <c r="I972" s="19">
        <f aca="true" t="shared" si="53" ref="I972:I999">+B972/M972</f>
        <v>6.741573033707865</v>
      </c>
      <c r="K972" t="s">
        <v>531</v>
      </c>
      <c r="L972">
        <v>23</v>
      </c>
      <c r="M972" s="2">
        <v>445</v>
      </c>
    </row>
    <row r="973" spans="2:13" ht="12.75">
      <c r="B973" s="123">
        <v>3000</v>
      </c>
      <c r="C973" s="63" t="s">
        <v>465</v>
      </c>
      <c r="D973" s="10" t="s">
        <v>298</v>
      </c>
      <c r="E973" s="1" t="s">
        <v>472</v>
      </c>
      <c r="F973" s="51" t="s">
        <v>762</v>
      </c>
      <c r="G973" s="75" t="s">
        <v>27</v>
      </c>
      <c r="H973" s="5">
        <f t="shared" si="52"/>
        <v>-12000</v>
      </c>
      <c r="I973" s="19">
        <f t="shared" si="53"/>
        <v>6.741573033707865</v>
      </c>
      <c r="K973" t="s">
        <v>531</v>
      </c>
      <c r="L973">
        <v>23</v>
      </c>
      <c r="M973" s="2">
        <v>445</v>
      </c>
    </row>
    <row r="974" spans="2:13" ht="12.75">
      <c r="B974" s="123">
        <v>3000</v>
      </c>
      <c r="C974" s="63" t="s">
        <v>465</v>
      </c>
      <c r="D974" s="10" t="s">
        <v>298</v>
      </c>
      <c r="E974" s="1" t="s">
        <v>472</v>
      </c>
      <c r="F974" s="51" t="s">
        <v>762</v>
      </c>
      <c r="G974" s="75" t="s">
        <v>27</v>
      </c>
      <c r="H974" s="5">
        <f t="shared" si="52"/>
        <v>-15000</v>
      </c>
      <c r="I974" s="19">
        <f t="shared" si="53"/>
        <v>6.741573033707865</v>
      </c>
      <c r="K974" t="s">
        <v>531</v>
      </c>
      <c r="L974">
        <v>23</v>
      </c>
      <c r="M974" s="2">
        <v>445</v>
      </c>
    </row>
    <row r="975" spans="2:13" ht="12.75">
      <c r="B975" s="123">
        <v>3000</v>
      </c>
      <c r="C975" s="63" t="s">
        <v>465</v>
      </c>
      <c r="D975" s="10" t="s">
        <v>298</v>
      </c>
      <c r="E975" s="1" t="s">
        <v>472</v>
      </c>
      <c r="F975" s="51" t="s">
        <v>762</v>
      </c>
      <c r="G975" s="75" t="s">
        <v>30</v>
      </c>
      <c r="H975" s="5">
        <f t="shared" si="52"/>
        <v>-18000</v>
      </c>
      <c r="I975" s="19">
        <f t="shared" si="53"/>
        <v>6.741573033707865</v>
      </c>
      <c r="K975" t="s">
        <v>531</v>
      </c>
      <c r="L975">
        <v>23</v>
      </c>
      <c r="M975" s="2">
        <v>445</v>
      </c>
    </row>
    <row r="976" spans="2:13" ht="12.75">
      <c r="B976" s="123">
        <v>3000</v>
      </c>
      <c r="C976" s="63" t="s">
        <v>465</v>
      </c>
      <c r="D976" s="10" t="s">
        <v>298</v>
      </c>
      <c r="E976" s="1" t="s">
        <v>472</v>
      </c>
      <c r="F976" s="51" t="s">
        <v>762</v>
      </c>
      <c r="G976" s="75" t="s">
        <v>30</v>
      </c>
      <c r="H976" s="5">
        <f t="shared" si="52"/>
        <v>-21000</v>
      </c>
      <c r="I976" s="19">
        <f t="shared" si="53"/>
        <v>6.741573033707865</v>
      </c>
      <c r="K976" t="s">
        <v>531</v>
      </c>
      <c r="L976">
        <v>23</v>
      </c>
      <c r="M976" s="2">
        <v>445</v>
      </c>
    </row>
    <row r="977" spans="2:13" ht="12.75">
      <c r="B977" s="123">
        <v>3000</v>
      </c>
      <c r="C977" s="63" t="s">
        <v>465</v>
      </c>
      <c r="D977" s="10" t="s">
        <v>298</v>
      </c>
      <c r="E977" s="1" t="s">
        <v>472</v>
      </c>
      <c r="F977" s="51" t="s">
        <v>762</v>
      </c>
      <c r="G977" s="75" t="s">
        <v>30</v>
      </c>
      <c r="H977" s="5">
        <f t="shared" si="52"/>
        <v>-24000</v>
      </c>
      <c r="I977" s="19">
        <f t="shared" si="53"/>
        <v>6.741573033707865</v>
      </c>
      <c r="K977" t="s">
        <v>531</v>
      </c>
      <c r="L977">
        <v>23</v>
      </c>
      <c r="M977" s="2">
        <v>445</v>
      </c>
    </row>
    <row r="978" spans="1:13" s="55" customFormat="1" ht="12.75">
      <c r="A978" s="9"/>
      <c r="B978" s="202">
        <f>SUM(B969:B977)</f>
        <v>24000</v>
      </c>
      <c r="C978" s="9" t="s">
        <v>465</v>
      </c>
      <c r="D978" s="9"/>
      <c r="E978" s="9"/>
      <c r="F978" s="58"/>
      <c r="G978" s="171"/>
      <c r="H978" s="57">
        <v>0</v>
      </c>
      <c r="I978" s="54">
        <f t="shared" si="53"/>
        <v>53.93258426966292</v>
      </c>
      <c r="M978" s="2">
        <v>445</v>
      </c>
    </row>
    <row r="979" spans="2:13" ht="12.75">
      <c r="B979" s="123"/>
      <c r="F979" s="51"/>
      <c r="H979" s="5">
        <f aca="true" t="shared" si="54" ref="H979:H987">H978-B979</f>
        <v>0</v>
      </c>
      <c r="I979" s="19">
        <f t="shared" si="53"/>
        <v>0</v>
      </c>
      <c r="M979" s="2">
        <v>445</v>
      </c>
    </row>
    <row r="980" spans="2:13" ht="12.75">
      <c r="B980" s="123"/>
      <c r="F980" s="51"/>
      <c r="H980" s="5">
        <f t="shared" si="54"/>
        <v>0</v>
      </c>
      <c r="I980" s="19">
        <f t="shared" si="53"/>
        <v>0</v>
      </c>
      <c r="M980" s="2">
        <v>445</v>
      </c>
    </row>
    <row r="981" spans="1:13" s="56" customFormat="1" ht="12.75">
      <c r="A981" s="10"/>
      <c r="B981" s="123">
        <v>5000</v>
      </c>
      <c r="C981" s="10" t="s">
        <v>763</v>
      </c>
      <c r="D981" s="10" t="s">
        <v>298</v>
      </c>
      <c r="E981" s="1" t="s">
        <v>529</v>
      </c>
      <c r="F981" s="51" t="s">
        <v>764</v>
      </c>
      <c r="G981" s="75" t="s">
        <v>28</v>
      </c>
      <c r="H981" s="5">
        <f t="shared" si="54"/>
        <v>-5000</v>
      </c>
      <c r="I981" s="19">
        <f t="shared" si="53"/>
        <v>11.235955056179776</v>
      </c>
      <c r="J981" s="13"/>
      <c r="K981" t="s">
        <v>58</v>
      </c>
      <c r="L981" s="13"/>
      <c r="M981" s="2">
        <v>445</v>
      </c>
    </row>
    <row r="982" spans="1:13" s="56" customFormat="1" ht="12.75">
      <c r="A982" s="10"/>
      <c r="B982" s="123">
        <v>5000</v>
      </c>
      <c r="C982" s="10" t="s">
        <v>763</v>
      </c>
      <c r="D982" s="10" t="s">
        <v>298</v>
      </c>
      <c r="E982" s="1" t="s">
        <v>529</v>
      </c>
      <c r="F982" s="71" t="s">
        <v>765</v>
      </c>
      <c r="G982" s="75" t="s">
        <v>28</v>
      </c>
      <c r="H982" s="5">
        <f t="shared" si="54"/>
        <v>-10000</v>
      </c>
      <c r="I982" s="19">
        <f t="shared" si="53"/>
        <v>11.235955056179776</v>
      </c>
      <c r="J982" s="13"/>
      <c r="K982" t="s">
        <v>58</v>
      </c>
      <c r="L982" s="13"/>
      <c r="M982" s="2">
        <v>445</v>
      </c>
    </row>
    <row r="983" spans="1:13" s="56" customFormat="1" ht="12.75">
      <c r="A983" s="10"/>
      <c r="B983" s="123">
        <v>5000</v>
      </c>
      <c r="C983" s="10" t="s">
        <v>763</v>
      </c>
      <c r="D983" s="10" t="s">
        <v>298</v>
      </c>
      <c r="E983" s="1" t="s">
        <v>529</v>
      </c>
      <c r="F983" s="71" t="s">
        <v>766</v>
      </c>
      <c r="G983" s="75" t="s">
        <v>33</v>
      </c>
      <c r="H983" s="5">
        <f t="shared" si="54"/>
        <v>-15000</v>
      </c>
      <c r="I983" s="19">
        <f t="shared" si="53"/>
        <v>11.235955056179776</v>
      </c>
      <c r="J983" s="13"/>
      <c r="K983" t="s">
        <v>58</v>
      </c>
      <c r="L983" s="13"/>
      <c r="M983" s="2">
        <v>445</v>
      </c>
    </row>
    <row r="984" spans="1:13" s="56" customFormat="1" ht="12.75">
      <c r="A984" s="10"/>
      <c r="B984" s="123">
        <v>5000</v>
      </c>
      <c r="C984" s="10" t="s">
        <v>763</v>
      </c>
      <c r="D984" s="10" t="s">
        <v>298</v>
      </c>
      <c r="E984" s="1" t="s">
        <v>529</v>
      </c>
      <c r="F984" s="71" t="s">
        <v>767</v>
      </c>
      <c r="G984" s="75" t="s">
        <v>33</v>
      </c>
      <c r="H984" s="5">
        <f t="shared" si="54"/>
        <v>-20000</v>
      </c>
      <c r="I984" s="19">
        <f t="shared" si="53"/>
        <v>11.235955056179776</v>
      </c>
      <c r="J984" s="13"/>
      <c r="K984" t="s">
        <v>58</v>
      </c>
      <c r="L984" s="13"/>
      <c r="M984" s="2">
        <v>445</v>
      </c>
    </row>
    <row r="985" spans="1:13" s="56" customFormat="1" ht="12.75">
      <c r="A985" s="10"/>
      <c r="B985" s="123">
        <v>5000</v>
      </c>
      <c r="C985" s="10" t="s">
        <v>763</v>
      </c>
      <c r="D985" s="10" t="s">
        <v>298</v>
      </c>
      <c r="E985" s="1" t="s">
        <v>529</v>
      </c>
      <c r="F985" s="71" t="s">
        <v>768</v>
      </c>
      <c r="G985" s="75" t="s">
        <v>33</v>
      </c>
      <c r="H985" s="5">
        <f t="shared" si="54"/>
        <v>-25000</v>
      </c>
      <c r="I985" s="19">
        <f t="shared" si="53"/>
        <v>11.235955056179776</v>
      </c>
      <c r="J985" s="13"/>
      <c r="K985" t="s">
        <v>58</v>
      </c>
      <c r="L985" s="13"/>
      <c r="M985" s="2">
        <v>445</v>
      </c>
    </row>
    <row r="986" spans="1:13" s="56" customFormat="1" ht="12.75">
      <c r="A986" s="10"/>
      <c r="B986" s="123">
        <v>5000</v>
      </c>
      <c r="C986" s="10" t="s">
        <v>763</v>
      </c>
      <c r="D986" s="10" t="s">
        <v>298</v>
      </c>
      <c r="E986" s="1" t="s">
        <v>529</v>
      </c>
      <c r="F986" s="71" t="s">
        <v>769</v>
      </c>
      <c r="G986" s="75" t="s">
        <v>33</v>
      </c>
      <c r="H986" s="5">
        <f t="shared" si="54"/>
        <v>-30000</v>
      </c>
      <c r="I986" s="19">
        <f t="shared" si="53"/>
        <v>11.235955056179776</v>
      </c>
      <c r="J986" s="13"/>
      <c r="K986" t="s">
        <v>58</v>
      </c>
      <c r="L986" s="13"/>
      <c r="M986" s="2">
        <v>445</v>
      </c>
    </row>
    <row r="987" spans="1:13" s="56" customFormat="1" ht="12.75">
      <c r="A987" s="10"/>
      <c r="B987" s="123">
        <v>5000</v>
      </c>
      <c r="C987" s="10" t="s">
        <v>763</v>
      </c>
      <c r="D987" s="10" t="s">
        <v>298</v>
      </c>
      <c r="E987" s="1" t="s">
        <v>529</v>
      </c>
      <c r="F987" s="71" t="s">
        <v>770</v>
      </c>
      <c r="G987" s="75" t="s">
        <v>33</v>
      </c>
      <c r="H987" s="5">
        <f t="shared" si="54"/>
        <v>-35000</v>
      </c>
      <c r="I987" s="19">
        <f t="shared" si="53"/>
        <v>11.235955056179776</v>
      </c>
      <c r="J987" s="13"/>
      <c r="K987" t="s">
        <v>58</v>
      </c>
      <c r="L987" s="13"/>
      <c r="M987" s="2">
        <v>445</v>
      </c>
    </row>
    <row r="988" spans="1:13" s="55" customFormat="1" ht="12.75">
      <c r="A988" s="9"/>
      <c r="B988" s="202">
        <f>SUM(B981:B987)</f>
        <v>35000</v>
      </c>
      <c r="C988" s="9"/>
      <c r="D988" s="9"/>
      <c r="E988" s="9" t="s">
        <v>529</v>
      </c>
      <c r="F988" s="15"/>
      <c r="G988" s="174"/>
      <c r="H988" s="57">
        <v>0</v>
      </c>
      <c r="I988" s="54">
        <f t="shared" si="53"/>
        <v>78.65168539325843</v>
      </c>
      <c r="M988" s="2">
        <v>445</v>
      </c>
    </row>
    <row r="989" spans="2:13" ht="12.75">
      <c r="B989" s="209"/>
      <c r="C989" s="60"/>
      <c r="D989" s="10"/>
      <c r="E989" s="60"/>
      <c r="G989" s="76"/>
      <c r="H989" s="5">
        <f>H988-B989</f>
        <v>0</v>
      </c>
      <c r="I989" s="19">
        <f t="shared" si="53"/>
        <v>0</v>
      </c>
      <c r="M989" s="2">
        <v>445</v>
      </c>
    </row>
    <row r="990" spans="2:13" ht="12.75">
      <c r="B990" s="209"/>
      <c r="C990" s="10"/>
      <c r="D990" s="10"/>
      <c r="E990" s="27"/>
      <c r="G990" s="172"/>
      <c r="H990" s="5">
        <f>H989-B990</f>
        <v>0</v>
      </c>
      <c r="I990" s="19">
        <f t="shared" si="53"/>
        <v>0</v>
      </c>
      <c r="M990" s="2">
        <v>445</v>
      </c>
    </row>
    <row r="991" spans="2:13" ht="12.75">
      <c r="B991" s="209"/>
      <c r="C991" s="10"/>
      <c r="D991" s="10"/>
      <c r="E991" s="10"/>
      <c r="G991" s="78"/>
      <c r="H991" s="5">
        <f>H990-B991</f>
        <v>0</v>
      </c>
      <c r="I991" s="19">
        <f t="shared" si="53"/>
        <v>0</v>
      </c>
      <c r="M991" s="2">
        <v>445</v>
      </c>
    </row>
    <row r="992" spans="1:13" s="13" customFormat="1" ht="12.75">
      <c r="A992" s="10"/>
      <c r="B992" s="209"/>
      <c r="C992" s="10"/>
      <c r="D992" s="10"/>
      <c r="E992" s="10"/>
      <c r="F992" s="23"/>
      <c r="G992" s="78"/>
      <c r="H992" s="5">
        <f>H991-B992</f>
        <v>0</v>
      </c>
      <c r="I992" s="19">
        <f t="shared" si="53"/>
        <v>0</v>
      </c>
      <c r="K992"/>
      <c r="M992" s="2">
        <v>445</v>
      </c>
    </row>
    <row r="993" spans="1:13" s="55" customFormat="1" ht="12.75">
      <c r="A993" s="9"/>
      <c r="B993" s="202">
        <f>+B997+B1004+B1012+B1017</f>
        <v>34500</v>
      </c>
      <c r="C993" s="196" t="s">
        <v>373</v>
      </c>
      <c r="D993" s="197" t="s">
        <v>374</v>
      </c>
      <c r="E993" s="196" t="s">
        <v>360</v>
      </c>
      <c r="F993" s="210" t="s">
        <v>364</v>
      </c>
      <c r="G993" s="199" t="s">
        <v>372</v>
      </c>
      <c r="H993" s="57"/>
      <c r="I993" s="54">
        <f t="shared" si="53"/>
        <v>77.52808988764045</v>
      </c>
      <c r="J993" s="54"/>
      <c r="K993" s="54"/>
      <c r="M993" s="2">
        <v>445</v>
      </c>
    </row>
    <row r="994" spans="2:13" ht="12.75">
      <c r="B994" s="123"/>
      <c r="D994" s="10"/>
      <c r="H994" s="5">
        <f>H993-B994</f>
        <v>0</v>
      </c>
      <c r="I994" s="19">
        <f t="shared" si="53"/>
        <v>0</v>
      </c>
      <c r="M994" s="2">
        <v>445</v>
      </c>
    </row>
    <row r="995" spans="1:13" ht="12.75">
      <c r="A995" s="10"/>
      <c r="B995" s="123"/>
      <c r="D995" s="10"/>
      <c r="H995" s="5">
        <f>H994-B995</f>
        <v>0</v>
      </c>
      <c r="I995" s="19">
        <f t="shared" si="53"/>
        <v>0</v>
      </c>
      <c r="M995" s="2">
        <v>445</v>
      </c>
    </row>
    <row r="996" spans="2:13" ht="12.75">
      <c r="B996" s="123">
        <v>2000</v>
      </c>
      <c r="C996" s="1" t="s">
        <v>754</v>
      </c>
      <c r="D996" s="10" t="s">
        <v>305</v>
      </c>
      <c r="E996" s="1" t="s">
        <v>472</v>
      </c>
      <c r="F996" s="75" t="s">
        <v>771</v>
      </c>
      <c r="G996" s="75" t="s">
        <v>25</v>
      </c>
      <c r="H996" s="5">
        <f>H995-B996</f>
        <v>-2000</v>
      </c>
      <c r="I996" s="19">
        <f t="shared" si="53"/>
        <v>4.49438202247191</v>
      </c>
      <c r="K996" t="s">
        <v>478</v>
      </c>
      <c r="L996">
        <v>24</v>
      </c>
      <c r="M996" s="2">
        <v>445</v>
      </c>
    </row>
    <row r="997" spans="1:13" s="55" customFormat="1" ht="12.75">
      <c r="A997" s="9"/>
      <c r="B997" s="202">
        <f>SUM(B996)</f>
        <v>2000</v>
      </c>
      <c r="C997" s="9" t="s">
        <v>1293</v>
      </c>
      <c r="D997" s="9"/>
      <c r="E997" s="9"/>
      <c r="F997" s="15"/>
      <c r="G997" s="171"/>
      <c r="H997" s="57">
        <v>0</v>
      </c>
      <c r="I997" s="54">
        <f t="shared" si="53"/>
        <v>4.49438202247191</v>
      </c>
      <c r="M997" s="2">
        <v>445</v>
      </c>
    </row>
    <row r="998" spans="2:13" ht="12.75">
      <c r="B998" s="123"/>
      <c r="D998" s="10"/>
      <c r="H998" s="5">
        <f aca="true" t="shared" si="55" ref="H998:H1003">H997-B998</f>
        <v>0</v>
      </c>
      <c r="I998" s="19">
        <f t="shared" si="53"/>
        <v>0</v>
      </c>
      <c r="M998" s="2">
        <v>445</v>
      </c>
    </row>
    <row r="999" spans="2:13" ht="12.75">
      <c r="B999" s="123"/>
      <c r="D999" s="10"/>
      <c r="H999" s="5">
        <f t="shared" si="55"/>
        <v>0</v>
      </c>
      <c r="I999" s="19">
        <f t="shared" si="53"/>
        <v>0</v>
      </c>
      <c r="M999" s="2">
        <v>445</v>
      </c>
    </row>
    <row r="1000" spans="2:13" ht="12.75">
      <c r="B1000" s="203">
        <v>5000</v>
      </c>
      <c r="C1000" s="1" t="s">
        <v>463</v>
      </c>
      <c r="D1000" s="10" t="s">
        <v>305</v>
      </c>
      <c r="E1000" s="1" t="s">
        <v>472</v>
      </c>
      <c r="F1000" s="75" t="s">
        <v>772</v>
      </c>
      <c r="G1000" s="75" t="s">
        <v>23</v>
      </c>
      <c r="H1000" s="5">
        <f t="shared" si="55"/>
        <v>-5000</v>
      </c>
      <c r="I1000" s="19">
        <v>10</v>
      </c>
      <c r="K1000" t="s">
        <v>478</v>
      </c>
      <c r="L1000">
        <v>24</v>
      </c>
      <c r="M1000" s="2">
        <v>445</v>
      </c>
    </row>
    <row r="1001" spans="2:13" ht="12.75">
      <c r="B1001" s="123">
        <v>5000</v>
      </c>
      <c r="C1001" s="1" t="s">
        <v>463</v>
      </c>
      <c r="D1001" s="10" t="s">
        <v>305</v>
      </c>
      <c r="E1001" s="1" t="s">
        <v>472</v>
      </c>
      <c r="F1001" s="75" t="s">
        <v>772</v>
      </c>
      <c r="G1001" s="75" t="s">
        <v>24</v>
      </c>
      <c r="H1001" s="5">
        <f t="shared" si="55"/>
        <v>-10000</v>
      </c>
      <c r="I1001" s="19">
        <v>10</v>
      </c>
      <c r="K1001" t="s">
        <v>478</v>
      </c>
      <c r="L1001">
        <v>24</v>
      </c>
      <c r="M1001" s="2">
        <v>445</v>
      </c>
    </row>
    <row r="1002" spans="2:13" ht="12.75">
      <c r="B1002" s="123">
        <v>5000</v>
      </c>
      <c r="C1002" s="1" t="s">
        <v>463</v>
      </c>
      <c r="D1002" s="10" t="s">
        <v>305</v>
      </c>
      <c r="E1002" s="1" t="s">
        <v>472</v>
      </c>
      <c r="F1002" s="75" t="s">
        <v>772</v>
      </c>
      <c r="G1002" s="75" t="s">
        <v>29</v>
      </c>
      <c r="H1002" s="5">
        <f t="shared" si="55"/>
        <v>-15000</v>
      </c>
      <c r="I1002" s="19">
        <v>10</v>
      </c>
      <c r="K1002" t="s">
        <v>478</v>
      </c>
      <c r="L1002">
        <v>24</v>
      </c>
      <c r="M1002" s="2">
        <v>445</v>
      </c>
    </row>
    <row r="1003" spans="2:13" ht="12.75">
      <c r="B1003" s="123">
        <v>5000</v>
      </c>
      <c r="C1003" s="1" t="s">
        <v>463</v>
      </c>
      <c r="D1003" s="10" t="s">
        <v>305</v>
      </c>
      <c r="E1003" s="1" t="s">
        <v>472</v>
      </c>
      <c r="F1003" s="75" t="s">
        <v>772</v>
      </c>
      <c r="G1003" s="75" t="s">
        <v>60</v>
      </c>
      <c r="H1003" s="5">
        <f t="shared" si="55"/>
        <v>-20000</v>
      </c>
      <c r="I1003" s="19">
        <v>10</v>
      </c>
      <c r="K1003" t="s">
        <v>478</v>
      </c>
      <c r="L1003">
        <v>24</v>
      </c>
      <c r="M1003" s="2">
        <v>445</v>
      </c>
    </row>
    <row r="1004" spans="1:13" s="55" customFormat="1" ht="12.75">
      <c r="A1004" s="9"/>
      <c r="B1004" s="202">
        <f>SUM(B1000:B1003)</f>
        <v>20000</v>
      </c>
      <c r="C1004" s="9" t="s">
        <v>463</v>
      </c>
      <c r="D1004" s="9"/>
      <c r="E1004" s="9"/>
      <c r="F1004" s="15"/>
      <c r="G1004" s="171"/>
      <c r="H1004" s="57">
        <v>0</v>
      </c>
      <c r="I1004" s="54">
        <f>+B1004/M1004</f>
        <v>44.943820224719104</v>
      </c>
      <c r="M1004" s="2">
        <v>445</v>
      </c>
    </row>
    <row r="1005" spans="2:13" ht="12.75">
      <c r="B1005" s="123"/>
      <c r="D1005" s="10"/>
      <c r="H1005" s="5">
        <f aca="true" t="shared" si="56" ref="H1005:H1011">H1004-B1005</f>
        <v>0</v>
      </c>
      <c r="I1005" s="19">
        <f>+B1005/M1005</f>
        <v>0</v>
      </c>
      <c r="M1005" s="2">
        <v>445</v>
      </c>
    </row>
    <row r="1006" spans="2:13" ht="12.75">
      <c r="B1006" s="123"/>
      <c r="D1006" s="10"/>
      <c r="H1006" s="5">
        <f t="shared" si="56"/>
        <v>0</v>
      </c>
      <c r="I1006" s="19">
        <f>+B1006/M1006</f>
        <v>0</v>
      </c>
      <c r="M1006" s="2">
        <v>445</v>
      </c>
    </row>
    <row r="1007" spans="2:13" ht="12.75">
      <c r="B1007" s="123">
        <v>2000</v>
      </c>
      <c r="C1007" s="1" t="s">
        <v>465</v>
      </c>
      <c r="D1007" s="10" t="s">
        <v>305</v>
      </c>
      <c r="E1007" s="1" t="s">
        <v>472</v>
      </c>
      <c r="F1007" s="75" t="s">
        <v>773</v>
      </c>
      <c r="G1007" s="75" t="s">
        <v>23</v>
      </c>
      <c r="H1007" s="5">
        <f t="shared" si="56"/>
        <v>-2000</v>
      </c>
      <c r="I1007" s="19">
        <v>4</v>
      </c>
      <c r="K1007" t="s">
        <v>478</v>
      </c>
      <c r="L1007">
        <v>24</v>
      </c>
      <c r="M1007" s="2">
        <v>445</v>
      </c>
    </row>
    <row r="1008" spans="2:13" ht="12.75">
      <c r="B1008" s="123">
        <v>2000</v>
      </c>
      <c r="C1008" s="1" t="s">
        <v>465</v>
      </c>
      <c r="D1008" s="10" t="s">
        <v>305</v>
      </c>
      <c r="E1008" s="1" t="s">
        <v>472</v>
      </c>
      <c r="F1008" s="75" t="s">
        <v>773</v>
      </c>
      <c r="G1008" s="75" t="s">
        <v>24</v>
      </c>
      <c r="H1008" s="5">
        <f t="shared" si="56"/>
        <v>-4000</v>
      </c>
      <c r="I1008" s="19">
        <v>4</v>
      </c>
      <c r="K1008" t="s">
        <v>478</v>
      </c>
      <c r="L1008">
        <v>24</v>
      </c>
      <c r="M1008" s="2">
        <v>445</v>
      </c>
    </row>
    <row r="1009" spans="2:13" ht="12.75">
      <c r="B1009" s="123">
        <v>2000</v>
      </c>
      <c r="C1009" s="1" t="s">
        <v>465</v>
      </c>
      <c r="D1009" s="10" t="s">
        <v>305</v>
      </c>
      <c r="E1009" s="1" t="s">
        <v>472</v>
      </c>
      <c r="F1009" s="75" t="s">
        <v>773</v>
      </c>
      <c r="G1009" s="75" t="s">
        <v>29</v>
      </c>
      <c r="H1009" s="5">
        <f t="shared" si="56"/>
        <v>-6000</v>
      </c>
      <c r="I1009" s="19">
        <v>4</v>
      </c>
      <c r="K1009" t="s">
        <v>478</v>
      </c>
      <c r="L1009">
        <v>24</v>
      </c>
      <c r="M1009" s="2">
        <v>445</v>
      </c>
    </row>
    <row r="1010" spans="2:13" ht="12.75">
      <c r="B1010" s="123">
        <v>2000</v>
      </c>
      <c r="C1010" s="1" t="s">
        <v>465</v>
      </c>
      <c r="D1010" s="10" t="s">
        <v>305</v>
      </c>
      <c r="E1010" s="1" t="s">
        <v>472</v>
      </c>
      <c r="F1010" s="75" t="s">
        <v>773</v>
      </c>
      <c r="G1010" s="75" t="s">
        <v>60</v>
      </c>
      <c r="H1010" s="5">
        <f t="shared" si="56"/>
        <v>-8000</v>
      </c>
      <c r="I1010" s="19">
        <v>4</v>
      </c>
      <c r="K1010" t="s">
        <v>478</v>
      </c>
      <c r="L1010">
        <v>24</v>
      </c>
      <c r="M1010" s="2">
        <v>445</v>
      </c>
    </row>
    <row r="1011" spans="2:13" ht="12.75">
      <c r="B1011" s="123">
        <v>2000</v>
      </c>
      <c r="C1011" s="1" t="s">
        <v>465</v>
      </c>
      <c r="D1011" s="10" t="s">
        <v>305</v>
      </c>
      <c r="E1011" s="1" t="s">
        <v>472</v>
      </c>
      <c r="F1011" s="75" t="s">
        <v>773</v>
      </c>
      <c r="G1011" s="75" t="s">
        <v>25</v>
      </c>
      <c r="H1011" s="5">
        <f t="shared" si="56"/>
        <v>-10000</v>
      </c>
      <c r="I1011" s="19">
        <v>4</v>
      </c>
      <c r="K1011" t="s">
        <v>478</v>
      </c>
      <c r="L1011">
        <v>24</v>
      </c>
      <c r="M1011" s="2">
        <v>445</v>
      </c>
    </row>
    <row r="1012" spans="1:13" s="55" customFormat="1" ht="12.75">
      <c r="A1012" s="9"/>
      <c r="B1012" s="202">
        <f>SUM(B1007:B1011)</f>
        <v>10000</v>
      </c>
      <c r="C1012" s="9" t="s">
        <v>465</v>
      </c>
      <c r="D1012" s="9"/>
      <c r="E1012" s="9"/>
      <c r="F1012" s="15"/>
      <c r="G1012" s="171"/>
      <c r="H1012" s="57">
        <v>0</v>
      </c>
      <c r="I1012" s="54">
        <f>+B1012/M1012</f>
        <v>22.471910112359552</v>
      </c>
      <c r="M1012" s="2">
        <v>445</v>
      </c>
    </row>
    <row r="1013" spans="2:13" ht="12.75">
      <c r="B1013" s="123"/>
      <c r="C1013" s="10"/>
      <c r="D1013" s="10"/>
      <c r="H1013" s="5">
        <f>H1012-B1013</f>
        <v>0</v>
      </c>
      <c r="I1013" s="19">
        <f>+B1013/M1013</f>
        <v>0</v>
      </c>
      <c r="M1013" s="2">
        <v>445</v>
      </c>
    </row>
    <row r="1014" spans="2:13" ht="12.75">
      <c r="B1014" s="123"/>
      <c r="D1014" s="10"/>
      <c r="H1014" s="5">
        <f>H1013-B1014</f>
        <v>0</v>
      </c>
      <c r="I1014" s="19">
        <f>+B1014/M1014</f>
        <v>0</v>
      </c>
      <c r="M1014" s="2">
        <v>445</v>
      </c>
    </row>
    <row r="1015" spans="2:13" ht="12.75">
      <c r="B1015" s="123">
        <v>1000</v>
      </c>
      <c r="C1015" s="1" t="s">
        <v>442</v>
      </c>
      <c r="D1015" s="10" t="s">
        <v>305</v>
      </c>
      <c r="E1015" s="1" t="s">
        <v>443</v>
      </c>
      <c r="F1015" s="75" t="s">
        <v>773</v>
      </c>
      <c r="G1015" s="75" t="s">
        <v>23</v>
      </c>
      <c r="H1015" s="5">
        <f>H1014-B1015</f>
        <v>-1000</v>
      </c>
      <c r="I1015" s="19">
        <v>2</v>
      </c>
      <c r="K1015" t="s">
        <v>478</v>
      </c>
      <c r="L1015">
        <v>24</v>
      </c>
      <c r="M1015" s="2">
        <v>445</v>
      </c>
    </row>
    <row r="1016" spans="2:13" ht="12.75">
      <c r="B1016" s="123">
        <v>1500</v>
      </c>
      <c r="C1016" s="1" t="s">
        <v>442</v>
      </c>
      <c r="D1016" s="10" t="s">
        <v>305</v>
      </c>
      <c r="E1016" s="1" t="s">
        <v>443</v>
      </c>
      <c r="F1016" s="75" t="s">
        <v>773</v>
      </c>
      <c r="G1016" s="75" t="s">
        <v>29</v>
      </c>
      <c r="H1016" s="5">
        <f>H1015-B1016</f>
        <v>-2500</v>
      </c>
      <c r="I1016" s="19">
        <v>3</v>
      </c>
      <c r="K1016" t="s">
        <v>478</v>
      </c>
      <c r="L1016">
        <v>24</v>
      </c>
      <c r="M1016" s="2">
        <v>445</v>
      </c>
    </row>
    <row r="1017" spans="1:13" s="55" customFormat="1" ht="12.75">
      <c r="A1017" s="9"/>
      <c r="B1017" s="202">
        <f>SUM(B1015:B1016)</f>
        <v>2500</v>
      </c>
      <c r="C1017" s="9"/>
      <c r="D1017" s="9"/>
      <c r="E1017" s="9" t="s">
        <v>443</v>
      </c>
      <c r="F1017" s="15"/>
      <c r="G1017" s="171"/>
      <c r="H1017" s="57">
        <v>0</v>
      </c>
      <c r="I1017" s="54">
        <f>+B1017/M1017</f>
        <v>5.617977528089888</v>
      </c>
      <c r="M1017" s="2">
        <v>445</v>
      </c>
    </row>
    <row r="1018" spans="1:13" s="13" customFormat="1" ht="12.75">
      <c r="A1018" s="10"/>
      <c r="B1018" s="209"/>
      <c r="C1018" s="10"/>
      <c r="D1018" s="10"/>
      <c r="E1018" s="10"/>
      <c r="F1018" s="26"/>
      <c r="G1018" s="78"/>
      <c r="H1018" s="25"/>
      <c r="I1018" s="66"/>
      <c r="M1018" s="28"/>
    </row>
    <row r="1019" spans="1:13" s="13" customFormat="1" ht="12.75">
      <c r="A1019" s="10"/>
      <c r="B1019" s="209"/>
      <c r="C1019" s="10"/>
      <c r="D1019" s="10"/>
      <c r="E1019" s="10"/>
      <c r="F1019" s="26"/>
      <c r="G1019" s="78"/>
      <c r="H1019" s="25"/>
      <c r="I1019" s="66"/>
      <c r="M1019" s="28"/>
    </row>
    <row r="1020" spans="1:13" s="13" customFormat="1" ht="12.75">
      <c r="A1020" s="10"/>
      <c r="B1020" s="209"/>
      <c r="C1020" s="10"/>
      <c r="D1020" s="10"/>
      <c r="E1020" s="10"/>
      <c r="F1020" s="26"/>
      <c r="G1020" s="78"/>
      <c r="H1020" s="25"/>
      <c r="I1020" s="66"/>
      <c r="M1020" s="28"/>
    </row>
    <row r="1021" spans="1:13" s="13" customFormat="1" ht="12.75">
      <c r="A1021" s="10"/>
      <c r="B1021" s="209"/>
      <c r="C1021" s="10"/>
      <c r="D1021" s="10"/>
      <c r="E1021" s="10"/>
      <c r="F1021" s="26"/>
      <c r="G1021" s="78"/>
      <c r="H1021" s="25"/>
      <c r="I1021" s="66"/>
      <c r="M1021" s="28"/>
    </row>
    <row r="1022" spans="1:13" s="55" customFormat="1" ht="12.75">
      <c r="A1022" s="9"/>
      <c r="B1022" s="202">
        <f>+B1025</f>
        <v>50000</v>
      </c>
      <c r="C1022" s="196" t="s">
        <v>375</v>
      </c>
      <c r="D1022" s="197" t="s">
        <v>374</v>
      </c>
      <c r="E1022" s="196" t="s">
        <v>376</v>
      </c>
      <c r="F1022" s="210" t="s">
        <v>377</v>
      </c>
      <c r="G1022" s="199" t="s">
        <v>378</v>
      </c>
      <c r="H1022" s="57"/>
      <c r="I1022" s="54">
        <f>+B1022/M1022</f>
        <v>112.35955056179775</v>
      </c>
      <c r="J1022" s="54"/>
      <c r="K1022" s="54"/>
      <c r="M1022" s="2">
        <v>445</v>
      </c>
    </row>
    <row r="1023" spans="1:13" s="13" customFormat="1" ht="12.75">
      <c r="A1023" s="10"/>
      <c r="B1023" s="209"/>
      <c r="C1023" s="10"/>
      <c r="D1023" s="10"/>
      <c r="E1023" s="10"/>
      <c r="F1023" s="26"/>
      <c r="G1023" s="78"/>
      <c r="H1023" s="25"/>
      <c r="I1023" s="66"/>
      <c r="M1023" s="28"/>
    </row>
    <row r="1024" spans="1:13" s="13" customFormat="1" ht="12.75">
      <c r="A1024" s="10"/>
      <c r="B1024" s="209">
        <v>50000</v>
      </c>
      <c r="C1024" s="10" t="s">
        <v>774</v>
      </c>
      <c r="D1024" s="10" t="s">
        <v>305</v>
      </c>
      <c r="E1024" s="60" t="s">
        <v>377</v>
      </c>
      <c r="F1024" s="65" t="s">
        <v>775</v>
      </c>
      <c r="G1024" s="78" t="s">
        <v>37</v>
      </c>
      <c r="H1024" s="25">
        <f>H1023-B1024</f>
        <v>-50000</v>
      </c>
      <c r="I1024" s="66">
        <f aca="true" t="shared" si="57" ref="I1024:I1043">+B1024/M1024</f>
        <v>112.35955056179775</v>
      </c>
      <c r="K1024" s="13" t="s">
        <v>234</v>
      </c>
      <c r="M1024" s="28">
        <v>445</v>
      </c>
    </row>
    <row r="1025" spans="1:13" s="55" customFormat="1" ht="12.75">
      <c r="A1025" s="9"/>
      <c r="B1025" s="202">
        <f>SUM(B1024)</f>
        <v>50000</v>
      </c>
      <c r="C1025" s="9" t="s">
        <v>776</v>
      </c>
      <c r="D1025" s="9"/>
      <c r="E1025" s="9"/>
      <c r="F1025" s="58"/>
      <c r="G1025" s="171"/>
      <c r="H1025" s="57">
        <v>0</v>
      </c>
      <c r="I1025" s="54">
        <f t="shared" si="57"/>
        <v>112.35955056179775</v>
      </c>
      <c r="M1025" s="2">
        <v>445</v>
      </c>
    </row>
    <row r="1026" spans="1:13" s="13" customFormat="1" ht="12.75">
      <c r="A1026" s="10"/>
      <c r="B1026" s="209"/>
      <c r="C1026" s="10"/>
      <c r="D1026" s="10"/>
      <c r="E1026" s="10"/>
      <c r="F1026" s="26"/>
      <c r="G1026" s="78"/>
      <c r="H1026" s="25">
        <f>H1017-B1026</f>
        <v>0</v>
      </c>
      <c r="I1026" s="66">
        <f t="shared" si="57"/>
        <v>0</v>
      </c>
      <c r="M1026" s="28">
        <v>445</v>
      </c>
    </row>
    <row r="1027" spans="2:13" ht="12.75">
      <c r="B1027" s="123"/>
      <c r="D1027" s="10"/>
      <c r="H1027" s="5">
        <f aca="true" t="shared" si="58" ref="H1027:H1033">H1026-B1027</f>
        <v>0</v>
      </c>
      <c r="I1027" s="19">
        <f t="shared" si="57"/>
        <v>0</v>
      </c>
      <c r="M1027" s="2">
        <v>445</v>
      </c>
    </row>
    <row r="1028" spans="2:13" ht="12.75">
      <c r="B1028" s="123"/>
      <c r="D1028" s="10"/>
      <c r="H1028" s="5">
        <f t="shared" si="58"/>
        <v>0</v>
      </c>
      <c r="I1028" s="19">
        <f t="shared" si="57"/>
        <v>0</v>
      </c>
      <c r="M1028" s="2">
        <v>445</v>
      </c>
    </row>
    <row r="1029" spans="1:14" s="13" customFormat="1" ht="12.75">
      <c r="A1029" s="10"/>
      <c r="B1029" s="209">
        <v>170000</v>
      </c>
      <c r="C1029" s="10" t="s">
        <v>502</v>
      </c>
      <c r="D1029" s="10" t="s">
        <v>298</v>
      </c>
      <c r="E1029" s="10"/>
      <c r="F1029" s="76" t="s">
        <v>61</v>
      </c>
      <c r="G1029" s="78" t="s">
        <v>33</v>
      </c>
      <c r="H1029" s="5">
        <f t="shared" si="58"/>
        <v>-170000</v>
      </c>
      <c r="I1029" s="66">
        <f t="shared" si="57"/>
        <v>382.02247191011236</v>
      </c>
      <c r="M1029" s="2">
        <v>445</v>
      </c>
      <c r="N1029" s="77"/>
    </row>
    <row r="1030" spans="1:13" s="13" customFormat="1" ht="12.75">
      <c r="A1030" s="10"/>
      <c r="B1030" s="209">
        <v>22015</v>
      </c>
      <c r="C1030" s="10" t="s">
        <v>502</v>
      </c>
      <c r="D1030" s="10" t="s">
        <v>298</v>
      </c>
      <c r="E1030" s="10" t="s">
        <v>62</v>
      </c>
      <c r="F1030" s="76"/>
      <c r="G1030" s="78" t="s">
        <v>33</v>
      </c>
      <c r="H1030" s="25">
        <f t="shared" si="58"/>
        <v>-192015</v>
      </c>
      <c r="I1030" s="66">
        <f t="shared" si="57"/>
        <v>49.47191011235955</v>
      </c>
      <c r="M1030" s="2">
        <v>445</v>
      </c>
    </row>
    <row r="1031" spans="1:13" s="13" customFormat="1" ht="12.75">
      <c r="A1031" s="10"/>
      <c r="B1031" s="209">
        <v>60000</v>
      </c>
      <c r="C1031" s="10" t="s">
        <v>445</v>
      </c>
      <c r="D1031" s="10" t="s">
        <v>298</v>
      </c>
      <c r="E1031" s="10" t="s">
        <v>777</v>
      </c>
      <c r="F1031" s="76" t="s">
        <v>61</v>
      </c>
      <c r="G1031" s="78" t="s">
        <v>33</v>
      </c>
      <c r="H1031" s="25">
        <f t="shared" si="58"/>
        <v>-252015</v>
      </c>
      <c r="I1031" s="66">
        <f t="shared" si="57"/>
        <v>134.8314606741573</v>
      </c>
      <c r="M1031" s="2">
        <v>445</v>
      </c>
    </row>
    <row r="1032" spans="1:13" s="13" customFormat="1" ht="12.75">
      <c r="A1032" s="10"/>
      <c r="B1032" s="209">
        <v>60000</v>
      </c>
      <c r="C1032" s="10" t="s">
        <v>478</v>
      </c>
      <c r="D1032" s="10" t="s">
        <v>305</v>
      </c>
      <c r="E1032" s="10" t="s">
        <v>777</v>
      </c>
      <c r="F1032" s="76"/>
      <c r="G1032" s="78" t="s">
        <v>33</v>
      </c>
      <c r="H1032" s="25">
        <f t="shared" si="58"/>
        <v>-312015</v>
      </c>
      <c r="I1032" s="66">
        <f t="shared" si="57"/>
        <v>134.8314606741573</v>
      </c>
      <c r="M1032" s="2">
        <v>445</v>
      </c>
    </row>
    <row r="1033" spans="1:13" s="13" customFormat="1" ht="12.75">
      <c r="A1033" s="10"/>
      <c r="B1033" s="209">
        <v>897750</v>
      </c>
      <c r="C1033" s="10" t="s">
        <v>703</v>
      </c>
      <c r="D1033" s="10" t="s">
        <v>699</v>
      </c>
      <c r="E1033" s="10" t="s">
        <v>778</v>
      </c>
      <c r="F1033" s="76"/>
      <c r="G1033" s="78" t="s">
        <v>33</v>
      </c>
      <c r="H1033" s="25">
        <f t="shared" si="58"/>
        <v>-1209765</v>
      </c>
      <c r="I1033" s="66">
        <f t="shared" si="57"/>
        <v>2017.4157303370787</v>
      </c>
      <c r="M1033" s="2">
        <v>445</v>
      </c>
    </row>
    <row r="1034" spans="1:13" s="55" customFormat="1" ht="12.75">
      <c r="A1034" s="9"/>
      <c r="B1034" s="202">
        <f>SUM(B1029:B1033)</f>
        <v>1209765</v>
      </c>
      <c r="C1034" s="9" t="s">
        <v>379</v>
      </c>
      <c r="D1034" s="9"/>
      <c r="E1034" s="9"/>
      <c r="F1034" s="15"/>
      <c r="G1034" s="171"/>
      <c r="H1034" s="57">
        <v>0</v>
      </c>
      <c r="I1034" s="54">
        <f t="shared" si="57"/>
        <v>2718.5730337078653</v>
      </c>
      <c r="M1034" s="2">
        <v>445</v>
      </c>
    </row>
    <row r="1035" spans="4:13" ht="12.75">
      <c r="D1035" s="10"/>
      <c r="H1035" s="5">
        <f>H1034-B1035</f>
        <v>0</v>
      </c>
      <c r="I1035" s="19">
        <f t="shared" si="57"/>
        <v>0</v>
      </c>
      <c r="M1035" s="2">
        <v>445</v>
      </c>
    </row>
    <row r="1036" spans="1:13" s="13" customFormat="1" ht="12.75">
      <c r="A1036" s="10"/>
      <c r="B1036" s="25"/>
      <c r="C1036" s="10"/>
      <c r="D1036" s="10"/>
      <c r="E1036" s="10"/>
      <c r="F1036" s="26"/>
      <c r="G1036" s="78"/>
      <c r="H1036" s="25">
        <f>H1035-B1036</f>
        <v>0</v>
      </c>
      <c r="I1036" s="66">
        <f t="shared" si="57"/>
        <v>0</v>
      </c>
      <c r="M1036" s="28">
        <v>445</v>
      </c>
    </row>
    <row r="1037" spans="4:13" ht="12.75">
      <c r="D1037" s="10"/>
      <c r="H1037" s="5">
        <f>H1036-B1037</f>
        <v>0</v>
      </c>
      <c r="I1037" s="19">
        <f t="shared" si="57"/>
        <v>0</v>
      </c>
      <c r="M1037" s="2">
        <v>445</v>
      </c>
    </row>
    <row r="1038" spans="1:13" s="214" customFormat="1" ht="12.75">
      <c r="A1038" s="211"/>
      <c r="B1038" s="212"/>
      <c r="C1038" s="213"/>
      <c r="D1038" s="10"/>
      <c r="E1038" s="211"/>
      <c r="F1038" s="23"/>
      <c r="G1038" s="172"/>
      <c r="H1038" s="5">
        <f>H1037-B1038</f>
        <v>0</v>
      </c>
      <c r="I1038" s="19">
        <f t="shared" si="57"/>
        <v>0</v>
      </c>
      <c r="K1038"/>
      <c r="M1038" s="2">
        <v>445</v>
      </c>
    </row>
    <row r="1039" spans="1:13" ht="13.5" thickBot="1">
      <c r="A1039" s="43"/>
      <c r="B1039" s="52">
        <f>+B1042+B1086+B1103+B1111+B1118</f>
        <v>807400</v>
      </c>
      <c r="C1039" s="43"/>
      <c r="D1039" s="53" t="s">
        <v>63</v>
      </c>
      <c r="E1039" s="46"/>
      <c r="F1039" s="47"/>
      <c r="G1039" s="170"/>
      <c r="H1039" s="48">
        <v>0</v>
      </c>
      <c r="I1039" s="49">
        <f t="shared" si="57"/>
        <v>1814.3820224719102</v>
      </c>
      <c r="J1039" s="50"/>
      <c r="K1039" s="50"/>
      <c r="L1039" s="50"/>
      <c r="M1039" s="2">
        <v>445</v>
      </c>
    </row>
    <row r="1040" spans="6:13" ht="12.75">
      <c r="F1040" s="51"/>
      <c r="H1040" s="5">
        <f>H1039-B1040</f>
        <v>0</v>
      </c>
      <c r="I1040" s="19">
        <f t="shared" si="57"/>
        <v>0</v>
      </c>
      <c r="M1040" s="2">
        <v>445</v>
      </c>
    </row>
    <row r="1041" spans="6:13" ht="12.75">
      <c r="F1041" s="51"/>
      <c r="H1041" s="5">
        <f>H1040-B1041</f>
        <v>0</v>
      </c>
      <c r="I1041" s="19">
        <f t="shared" si="57"/>
        <v>0</v>
      </c>
      <c r="M1041" s="2">
        <v>445</v>
      </c>
    </row>
    <row r="1042" spans="1:13" s="55" customFormat="1" ht="12.75">
      <c r="A1042" s="9"/>
      <c r="B1042" s="215">
        <f>+B1049+B1064+B1069+B1074+B1081</f>
        <v>194900</v>
      </c>
      <c r="C1042" s="196" t="s">
        <v>328</v>
      </c>
      <c r="D1042" s="197" t="s">
        <v>380</v>
      </c>
      <c r="E1042" s="196" t="s">
        <v>308</v>
      </c>
      <c r="F1042" s="198" t="s">
        <v>309</v>
      </c>
      <c r="G1042" s="199" t="s">
        <v>320</v>
      </c>
      <c r="H1042" s="200"/>
      <c r="I1042" s="54">
        <f t="shared" si="57"/>
        <v>437.97752808988764</v>
      </c>
      <c r="J1042" s="54"/>
      <c r="K1042" s="54"/>
      <c r="M1042" s="2">
        <v>445</v>
      </c>
    </row>
    <row r="1043" spans="6:13" ht="12.75">
      <c r="F1043" s="51"/>
      <c r="H1043" s="5">
        <f aca="true" t="shared" si="59" ref="H1043:H1048">H1042-B1043</f>
        <v>0</v>
      </c>
      <c r="I1043" s="19">
        <f t="shared" si="57"/>
        <v>0</v>
      </c>
      <c r="M1043" s="2">
        <v>445</v>
      </c>
    </row>
    <row r="1044" spans="2:13" ht="12.75">
      <c r="B1044" s="220">
        <v>5000</v>
      </c>
      <c r="C1044" s="1" t="s">
        <v>385</v>
      </c>
      <c r="D1044" s="1" t="s">
        <v>14</v>
      </c>
      <c r="E1044" s="1" t="s">
        <v>703</v>
      </c>
      <c r="F1044" s="51" t="s">
        <v>779</v>
      </c>
      <c r="G1044" s="75" t="s">
        <v>32</v>
      </c>
      <c r="H1044" s="5">
        <f t="shared" si="59"/>
        <v>-5000</v>
      </c>
      <c r="I1044" s="19">
        <v>10</v>
      </c>
      <c r="K1044" s="1" t="s">
        <v>385</v>
      </c>
      <c r="L1044">
        <v>6</v>
      </c>
      <c r="M1044" s="2">
        <v>445</v>
      </c>
    </row>
    <row r="1045" spans="2:13" ht="12.75">
      <c r="B1045" s="220">
        <v>5000</v>
      </c>
      <c r="C1045" s="1" t="s">
        <v>385</v>
      </c>
      <c r="D1045" s="1" t="s">
        <v>14</v>
      </c>
      <c r="E1045" s="1" t="s">
        <v>703</v>
      </c>
      <c r="F1045" s="51" t="s">
        <v>780</v>
      </c>
      <c r="G1045" s="75" t="s">
        <v>33</v>
      </c>
      <c r="H1045" s="5">
        <f t="shared" si="59"/>
        <v>-10000</v>
      </c>
      <c r="I1045" s="19">
        <v>10</v>
      </c>
      <c r="K1045" s="1" t="s">
        <v>385</v>
      </c>
      <c r="L1045">
        <v>6</v>
      </c>
      <c r="M1045" s="2">
        <v>445</v>
      </c>
    </row>
    <row r="1046" spans="2:13" ht="12.75">
      <c r="B1046" s="220">
        <v>2500</v>
      </c>
      <c r="C1046" s="1" t="s">
        <v>385</v>
      </c>
      <c r="D1046" s="1" t="s">
        <v>14</v>
      </c>
      <c r="E1046" s="1" t="s">
        <v>535</v>
      </c>
      <c r="F1046" s="51" t="s">
        <v>781</v>
      </c>
      <c r="G1046" s="75" t="s">
        <v>32</v>
      </c>
      <c r="H1046" s="5">
        <f t="shared" si="59"/>
        <v>-12500</v>
      </c>
      <c r="I1046" s="19">
        <v>5</v>
      </c>
      <c r="K1046" s="1" t="s">
        <v>385</v>
      </c>
      <c r="L1046">
        <v>6</v>
      </c>
      <c r="M1046" s="2">
        <v>445</v>
      </c>
    </row>
    <row r="1047" spans="2:13" ht="12.75">
      <c r="B1047" s="220">
        <v>3000</v>
      </c>
      <c r="C1047" s="1" t="s">
        <v>385</v>
      </c>
      <c r="D1047" s="1" t="s">
        <v>14</v>
      </c>
      <c r="E1047" s="1" t="s">
        <v>535</v>
      </c>
      <c r="F1047" s="51" t="s">
        <v>782</v>
      </c>
      <c r="G1047" s="75" t="s">
        <v>33</v>
      </c>
      <c r="H1047" s="5">
        <f t="shared" si="59"/>
        <v>-15500</v>
      </c>
      <c r="I1047" s="19">
        <v>6</v>
      </c>
      <c r="K1047" s="1" t="s">
        <v>385</v>
      </c>
      <c r="L1047">
        <v>6</v>
      </c>
      <c r="M1047" s="2">
        <v>445</v>
      </c>
    </row>
    <row r="1048" spans="2:13" ht="12.75">
      <c r="B1048" s="220">
        <v>2500</v>
      </c>
      <c r="C1048" s="1" t="s">
        <v>385</v>
      </c>
      <c r="D1048" s="1" t="s">
        <v>14</v>
      </c>
      <c r="E1048" s="1" t="s">
        <v>535</v>
      </c>
      <c r="F1048" s="51" t="s">
        <v>783</v>
      </c>
      <c r="G1048" s="75" t="s">
        <v>34</v>
      </c>
      <c r="H1048" s="5">
        <f t="shared" si="59"/>
        <v>-18000</v>
      </c>
      <c r="I1048" s="19">
        <v>5</v>
      </c>
      <c r="K1048" s="1" t="s">
        <v>385</v>
      </c>
      <c r="L1048">
        <v>6</v>
      </c>
      <c r="M1048" s="2">
        <v>445</v>
      </c>
    </row>
    <row r="1049" spans="1:13" s="55" customFormat="1" ht="12.75">
      <c r="A1049" s="9"/>
      <c r="B1049" s="219">
        <f>SUM(B1044:B1048)</f>
        <v>18000</v>
      </c>
      <c r="C1049" s="9" t="s">
        <v>385</v>
      </c>
      <c r="D1049" s="9"/>
      <c r="E1049" s="9"/>
      <c r="F1049" s="58"/>
      <c r="G1049" s="171"/>
      <c r="H1049" s="57">
        <v>0</v>
      </c>
      <c r="I1049" s="54">
        <f>+B1049/M1049</f>
        <v>40.449438202247194</v>
      </c>
      <c r="M1049" s="2">
        <v>445</v>
      </c>
    </row>
    <row r="1050" spans="2:13" ht="12.75">
      <c r="B1050" s="220"/>
      <c r="F1050" s="51"/>
      <c r="H1050" s="5">
        <f aca="true" t="shared" si="60" ref="H1050:H1063">H1049-B1050</f>
        <v>0</v>
      </c>
      <c r="I1050" s="19">
        <f>+B1050/M1050</f>
        <v>0</v>
      </c>
      <c r="M1050" s="2">
        <v>445</v>
      </c>
    </row>
    <row r="1051" spans="2:13" ht="12.75">
      <c r="B1051" s="220"/>
      <c r="F1051" s="51"/>
      <c r="H1051" s="5">
        <f t="shared" si="60"/>
        <v>0</v>
      </c>
      <c r="I1051" s="19">
        <f>+B1051/M1051</f>
        <v>0</v>
      </c>
      <c r="M1051" s="2">
        <v>445</v>
      </c>
    </row>
    <row r="1052" spans="2:13" ht="12.75">
      <c r="B1052" s="220">
        <v>5000</v>
      </c>
      <c r="C1052" s="1" t="s">
        <v>440</v>
      </c>
      <c r="D1052" s="10" t="s">
        <v>14</v>
      </c>
      <c r="E1052" s="1" t="s">
        <v>522</v>
      </c>
      <c r="F1052" s="51" t="s">
        <v>784</v>
      </c>
      <c r="G1052" s="75" t="s">
        <v>32</v>
      </c>
      <c r="H1052" s="5">
        <f t="shared" si="60"/>
        <v>-5000</v>
      </c>
      <c r="I1052" s="19">
        <v>10.1</v>
      </c>
      <c r="K1052" t="s">
        <v>703</v>
      </c>
      <c r="L1052">
        <v>6</v>
      </c>
      <c r="M1052" s="2">
        <v>445</v>
      </c>
    </row>
    <row r="1053" spans="2:13" ht="12.75">
      <c r="B1053" s="220">
        <v>5100</v>
      </c>
      <c r="C1053" s="1" t="s">
        <v>440</v>
      </c>
      <c r="D1053" s="10" t="s">
        <v>14</v>
      </c>
      <c r="E1053" s="1" t="s">
        <v>522</v>
      </c>
      <c r="F1053" s="51" t="s">
        <v>784</v>
      </c>
      <c r="G1053" s="75" t="s">
        <v>33</v>
      </c>
      <c r="H1053" s="5">
        <f t="shared" si="60"/>
        <v>-10100</v>
      </c>
      <c r="I1053" s="19">
        <v>10.1</v>
      </c>
      <c r="K1053" t="s">
        <v>703</v>
      </c>
      <c r="L1053">
        <v>6</v>
      </c>
      <c r="M1053" s="2">
        <v>445</v>
      </c>
    </row>
    <row r="1054" spans="2:13" ht="12.75">
      <c r="B1054" s="220">
        <v>1500</v>
      </c>
      <c r="C1054" s="1" t="s">
        <v>440</v>
      </c>
      <c r="D1054" s="10" t="s">
        <v>14</v>
      </c>
      <c r="E1054" s="1" t="s">
        <v>522</v>
      </c>
      <c r="F1054" s="51" t="s">
        <v>1288</v>
      </c>
      <c r="G1054" s="75" t="s">
        <v>32</v>
      </c>
      <c r="H1054" s="5">
        <f t="shared" si="60"/>
        <v>-11600</v>
      </c>
      <c r="I1054" s="19">
        <f aca="true" t="shared" si="61" ref="I1054:I1066">+B1054/M1054</f>
        <v>3.3707865168539324</v>
      </c>
      <c r="K1054" t="s">
        <v>535</v>
      </c>
      <c r="L1054">
        <v>6</v>
      </c>
      <c r="M1054" s="2">
        <v>445</v>
      </c>
    </row>
    <row r="1055" spans="2:13" ht="12.75">
      <c r="B1055" s="220">
        <v>1500</v>
      </c>
      <c r="C1055" s="1" t="s">
        <v>440</v>
      </c>
      <c r="D1055" s="10" t="s">
        <v>14</v>
      </c>
      <c r="E1055" s="1" t="s">
        <v>522</v>
      </c>
      <c r="F1055" s="51" t="s">
        <v>785</v>
      </c>
      <c r="G1055" s="75" t="s">
        <v>32</v>
      </c>
      <c r="H1055" s="5">
        <f t="shared" si="60"/>
        <v>-13100</v>
      </c>
      <c r="I1055" s="19">
        <f t="shared" si="61"/>
        <v>3.3707865168539324</v>
      </c>
      <c r="K1055" t="s">
        <v>535</v>
      </c>
      <c r="L1055">
        <v>6</v>
      </c>
      <c r="M1055" s="2">
        <v>445</v>
      </c>
    </row>
    <row r="1056" spans="2:13" ht="12.75">
      <c r="B1056" s="220">
        <v>1500</v>
      </c>
      <c r="C1056" s="1" t="s">
        <v>440</v>
      </c>
      <c r="D1056" s="10" t="s">
        <v>14</v>
      </c>
      <c r="E1056" s="1" t="s">
        <v>522</v>
      </c>
      <c r="F1056" s="51" t="s">
        <v>1288</v>
      </c>
      <c r="G1056" s="75" t="s">
        <v>33</v>
      </c>
      <c r="H1056" s="5">
        <f t="shared" si="60"/>
        <v>-14600</v>
      </c>
      <c r="I1056" s="19">
        <f t="shared" si="61"/>
        <v>3.3707865168539324</v>
      </c>
      <c r="K1056" t="s">
        <v>535</v>
      </c>
      <c r="L1056">
        <v>6</v>
      </c>
      <c r="M1056" s="2">
        <v>445</v>
      </c>
    </row>
    <row r="1057" spans="2:13" ht="12.75">
      <c r="B1057" s="220">
        <v>1500</v>
      </c>
      <c r="C1057" s="1" t="s">
        <v>440</v>
      </c>
      <c r="D1057" s="10" t="s">
        <v>14</v>
      </c>
      <c r="E1057" s="1" t="s">
        <v>522</v>
      </c>
      <c r="F1057" s="51" t="s">
        <v>785</v>
      </c>
      <c r="G1057" s="75" t="s">
        <v>33</v>
      </c>
      <c r="H1057" s="5">
        <f t="shared" si="60"/>
        <v>-16100</v>
      </c>
      <c r="I1057" s="19">
        <f t="shared" si="61"/>
        <v>3.3707865168539324</v>
      </c>
      <c r="K1057" t="s">
        <v>535</v>
      </c>
      <c r="L1057">
        <v>6</v>
      </c>
      <c r="M1057" s="2">
        <v>445</v>
      </c>
    </row>
    <row r="1058" spans="2:13" ht="12.75">
      <c r="B1058" s="220">
        <v>4500</v>
      </c>
      <c r="C1058" s="1" t="s">
        <v>786</v>
      </c>
      <c r="D1058" s="10" t="s">
        <v>14</v>
      </c>
      <c r="E1058" s="1" t="s">
        <v>522</v>
      </c>
      <c r="F1058" s="51" t="s">
        <v>1288</v>
      </c>
      <c r="G1058" s="75" t="s">
        <v>33</v>
      </c>
      <c r="H1058" s="5">
        <f t="shared" si="60"/>
        <v>-20600</v>
      </c>
      <c r="I1058" s="19">
        <f t="shared" si="61"/>
        <v>10.112359550561798</v>
      </c>
      <c r="K1058" t="s">
        <v>535</v>
      </c>
      <c r="L1058">
        <v>6</v>
      </c>
      <c r="M1058" s="2">
        <v>445</v>
      </c>
    </row>
    <row r="1059" spans="2:13" ht="12.75">
      <c r="B1059" s="220">
        <v>1500</v>
      </c>
      <c r="C1059" s="10" t="s">
        <v>440</v>
      </c>
      <c r="D1059" s="10" t="s">
        <v>14</v>
      </c>
      <c r="E1059" s="1" t="s">
        <v>522</v>
      </c>
      <c r="F1059" s="51" t="s">
        <v>534</v>
      </c>
      <c r="G1059" s="75" t="s">
        <v>32</v>
      </c>
      <c r="H1059" s="5">
        <f t="shared" si="60"/>
        <v>-22100</v>
      </c>
      <c r="I1059" s="19">
        <f t="shared" si="61"/>
        <v>3.3707865168539324</v>
      </c>
      <c r="K1059" s="13" t="s">
        <v>502</v>
      </c>
      <c r="L1059">
        <v>6</v>
      </c>
      <c r="M1059" s="2">
        <v>445</v>
      </c>
    </row>
    <row r="1060" spans="2:13" ht="12.75">
      <c r="B1060" s="220">
        <v>3000</v>
      </c>
      <c r="C1060" s="10" t="s">
        <v>440</v>
      </c>
      <c r="D1060" s="10" t="s">
        <v>14</v>
      </c>
      <c r="E1060" s="1" t="s">
        <v>522</v>
      </c>
      <c r="F1060" s="51" t="s">
        <v>534</v>
      </c>
      <c r="G1060" s="75" t="s">
        <v>32</v>
      </c>
      <c r="H1060" s="5">
        <f t="shared" si="60"/>
        <v>-25100</v>
      </c>
      <c r="I1060" s="19">
        <f t="shared" si="61"/>
        <v>6.741573033707865</v>
      </c>
      <c r="K1060" s="13" t="s">
        <v>502</v>
      </c>
      <c r="L1060">
        <v>6</v>
      </c>
      <c r="M1060" s="2">
        <v>445</v>
      </c>
    </row>
    <row r="1061" spans="2:13" ht="12.75">
      <c r="B1061" s="220">
        <v>1500</v>
      </c>
      <c r="C1061" s="10" t="s">
        <v>440</v>
      </c>
      <c r="D1061" s="10" t="s">
        <v>14</v>
      </c>
      <c r="E1061" s="1" t="s">
        <v>522</v>
      </c>
      <c r="F1061" s="51" t="s">
        <v>534</v>
      </c>
      <c r="G1061" s="75" t="s">
        <v>32</v>
      </c>
      <c r="H1061" s="5">
        <f t="shared" si="60"/>
        <v>-26600</v>
      </c>
      <c r="I1061" s="19">
        <f t="shared" si="61"/>
        <v>3.3707865168539324</v>
      </c>
      <c r="K1061" s="13" t="s">
        <v>502</v>
      </c>
      <c r="L1061">
        <v>6</v>
      </c>
      <c r="M1061" s="2">
        <v>445</v>
      </c>
    </row>
    <row r="1062" spans="1:13" s="56" customFormat="1" ht="12.75">
      <c r="A1062" s="10"/>
      <c r="B1062" s="385">
        <v>2500</v>
      </c>
      <c r="C1062" s="10" t="s">
        <v>440</v>
      </c>
      <c r="D1062" s="10" t="s">
        <v>14</v>
      </c>
      <c r="E1062" s="10" t="s">
        <v>1294</v>
      </c>
      <c r="F1062" s="65" t="s">
        <v>65</v>
      </c>
      <c r="G1062" s="78" t="s">
        <v>32</v>
      </c>
      <c r="H1062" s="5">
        <f t="shared" si="60"/>
        <v>-29100</v>
      </c>
      <c r="I1062" s="66">
        <f t="shared" si="61"/>
        <v>5.617977528089888</v>
      </c>
      <c r="J1062" s="13"/>
      <c r="K1062" s="13" t="s">
        <v>66</v>
      </c>
      <c r="L1062" s="63"/>
      <c r="M1062" s="2">
        <v>445</v>
      </c>
    </row>
    <row r="1063" spans="1:13" s="56" customFormat="1" ht="12.75">
      <c r="A1063" s="10"/>
      <c r="B1063" s="385">
        <v>2500</v>
      </c>
      <c r="C1063" s="10" t="s">
        <v>440</v>
      </c>
      <c r="D1063" s="10" t="s">
        <v>14</v>
      </c>
      <c r="E1063" s="10" t="s">
        <v>1294</v>
      </c>
      <c r="F1063" s="65" t="s">
        <v>65</v>
      </c>
      <c r="G1063" s="78" t="s">
        <v>32</v>
      </c>
      <c r="H1063" s="5">
        <f t="shared" si="60"/>
        <v>-31600</v>
      </c>
      <c r="I1063" s="66">
        <f t="shared" si="61"/>
        <v>5.617977528089888</v>
      </c>
      <c r="J1063" s="13"/>
      <c r="K1063" s="13" t="s">
        <v>66</v>
      </c>
      <c r="L1063" s="63"/>
      <c r="M1063" s="2">
        <v>445</v>
      </c>
    </row>
    <row r="1064" spans="1:13" s="55" customFormat="1" ht="12.75">
      <c r="A1064" s="9"/>
      <c r="B1064" s="219">
        <f>SUM(B1052:B1063)</f>
        <v>31600</v>
      </c>
      <c r="C1064" s="9"/>
      <c r="D1064" s="9"/>
      <c r="E1064" s="9" t="s">
        <v>522</v>
      </c>
      <c r="F1064" s="58"/>
      <c r="G1064" s="171"/>
      <c r="H1064" s="57">
        <v>0</v>
      </c>
      <c r="I1064" s="54">
        <f t="shared" si="61"/>
        <v>71.01123595505618</v>
      </c>
      <c r="M1064" s="2">
        <v>445</v>
      </c>
    </row>
    <row r="1065" spans="2:13" ht="12.75">
      <c r="B1065" s="220"/>
      <c r="F1065" s="51"/>
      <c r="H1065" s="5">
        <f>H1064-B1065</f>
        <v>0</v>
      </c>
      <c r="I1065" s="19">
        <f t="shared" si="61"/>
        <v>0</v>
      </c>
      <c r="M1065" s="2">
        <v>445</v>
      </c>
    </row>
    <row r="1066" spans="2:13" ht="12.75">
      <c r="B1066" s="220"/>
      <c r="F1066" s="51"/>
      <c r="H1066" s="5">
        <f>H1065-B1066</f>
        <v>0</v>
      </c>
      <c r="I1066" s="19">
        <f t="shared" si="61"/>
        <v>0</v>
      </c>
      <c r="M1066" s="2">
        <v>445</v>
      </c>
    </row>
    <row r="1067" spans="2:13" ht="12.75">
      <c r="B1067" s="220">
        <v>16000</v>
      </c>
      <c r="C1067" s="1" t="s">
        <v>463</v>
      </c>
      <c r="D1067" s="10" t="s">
        <v>14</v>
      </c>
      <c r="E1067" s="1" t="s">
        <v>472</v>
      </c>
      <c r="F1067" s="51" t="s">
        <v>787</v>
      </c>
      <c r="G1067" s="75" t="s">
        <v>32</v>
      </c>
      <c r="H1067" s="5">
        <f>H1066-B1067</f>
        <v>-16000</v>
      </c>
      <c r="I1067" s="19">
        <v>32</v>
      </c>
      <c r="K1067" t="s">
        <v>703</v>
      </c>
      <c r="L1067">
        <v>6</v>
      </c>
      <c r="M1067" s="2">
        <v>445</v>
      </c>
    </row>
    <row r="1068" spans="2:13" ht="12.75">
      <c r="B1068" s="220">
        <v>16000</v>
      </c>
      <c r="C1068" s="1" t="s">
        <v>463</v>
      </c>
      <c r="D1068" s="10" t="s">
        <v>14</v>
      </c>
      <c r="E1068" s="1" t="s">
        <v>472</v>
      </c>
      <c r="F1068" s="51" t="s">
        <v>788</v>
      </c>
      <c r="G1068" s="75" t="s">
        <v>789</v>
      </c>
      <c r="H1068" s="5">
        <f>H1067-B1068</f>
        <v>-32000</v>
      </c>
      <c r="I1068" s="19">
        <v>32</v>
      </c>
      <c r="K1068" t="s">
        <v>703</v>
      </c>
      <c r="L1068">
        <v>6</v>
      </c>
      <c r="M1068" s="2">
        <v>445</v>
      </c>
    </row>
    <row r="1069" spans="1:13" s="55" customFormat="1" ht="12.75">
      <c r="A1069" s="9"/>
      <c r="B1069" s="219">
        <f>SUM(B1067:B1068)</f>
        <v>32000</v>
      </c>
      <c r="C1069" s="9" t="s">
        <v>463</v>
      </c>
      <c r="D1069" s="9"/>
      <c r="E1069" s="9"/>
      <c r="F1069" s="58"/>
      <c r="G1069" s="171"/>
      <c r="H1069" s="57">
        <v>0</v>
      </c>
      <c r="I1069" s="54">
        <f>+B1069/M1069</f>
        <v>71.91011235955057</v>
      </c>
      <c r="M1069" s="2">
        <v>445</v>
      </c>
    </row>
    <row r="1070" spans="2:13" ht="12.75">
      <c r="B1070" s="220"/>
      <c r="F1070" s="51"/>
      <c r="H1070" s="5">
        <f>H1069-B1070</f>
        <v>0</v>
      </c>
      <c r="I1070" s="19">
        <f>+B1070/M1070</f>
        <v>0</v>
      </c>
      <c r="M1070" s="2">
        <v>445</v>
      </c>
    </row>
    <row r="1071" spans="2:13" ht="12.75">
      <c r="B1071" s="220"/>
      <c r="F1071" s="51"/>
      <c r="H1071" s="5">
        <f>H1070-B1071</f>
        <v>0</v>
      </c>
      <c r="I1071" s="19">
        <f>+B1071/M1071</f>
        <v>0</v>
      </c>
      <c r="M1071" s="2">
        <v>445</v>
      </c>
    </row>
    <row r="1072" spans="2:13" ht="12.75">
      <c r="B1072" s="220">
        <v>1800</v>
      </c>
      <c r="C1072" s="1" t="s">
        <v>465</v>
      </c>
      <c r="D1072" s="10" t="s">
        <v>14</v>
      </c>
      <c r="E1072" s="1" t="s">
        <v>472</v>
      </c>
      <c r="F1072" s="51" t="s">
        <v>790</v>
      </c>
      <c r="G1072" s="75" t="s">
        <v>32</v>
      </c>
      <c r="H1072" s="5">
        <f>H1071-B1072</f>
        <v>-1800</v>
      </c>
      <c r="I1072" s="19">
        <v>3.6</v>
      </c>
      <c r="K1072" t="s">
        <v>703</v>
      </c>
      <c r="L1072">
        <v>6</v>
      </c>
      <c r="M1072" s="2">
        <v>445</v>
      </c>
    </row>
    <row r="1073" spans="2:13" ht="12.75">
      <c r="B1073" s="220">
        <v>1500</v>
      </c>
      <c r="C1073" s="1" t="s">
        <v>465</v>
      </c>
      <c r="D1073" s="10" t="s">
        <v>14</v>
      </c>
      <c r="E1073" s="1" t="s">
        <v>472</v>
      </c>
      <c r="F1073" s="51" t="s">
        <v>788</v>
      </c>
      <c r="G1073" s="75" t="s">
        <v>33</v>
      </c>
      <c r="H1073" s="5">
        <f>H1072-B1073</f>
        <v>-3300</v>
      </c>
      <c r="I1073" s="19">
        <v>3</v>
      </c>
      <c r="K1073" t="s">
        <v>703</v>
      </c>
      <c r="L1073">
        <v>6</v>
      </c>
      <c r="M1073" s="2">
        <v>445</v>
      </c>
    </row>
    <row r="1074" spans="1:13" s="55" customFormat="1" ht="12.75">
      <c r="A1074" s="9"/>
      <c r="B1074" s="219">
        <f>SUM(B1072:B1073)</f>
        <v>3300</v>
      </c>
      <c r="C1074" s="9" t="s">
        <v>465</v>
      </c>
      <c r="D1074" s="9"/>
      <c r="E1074" s="9"/>
      <c r="F1074" s="58"/>
      <c r="G1074" s="171"/>
      <c r="H1074" s="57">
        <v>0</v>
      </c>
      <c r="I1074" s="54">
        <f aca="true" t="shared" si="62" ref="I1074:I1105">+B1074/M1074</f>
        <v>7.415730337078652</v>
      </c>
      <c r="M1074" s="2">
        <v>445</v>
      </c>
    </row>
    <row r="1075" spans="6:13" ht="12.75">
      <c r="F1075" s="51"/>
      <c r="H1075" s="5">
        <v>0</v>
      </c>
      <c r="I1075" s="19">
        <f t="shared" si="62"/>
        <v>0</v>
      </c>
      <c r="M1075" s="2">
        <v>445</v>
      </c>
    </row>
    <row r="1076" spans="6:13" ht="12.75">
      <c r="F1076" s="51"/>
      <c r="H1076" s="5">
        <f>H1075-B1076</f>
        <v>0</v>
      </c>
      <c r="I1076" s="19">
        <f t="shared" si="62"/>
        <v>0</v>
      </c>
      <c r="M1076" s="2">
        <v>445</v>
      </c>
    </row>
    <row r="1077" spans="2:13" ht="12.75">
      <c r="B1077" s="334">
        <v>30000</v>
      </c>
      <c r="C1077" s="1" t="s">
        <v>791</v>
      </c>
      <c r="D1077" s="10" t="s">
        <v>14</v>
      </c>
      <c r="E1077" s="1" t="s">
        <v>777</v>
      </c>
      <c r="F1077" s="51" t="s">
        <v>1289</v>
      </c>
      <c r="G1077" s="75" t="s">
        <v>34</v>
      </c>
      <c r="H1077" s="5">
        <f>H1076-B1077</f>
        <v>-30000</v>
      </c>
      <c r="I1077" s="19">
        <f t="shared" si="62"/>
        <v>67.41573033707866</v>
      </c>
      <c r="K1077" t="s">
        <v>535</v>
      </c>
      <c r="L1077">
        <v>6</v>
      </c>
      <c r="M1077" s="2">
        <v>445</v>
      </c>
    </row>
    <row r="1078" spans="2:13" ht="12.75">
      <c r="B1078" s="334">
        <v>30000</v>
      </c>
      <c r="C1078" s="1" t="s">
        <v>791</v>
      </c>
      <c r="D1078" s="10" t="s">
        <v>14</v>
      </c>
      <c r="E1078" s="1" t="s">
        <v>777</v>
      </c>
      <c r="F1078" s="51" t="s">
        <v>1290</v>
      </c>
      <c r="G1078" s="75" t="s">
        <v>34</v>
      </c>
      <c r="H1078" s="5">
        <f>H1077-B1078</f>
        <v>-60000</v>
      </c>
      <c r="I1078" s="19">
        <f t="shared" si="62"/>
        <v>67.41573033707866</v>
      </c>
      <c r="K1078" t="s">
        <v>535</v>
      </c>
      <c r="L1078">
        <v>6</v>
      </c>
      <c r="M1078" s="2">
        <v>445</v>
      </c>
    </row>
    <row r="1079" spans="2:13" ht="12.75">
      <c r="B1079" s="334">
        <v>20000</v>
      </c>
      <c r="C1079" s="1" t="s">
        <v>791</v>
      </c>
      <c r="D1079" s="10" t="s">
        <v>14</v>
      </c>
      <c r="E1079" s="1" t="s">
        <v>777</v>
      </c>
      <c r="F1079" s="51" t="s">
        <v>1291</v>
      </c>
      <c r="G1079" s="75" t="s">
        <v>30</v>
      </c>
      <c r="H1079" s="5">
        <f>H1078-B1079</f>
        <v>-80000</v>
      </c>
      <c r="I1079" s="19">
        <f t="shared" si="62"/>
        <v>44.943820224719104</v>
      </c>
      <c r="K1079" t="s">
        <v>535</v>
      </c>
      <c r="L1079">
        <v>6</v>
      </c>
      <c r="M1079" s="2">
        <v>445</v>
      </c>
    </row>
    <row r="1080" spans="2:13" ht="12.75">
      <c r="B1080" s="334">
        <v>30000</v>
      </c>
      <c r="C1080" s="1" t="s">
        <v>792</v>
      </c>
      <c r="D1080" s="10" t="s">
        <v>14</v>
      </c>
      <c r="E1080" s="1" t="s">
        <v>777</v>
      </c>
      <c r="F1080" s="51" t="s">
        <v>793</v>
      </c>
      <c r="G1080" s="75" t="s">
        <v>41</v>
      </c>
      <c r="H1080" s="5">
        <f>H1078-B1080</f>
        <v>-90000</v>
      </c>
      <c r="I1080" s="19">
        <f t="shared" si="62"/>
        <v>67.41573033707866</v>
      </c>
      <c r="K1080" t="s">
        <v>531</v>
      </c>
      <c r="L1080">
        <v>6</v>
      </c>
      <c r="M1080" s="2">
        <v>445</v>
      </c>
    </row>
    <row r="1081" spans="1:13" s="55" customFormat="1" ht="12.75">
      <c r="A1081" s="9"/>
      <c r="B1081" s="218">
        <f>SUM(B1077:B1080)</f>
        <v>110000</v>
      </c>
      <c r="C1081" s="9"/>
      <c r="D1081" s="9"/>
      <c r="E1081" s="9" t="s">
        <v>777</v>
      </c>
      <c r="F1081" s="58"/>
      <c r="G1081" s="171"/>
      <c r="H1081" s="57">
        <v>0</v>
      </c>
      <c r="I1081" s="54">
        <f t="shared" si="62"/>
        <v>247.19101123595505</v>
      </c>
      <c r="M1081" s="2">
        <v>445</v>
      </c>
    </row>
    <row r="1082" spans="6:13" ht="12.75">
      <c r="F1082" s="51"/>
      <c r="H1082" s="5">
        <f>H1081-B1082</f>
        <v>0</v>
      </c>
      <c r="I1082" s="19">
        <f t="shared" si="62"/>
        <v>0</v>
      </c>
      <c r="M1082" s="2">
        <v>445</v>
      </c>
    </row>
    <row r="1083" spans="6:13" ht="12.75">
      <c r="F1083" s="51"/>
      <c r="H1083" s="5">
        <f>H1082-B1083</f>
        <v>0</v>
      </c>
      <c r="I1083" s="19">
        <f t="shared" si="62"/>
        <v>0</v>
      </c>
      <c r="M1083" s="2">
        <v>445</v>
      </c>
    </row>
    <row r="1084" spans="6:13" ht="12.75">
      <c r="F1084" s="51"/>
      <c r="H1084" s="5">
        <f>H1083-B1084</f>
        <v>0</v>
      </c>
      <c r="I1084" s="19">
        <f t="shared" si="62"/>
        <v>0</v>
      </c>
      <c r="M1084" s="2">
        <v>445</v>
      </c>
    </row>
    <row r="1085" spans="6:13" ht="12.75">
      <c r="F1085" s="51"/>
      <c r="H1085" s="5">
        <f>H1084-B1085</f>
        <v>0</v>
      </c>
      <c r="I1085" s="19">
        <f t="shared" si="62"/>
        <v>0</v>
      </c>
      <c r="M1085" s="2">
        <v>445</v>
      </c>
    </row>
    <row r="1086" spans="1:13" s="55" customFormat="1" ht="12.75">
      <c r="A1086" s="9"/>
      <c r="B1086" s="216">
        <f>+B1089+B1094</f>
        <v>12500</v>
      </c>
      <c r="C1086" s="196" t="s">
        <v>342</v>
      </c>
      <c r="D1086" s="197" t="s">
        <v>381</v>
      </c>
      <c r="E1086" s="196" t="s">
        <v>308</v>
      </c>
      <c r="F1086" s="198" t="s">
        <v>309</v>
      </c>
      <c r="G1086" s="199" t="s">
        <v>310</v>
      </c>
      <c r="H1086" s="200"/>
      <c r="I1086" s="54">
        <f t="shared" si="62"/>
        <v>28.089887640449437</v>
      </c>
      <c r="J1086" s="54"/>
      <c r="K1086" s="54"/>
      <c r="M1086" s="2">
        <v>445</v>
      </c>
    </row>
    <row r="1087" spans="2:13" ht="12.75">
      <c r="B1087" s="217"/>
      <c r="F1087" s="51"/>
      <c r="H1087" s="5">
        <f>H1086-B1087</f>
        <v>0</v>
      </c>
      <c r="I1087" s="19">
        <f t="shared" si="62"/>
        <v>0</v>
      </c>
      <c r="M1087" s="2">
        <v>445</v>
      </c>
    </row>
    <row r="1088" spans="2:13" ht="12.75">
      <c r="B1088" s="217">
        <v>5000</v>
      </c>
      <c r="C1088" s="1" t="s">
        <v>385</v>
      </c>
      <c r="D1088" s="1" t="s">
        <v>14</v>
      </c>
      <c r="E1088" s="1" t="s">
        <v>502</v>
      </c>
      <c r="F1088" s="51" t="s">
        <v>794</v>
      </c>
      <c r="G1088" s="75" t="s">
        <v>39</v>
      </c>
      <c r="H1088" s="5">
        <f>H1087-B1088</f>
        <v>-5000</v>
      </c>
      <c r="I1088" s="19">
        <f t="shared" si="62"/>
        <v>11.235955056179776</v>
      </c>
      <c r="K1088" s="1" t="s">
        <v>385</v>
      </c>
      <c r="L1088">
        <v>13</v>
      </c>
      <c r="M1088" s="2">
        <v>445</v>
      </c>
    </row>
    <row r="1089" spans="1:13" s="55" customFormat="1" ht="12.75">
      <c r="A1089" s="9"/>
      <c r="B1089" s="216">
        <f>SUM(B1088)</f>
        <v>5000</v>
      </c>
      <c r="C1089" s="9" t="s">
        <v>397</v>
      </c>
      <c r="D1089" s="9"/>
      <c r="E1089" s="9"/>
      <c r="F1089" s="58"/>
      <c r="G1089" s="171"/>
      <c r="H1089" s="57">
        <v>0</v>
      </c>
      <c r="I1089" s="54">
        <f t="shared" si="62"/>
        <v>11.235955056179776</v>
      </c>
      <c r="M1089" s="2">
        <v>445</v>
      </c>
    </row>
    <row r="1090" spans="2:13" ht="12.75">
      <c r="B1090" s="217"/>
      <c r="F1090" s="51"/>
      <c r="H1090" s="5">
        <f>H1089-B1090</f>
        <v>0</v>
      </c>
      <c r="I1090" s="19">
        <f t="shared" si="62"/>
        <v>0</v>
      </c>
      <c r="M1090" s="2">
        <v>445</v>
      </c>
    </row>
    <row r="1091" spans="2:13" ht="12.75">
      <c r="B1091" s="217"/>
      <c r="F1091" s="51"/>
      <c r="H1091" s="5">
        <f>H1090-B1091</f>
        <v>0</v>
      </c>
      <c r="I1091" s="19">
        <f t="shared" si="62"/>
        <v>0</v>
      </c>
      <c r="M1091" s="2">
        <v>445</v>
      </c>
    </row>
    <row r="1092" spans="2:13" ht="12.75">
      <c r="B1092" s="217">
        <v>5000</v>
      </c>
      <c r="C1092" s="1" t="s">
        <v>440</v>
      </c>
      <c r="D1092" s="10" t="s">
        <v>63</v>
      </c>
      <c r="E1092" s="1" t="s">
        <v>522</v>
      </c>
      <c r="F1092" s="51" t="s">
        <v>577</v>
      </c>
      <c r="G1092" s="75" t="s">
        <v>39</v>
      </c>
      <c r="H1092" s="5">
        <f>H1091-B1092</f>
        <v>-5000</v>
      </c>
      <c r="I1092" s="19">
        <f t="shared" si="62"/>
        <v>11.235955056179776</v>
      </c>
      <c r="K1092" s="13" t="s">
        <v>502</v>
      </c>
      <c r="L1092">
        <v>13</v>
      </c>
      <c r="M1092" s="2">
        <v>445</v>
      </c>
    </row>
    <row r="1093" spans="1:13" s="56" customFormat="1" ht="12.75">
      <c r="A1093" s="79"/>
      <c r="B1093" s="386">
        <v>2500</v>
      </c>
      <c r="C1093" s="10" t="s">
        <v>440</v>
      </c>
      <c r="D1093" s="10" t="s">
        <v>795</v>
      </c>
      <c r="E1093" s="1" t="s">
        <v>522</v>
      </c>
      <c r="F1093" s="65" t="s">
        <v>65</v>
      </c>
      <c r="G1093" s="78" t="s">
        <v>39</v>
      </c>
      <c r="H1093" s="25">
        <f>H1092-B1093</f>
        <v>-7500</v>
      </c>
      <c r="I1093" s="66">
        <f t="shared" si="62"/>
        <v>5.617977528089888</v>
      </c>
      <c r="J1093" s="80"/>
      <c r="K1093" s="80" t="s">
        <v>66</v>
      </c>
      <c r="L1093" s="80"/>
      <c r="M1093" s="2">
        <v>445</v>
      </c>
    </row>
    <row r="1094" spans="1:13" s="55" customFormat="1" ht="12.75">
      <c r="A1094" s="9"/>
      <c r="B1094" s="216">
        <f>SUM(B1092:B1093)</f>
        <v>7500</v>
      </c>
      <c r="C1094" s="9"/>
      <c r="D1094" s="9"/>
      <c r="E1094" s="9" t="s">
        <v>522</v>
      </c>
      <c r="F1094" s="58"/>
      <c r="G1094" s="171"/>
      <c r="H1094" s="57">
        <v>0</v>
      </c>
      <c r="I1094" s="54">
        <f t="shared" si="62"/>
        <v>16.853932584269664</v>
      </c>
      <c r="M1094" s="2">
        <v>445</v>
      </c>
    </row>
    <row r="1095" spans="6:13" ht="12.75">
      <c r="F1095" s="51"/>
      <c r="H1095" s="5">
        <f>H1094-B1095</f>
        <v>0</v>
      </c>
      <c r="I1095" s="19">
        <f t="shared" si="62"/>
        <v>0</v>
      </c>
      <c r="M1095" s="2">
        <v>445</v>
      </c>
    </row>
    <row r="1096" spans="6:13" ht="12.75">
      <c r="F1096" s="51"/>
      <c r="H1096" s="5">
        <f>H1095-B1096</f>
        <v>0</v>
      </c>
      <c r="I1096" s="19">
        <f t="shared" si="62"/>
        <v>0</v>
      </c>
      <c r="M1096" s="2">
        <v>445</v>
      </c>
    </row>
    <row r="1097" spans="1:13" s="55" customFormat="1" ht="12.75">
      <c r="A1097" s="9"/>
      <c r="B1097" s="202">
        <f>+B1103+B1111</f>
        <v>90000</v>
      </c>
      <c r="C1097" s="196"/>
      <c r="D1097" s="197" t="s">
        <v>382</v>
      </c>
      <c r="E1097" s="196" t="s">
        <v>323</v>
      </c>
      <c r="F1097" s="210" t="s">
        <v>383</v>
      </c>
      <c r="G1097" s="199" t="s">
        <v>372</v>
      </c>
      <c r="H1097" s="200"/>
      <c r="I1097" s="54">
        <f t="shared" si="62"/>
        <v>202.24719101123594</v>
      </c>
      <c r="J1097" s="54"/>
      <c r="K1097" s="54"/>
      <c r="M1097" s="2">
        <v>445</v>
      </c>
    </row>
    <row r="1098" spans="2:13" ht="12.75">
      <c r="B1098" s="123"/>
      <c r="F1098" s="51"/>
      <c r="H1098" s="5">
        <f>H1097-B1098</f>
        <v>0</v>
      </c>
      <c r="I1098" s="19">
        <f t="shared" si="62"/>
        <v>0</v>
      </c>
      <c r="M1098" s="2">
        <v>445</v>
      </c>
    </row>
    <row r="1099" spans="1:13" s="56" customFormat="1" ht="12.75">
      <c r="A1099" s="10"/>
      <c r="B1099" s="209">
        <v>20000</v>
      </c>
      <c r="C1099" s="10" t="s">
        <v>796</v>
      </c>
      <c r="D1099" s="10" t="s">
        <v>63</v>
      </c>
      <c r="E1099" s="10" t="s">
        <v>67</v>
      </c>
      <c r="F1099" s="62" t="s">
        <v>797</v>
      </c>
      <c r="G1099" s="78" t="s">
        <v>26</v>
      </c>
      <c r="H1099" s="25">
        <f>H1098-B1099</f>
        <v>-20000</v>
      </c>
      <c r="I1099" s="66">
        <f t="shared" si="62"/>
        <v>44.943820224719104</v>
      </c>
      <c r="J1099" s="13"/>
      <c r="K1099" s="13" t="s">
        <v>66</v>
      </c>
      <c r="L1099" s="13"/>
      <c r="M1099" s="2">
        <v>445</v>
      </c>
    </row>
    <row r="1100" spans="1:13" s="56" customFormat="1" ht="12.75">
      <c r="A1100" s="10"/>
      <c r="B1100" s="209">
        <v>15000</v>
      </c>
      <c r="C1100" s="10" t="s">
        <v>791</v>
      </c>
      <c r="D1100" s="10" t="s">
        <v>63</v>
      </c>
      <c r="E1100" s="10" t="s">
        <v>67</v>
      </c>
      <c r="F1100" s="65" t="s">
        <v>798</v>
      </c>
      <c r="G1100" s="78" t="s">
        <v>52</v>
      </c>
      <c r="H1100" s="25">
        <f>H1099-B1100</f>
        <v>-35000</v>
      </c>
      <c r="I1100" s="66">
        <f t="shared" si="62"/>
        <v>33.70786516853933</v>
      </c>
      <c r="J1100" s="13"/>
      <c r="K1100" s="13" t="s">
        <v>66</v>
      </c>
      <c r="L1100" s="13"/>
      <c r="M1100" s="2">
        <v>445</v>
      </c>
    </row>
    <row r="1101" spans="1:13" s="56" customFormat="1" ht="12.75">
      <c r="A1101" s="10"/>
      <c r="B1101" s="209">
        <v>15000</v>
      </c>
      <c r="C1101" s="10" t="s">
        <v>791</v>
      </c>
      <c r="D1101" s="10" t="s">
        <v>63</v>
      </c>
      <c r="E1101" s="10" t="s">
        <v>67</v>
      </c>
      <c r="F1101" s="65" t="s">
        <v>799</v>
      </c>
      <c r="G1101" s="78" t="s">
        <v>52</v>
      </c>
      <c r="H1101" s="25">
        <f>H1100-B1101</f>
        <v>-50000</v>
      </c>
      <c r="I1101" s="66">
        <f t="shared" si="62"/>
        <v>33.70786516853933</v>
      </c>
      <c r="J1101" s="13"/>
      <c r="K1101" s="13" t="s">
        <v>66</v>
      </c>
      <c r="L1101" s="13"/>
      <c r="M1101" s="2">
        <v>445</v>
      </c>
    </row>
    <row r="1102" spans="1:13" s="56" customFormat="1" ht="12.75">
      <c r="A1102" s="10"/>
      <c r="B1102" s="209">
        <v>15000</v>
      </c>
      <c r="C1102" s="10" t="s">
        <v>791</v>
      </c>
      <c r="D1102" s="10" t="s">
        <v>63</v>
      </c>
      <c r="E1102" s="10" t="s">
        <v>67</v>
      </c>
      <c r="F1102" s="65" t="s">
        <v>800</v>
      </c>
      <c r="G1102" s="78" t="s">
        <v>52</v>
      </c>
      <c r="H1102" s="25">
        <f>H1101-B1102</f>
        <v>-65000</v>
      </c>
      <c r="I1102" s="66">
        <f t="shared" si="62"/>
        <v>33.70786516853933</v>
      </c>
      <c r="J1102" s="13"/>
      <c r="K1102" s="13" t="s">
        <v>66</v>
      </c>
      <c r="L1102" s="13"/>
      <c r="M1102" s="2">
        <v>445</v>
      </c>
    </row>
    <row r="1103" spans="1:13" s="55" customFormat="1" ht="12.75">
      <c r="A1103" s="9"/>
      <c r="B1103" s="202">
        <f>SUM(B1099:B1102)</f>
        <v>65000</v>
      </c>
      <c r="C1103" s="9"/>
      <c r="D1103" s="9"/>
      <c r="E1103" s="9" t="s">
        <v>801</v>
      </c>
      <c r="F1103" s="58"/>
      <c r="G1103" s="171"/>
      <c r="H1103" s="57">
        <v>0</v>
      </c>
      <c r="I1103" s="54">
        <f t="shared" si="62"/>
        <v>146.06741573033707</v>
      </c>
      <c r="M1103" s="2">
        <v>445</v>
      </c>
    </row>
    <row r="1104" spans="6:13" ht="12.75">
      <c r="F1104" s="51"/>
      <c r="H1104" s="5">
        <f aca="true" t="shared" si="63" ref="H1104:H1110">H1103-B1104</f>
        <v>0</v>
      </c>
      <c r="I1104" s="19">
        <f t="shared" si="62"/>
        <v>0</v>
      </c>
      <c r="M1104" s="2">
        <v>445</v>
      </c>
    </row>
    <row r="1105" spans="6:13" ht="12.75">
      <c r="F1105" s="51"/>
      <c r="H1105" s="5">
        <f t="shared" si="63"/>
        <v>0</v>
      </c>
      <c r="I1105" s="19">
        <f t="shared" si="62"/>
        <v>0</v>
      </c>
      <c r="M1105" s="2">
        <v>445</v>
      </c>
    </row>
    <row r="1106" spans="6:13" ht="12.75">
      <c r="F1106" s="51"/>
      <c r="H1106" s="5">
        <f t="shared" si="63"/>
        <v>0</v>
      </c>
      <c r="I1106" s="19">
        <f aca="true" t="shared" si="64" ref="I1106:I1125">+B1106/M1106</f>
        <v>0</v>
      </c>
      <c r="M1106" s="2">
        <v>445</v>
      </c>
    </row>
    <row r="1107" spans="1:13" s="13" customFormat="1" ht="12.75">
      <c r="A1107" s="10"/>
      <c r="B1107" s="326">
        <v>3000</v>
      </c>
      <c r="C1107" s="10" t="s">
        <v>802</v>
      </c>
      <c r="D1107" s="10" t="s">
        <v>63</v>
      </c>
      <c r="E1107" s="10" t="s">
        <v>384</v>
      </c>
      <c r="F1107" s="65" t="s">
        <v>803</v>
      </c>
      <c r="G1107" s="78" t="s">
        <v>33</v>
      </c>
      <c r="H1107" s="25">
        <f t="shared" si="63"/>
        <v>-3000</v>
      </c>
      <c r="I1107" s="66">
        <f t="shared" si="64"/>
        <v>6.741573033707865</v>
      </c>
      <c r="K1107" s="13" t="s">
        <v>68</v>
      </c>
      <c r="M1107" s="2">
        <v>445</v>
      </c>
    </row>
    <row r="1108" spans="1:13" s="13" customFormat="1" ht="12.75">
      <c r="A1108" s="10"/>
      <c r="B1108" s="326">
        <v>12000</v>
      </c>
      <c r="C1108" s="10" t="s">
        <v>804</v>
      </c>
      <c r="D1108" s="10" t="s">
        <v>63</v>
      </c>
      <c r="E1108" s="10" t="s">
        <v>384</v>
      </c>
      <c r="F1108" s="65" t="s">
        <v>805</v>
      </c>
      <c r="G1108" s="78" t="s">
        <v>33</v>
      </c>
      <c r="H1108" s="25">
        <f t="shared" si="63"/>
        <v>-15000</v>
      </c>
      <c r="I1108" s="66">
        <f t="shared" si="64"/>
        <v>26.96629213483146</v>
      </c>
      <c r="K1108" s="13" t="s">
        <v>68</v>
      </c>
      <c r="M1108" s="2">
        <v>445</v>
      </c>
    </row>
    <row r="1109" spans="1:13" s="13" customFormat="1" ht="12.75">
      <c r="A1109" s="327"/>
      <c r="B1109" s="326">
        <v>8200</v>
      </c>
      <c r="C1109" s="27" t="s">
        <v>806</v>
      </c>
      <c r="D1109" s="27" t="s">
        <v>63</v>
      </c>
      <c r="E1109" s="10" t="s">
        <v>384</v>
      </c>
      <c r="F1109" s="62" t="s">
        <v>807</v>
      </c>
      <c r="G1109" s="172" t="s">
        <v>50</v>
      </c>
      <c r="H1109" s="25">
        <f t="shared" si="63"/>
        <v>-23200</v>
      </c>
      <c r="I1109" s="66">
        <f t="shared" si="64"/>
        <v>18.426966292134832</v>
      </c>
      <c r="J1109" s="56"/>
      <c r="K1109" s="56" t="s">
        <v>69</v>
      </c>
      <c r="L1109" s="340"/>
      <c r="M1109" s="2">
        <v>445</v>
      </c>
    </row>
    <row r="1110" spans="1:13" s="13" customFormat="1" ht="12.75">
      <c r="A1110" s="327"/>
      <c r="B1110" s="326">
        <v>1800</v>
      </c>
      <c r="C1110" s="27" t="s">
        <v>808</v>
      </c>
      <c r="D1110" s="27" t="s">
        <v>63</v>
      </c>
      <c r="E1110" s="10" t="s">
        <v>384</v>
      </c>
      <c r="F1110" s="62" t="s">
        <v>807</v>
      </c>
      <c r="G1110" s="172" t="s">
        <v>50</v>
      </c>
      <c r="H1110" s="25">
        <f t="shared" si="63"/>
        <v>-25000</v>
      </c>
      <c r="I1110" s="66">
        <f t="shared" si="64"/>
        <v>4.044943820224719</v>
      </c>
      <c r="J1110" s="56"/>
      <c r="K1110" s="56" t="s">
        <v>69</v>
      </c>
      <c r="L1110" s="340"/>
      <c r="M1110" s="2">
        <v>445</v>
      </c>
    </row>
    <row r="1111" spans="1:13" s="55" customFormat="1" ht="12.75">
      <c r="A1111" s="9"/>
      <c r="B1111" s="218">
        <f>SUM(B1107:B1110)</f>
        <v>25000</v>
      </c>
      <c r="C1111" s="9"/>
      <c r="D1111" s="9"/>
      <c r="E1111" s="9" t="s">
        <v>384</v>
      </c>
      <c r="F1111" s="58"/>
      <c r="G1111" s="171"/>
      <c r="H1111" s="57">
        <v>0</v>
      </c>
      <c r="I1111" s="54">
        <f t="shared" si="64"/>
        <v>56.17977528089887</v>
      </c>
      <c r="M1111" s="2">
        <v>445</v>
      </c>
    </row>
    <row r="1112" spans="6:13" ht="12.75">
      <c r="F1112" s="51"/>
      <c r="H1112" s="5">
        <f>H1111-B1112</f>
        <v>0</v>
      </c>
      <c r="I1112" s="19">
        <f t="shared" si="64"/>
        <v>0</v>
      </c>
      <c r="M1112" s="2">
        <v>445</v>
      </c>
    </row>
    <row r="1113" spans="6:13" ht="12.75">
      <c r="F1113" s="51"/>
      <c r="H1113" s="5">
        <f>H1112-B1113</f>
        <v>0</v>
      </c>
      <c r="I1113" s="19">
        <f t="shared" si="64"/>
        <v>0</v>
      </c>
      <c r="M1113" s="2">
        <v>445</v>
      </c>
    </row>
    <row r="1114" spans="6:13" ht="12.75">
      <c r="F1114" s="51"/>
      <c r="H1114" s="5">
        <f>H1113-B1114</f>
        <v>0</v>
      </c>
      <c r="I1114" s="19">
        <f t="shared" si="64"/>
        <v>0</v>
      </c>
      <c r="M1114" s="2">
        <v>445</v>
      </c>
    </row>
    <row r="1115" spans="1:13" ht="12.75">
      <c r="A1115" s="10"/>
      <c r="B1115" s="188">
        <v>180000</v>
      </c>
      <c r="C1115" s="1" t="s">
        <v>1292</v>
      </c>
      <c r="D1115" s="1" t="s">
        <v>63</v>
      </c>
      <c r="F1115" s="42" t="s">
        <v>61</v>
      </c>
      <c r="G1115" s="78" t="s">
        <v>33</v>
      </c>
      <c r="H1115" s="5">
        <f>H1114-B1115</f>
        <v>-180000</v>
      </c>
      <c r="I1115" s="66">
        <f t="shared" si="64"/>
        <v>404.4943820224719</v>
      </c>
      <c r="J1115" s="13"/>
      <c r="K1115" s="13"/>
      <c r="L1115" s="13"/>
      <c r="M1115" s="2">
        <v>445</v>
      </c>
    </row>
    <row r="1116" spans="1:13" ht="12.75">
      <c r="A1116" s="10"/>
      <c r="B1116" s="188">
        <v>130000</v>
      </c>
      <c r="C1116" s="1" t="s">
        <v>535</v>
      </c>
      <c r="D1116" s="1" t="s">
        <v>63</v>
      </c>
      <c r="F1116" s="42" t="s">
        <v>67</v>
      </c>
      <c r="G1116" s="78" t="s">
        <v>33</v>
      </c>
      <c r="H1116" s="5">
        <f>H1115-B1116</f>
        <v>-310000</v>
      </c>
      <c r="I1116" s="66">
        <f t="shared" si="64"/>
        <v>292.13483146067415</v>
      </c>
      <c r="J1116" s="13"/>
      <c r="K1116" s="13"/>
      <c r="L1116" s="13"/>
      <c r="M1116" s="2">
        <v>445</v>
      </c>
    </row>
    <row r="1117" spans="1:13" s="13" customFormat="1" ht="12.75">
      <c r="A1117" s="10"/>
      <c r="B1117" s="188">
        <v>200000</v>
      </c>
      <c r="C1117" s="96" t="s">
        <v>209</v>
      </c>
      <c r="D1117" s="10" t="s">
        <v>63</v>
      </c>
      <c r="E1117" s="10"/>
      <c r="F1117" s="95" t="s">
        <v>67</v>
      </c>
      <c r="G1117" s="78" t="s">
        <v>33</v>
      </c>
      <c r="H1117" s="25">
        <f>H1554-B1117</f>
        <v>-804030</v>
      </c>
      <c r="I1117" s="66">
        <f t="shared" si="64"/>
        <v>449.438202247191</v>
      </c>
      <c r="M1117" s="28">
        <v>445</v>
      </c>
    </row>
    <row r="1118" spans="1:13" ht="12.75">
      <c r="A1118" s="9"/>
      <c r="B1118" s="186">
        <f>SUM(B1115:B1117)</f>
        <v>510000</v>
      </c>
      <c r="C1118" s="9" t="s">
        <v>70</v>
      </c>
      <c r="D1118" s="9"/>
      <c r="E1118" s="9"/>
      <c r="F1118" s="81"/>
      <c r="G1118" s="171"/>
      <c r="H1118" s="57">
        <v>0</v>
      </c>
      <c r="I1118" s="82">
        <f t="shared" si="64"/>
        <v>1146.0674157303372</v>
      </c>
      <c r="J1118" s="55"/>
      <c r="K1118" s="55"/>
      <c r="L1118" s="55"/>
      <c r="M1118" s="2">
        <v>445</v>
      </c>
    </row>
    <row r="1119" spans="4:13" ht="12.75">
      <c r="D1119" s="10"/>
      <c r="H1119" s="5">
        <f>H1118-B1119</f>
        <v>0</v>
      </c>
      <c r="I1119" s="19">
        <f t="shared" si="64"/>
        <v>0</v>
      </c>
      <c r="M1119" s="2">
        <v>445</v>
      </c>
    </row>
    <row r="1120" spans="4:13" ht="12.75">
      <c r="D1120" s="10"/>
      <c r="H1120" s="5">
        <f>H1119-B1120</f>
        <v>0</v>
      </c>
      <c r="I1120" s="19">
        <f t="shared" si="64"/>
        <v>0</v>
      </c>
      <c r="M1120" s="2">
        <v>445</v>
      </c>
    </row>
    <row r="1121" spans="4:13" ht="12.75">
      <c r="D1121" s="10"/>
      <c r="H1121" s="5">
        <f>H1120-B1121</f>
        <v>0</v>
      </c>
      <c r="I1121" s="19">
        <f t="shared" si="64"/>
        <v>0</v>
      </c>
      <c r="M1121" s="2">
        <v>445</v>
      </c>
    </row>
    <row r="1122" spans="4:13" ht="12.75">
      <c r="D1122" s="10"/>
      <c r="H1122" s="5">
        <f>H1121-B1122</f>
        <v>0</v>
      </c>
      <c r="I1122" s="19">
        <f t="shared" si="64"/>
        <v>0</v>
      </c>
      <c r="M1122" s="2">
        <v>445</v>
      </c>
    </row>
    <row r="1123" spans="1:13" ht="13.5" thickBot="1">
      <c r="A1123" s="43"/>
      <c r="B1123" s="44">
        <f>+B1229+B1235+B1298+B1425+B1456+B1515+B1532+B1546+B1558</f>
        <v>2500830</v>
      </c>
      <c r="C1123" s="46"/>
      <c r="D1123" s="83" t="s">
        <v>71</v>
      </c>
      <c r="E1123" s="43"/>
      <c r="F1123" s="84"/>
      <c r="G1123" s="170"/>
      <c r="H1123" s="48"/>
      <c r="I1123" s="49">
        <f t="shared" si="64"/>
        <v>5619.842696629214</v>
      </c>
      <c r="J1123" s="50"/>
      <c r="K1123" s="50"/>
      <c r="L1123" s="50"/>
      <c r="M1123" s="2">
        <v>445</v>
      </c>
    </row>
    <row r="1124" spans="2:13" ht="12.75">
      <c r="B1124" s="59"/>
      <c r="C1124" s="60"/>
      <c r="D1124" s="10"/>
      <c r="E1124" s="60"/>
      <c r="F1124" s="51"/>
      <c r="G1124" s="76"/>
      <c r="H1124" s="5">
        <f aca="true" t="shared" si="65" ref="H1124:H1155">H1123-B1124</f>
        <v>0</v>
      </c>
      <c r="I1124" s="19">
        <f t="shared" si="64"/>
        <v>0</v>
      </c>
      <c r="M1124" s="2">
        <v>445</v>
      </c>
    </row>
    <row r="1125" spans="2:13" ht="12.75">
      <c r="B1125" s="61"/>
      <c r="C1125" s="10"/>
      <c r="D1125" s="10"/>
      <c r="E1125" s="27"/>
      <c r="F1125" s="51"/>
      <c r="G1125" s="172"/>
      <c r="H1125" s="5">
        <f t="shared" si="65"/>
        <v>0</v>
      </c>
      <c r="I1125" s="19">
        <f t="shared" si="64"/>
        <v>0</v>
      </c>
      <c r="M1125" s="2">
        <v>445</v>
      </c>
    </row>
    <row r="1126" spans="2:13" ht="12.75">
      <c r="B1126" s="387">
        <v>5000</v>
      </c>
      <c r="C1126" s="1" t="s">
        <v>385</v>
      </c>
      <c r="D1126" s="10" t="s">
        <v>71</v>
      </c>
      <c r="E1126" s="1" t="s">
        <v>809</v>
      </c>
      <c r="F1126" s="51" t="s">
        <v>810</v>
      </c>
      <c r="G1126" s="76" t="s">
        <v>23</v>
      </c>
      <c r="H1126" s="5">
        <f t="shared" si="65"/>
        <v>-5000</v>
      </c>
      <c r="I1126" s="19">
        <v>10</v>
      </c>
      <c r="K1126" s="1" t="s">
        <v>385</v>
      </c>
      <c r="M1126" s="2">
        <v>445</v>
      </c>
    </row>
    <row r="1127" spans="1:13" s="13" customFormat="1" ht="12.75">
      <c r="A1127" s="1"/>
      <c r="B1127" s="220">
        <v>3000</v>
      </c>
      <c r="C1127" s="1" t="s">
        <v>385</v>
      </c>
      <c r="D1127" s="10" t="s">
        <v>71</v>
      </c>
      <c r="E1127" s="1" t="s">
        <v>809</v>
      </c>
      <c r="F1127" s="51" t="s">
        <v>811</v>
      </c>
      <c r="G1127" s="75" t="s">
        <v>24</v>
      </c>
      <c r="H1127" s="5">
        <f t="shared" si="65"/>
        <v>-8000</v>
      </c>
      <c r="I1127" s="19">
        <v>6</v>
      </c>
      <c r="J1127"/>
      <c r="K1127" s="1" t="s">
        <v>385</v>
      </c>
      <c r="L1127"/>
      <c r="M1127" s="2">
        <v>445</v>
      </c>
    </row>
    <row r="1128" spans="2:13" ht="12.75">
      <c r="B1128" s="220">
        <v>2000</v>
      </c>
      <c r="C1128" s="1" t="s">
        <v>385</v>
      </c>
      <c r="D1128" s="10" t="s">
        <v>71</v>
      </c>
      <c r="E1128" s="1" t="s">
        <v>809</v>
      </c>
      <c r="F1128" s="51" t="s">
        <v>812</v>
      </c>
      <c r="G1128" s="75" t="s">
        <v>29</v>
      </c>
      <c r="H1128" s="5">
        <f t="shared" si="65"/>
        <v>-10000</v>
      </c>
      <c r="I1128" s="19">
        <v>4</v>
      </c>
      <c r="K1128" s="1" t="s">
        <v>385</v>
      </c>
      <c r="M1128" s="2">
        <v>445</v>
      </c>
    </row>
    <row r="1129" spans="2:13" ht="12.75">
      <c r="B1129" s="220">
        <v>6000</v>
      </c>
      <c r="C1129" s="1" t="s">
        <v>385</v>
      </c>
      <c r="D1129" s="10" t="s">
        <v>71</v>
      </c>
      <c r="E1129" s="1" t="s">
        <v>809</v>
      </c>
      <c r="F1129" s="51" t="s">
        <v>813</v>
      </c>
      <c r="G1129" s="75" t="s">
        <v>25</v>
      </c>
      <c r="H1129" s="5">
        <f t="shared" si="65"/>
        <v>-16000</v>
      </c>
      <c r="I1129" s="19">
        <v>12</v>
      </c>
      <c r="K1129" s="1" t="s">
        <v>385</v>
      </c>
      <c r="M1129" s="2">
        <v>445</v>
      </c>
    </row>
    <row r="1130" spans="2:13" ht="12.75">
      <c r="B1130" s="220">
        <v>6000</v>
      </c>
      <c r="C1130" s="1" t="s">
        <v>385</v>
      </c>
      <c r="D1130" s="10" t="s">
        <v>71</v>
      </c>
      <c r="E1130" s="1" t="s">
        <v>809</v>
      </c>
      <c r="F1130" s="51" t="s">
        <v>814</v>
      </c>
      <c r="G1130" s="75" t="s">
        <v>26</v>
      </c>
      <c r="H1130" s="5">
        <f t="shared" si="65"/>
        <v>-22000</v>
      </c>
      <c r="I1130" s="19">
        <v>12</v>
      </c>
      <c r="K1130" s="1" t="s">
        <v>385</v>
      </c>
      <c r="M1130" s="2">
        <v>445</v>
      </c>
    </row>
    <row r="1131" spans="2:14" ht="12.75">
      <c r="B1131" s="220">
        <v>8000</v>
      </c>
      <c r="C1131" s="1" t="s">
        <v>385</v>
      </c>
      <c r="D1131" s="1" t="s">
        <v>71</v>
      </c>
      <c r="E1131" s="1" t="s">
        <v>809</v>
      </c>
      <c r="F1131" s="51" t="s">
        <v>815</v>
      </c>
      <c r="G1131" s="75" t="s">
        <v>27</v>
      </c>
      <c r="H1131" s="5">
        <f t="shared" si="65"/>
        <v>-30000</v>
      </c>
      <c r="I1131" s="19">
        <v>16</v>
      </c>
      <c r="K1131" s="1" t="s">
        <v>385</v>
      </c>
      <c r="M1131" s="2">
        <v>445</v>
      </c>
      <c r="N1131" s="73"/>
    </row>
    <row r="1132" spans="2:13" ht="12.75">
      <c r="B1132" s="220">
        <v>3000</v>
      </c>
      <c r="C1132" s="1" t="s">
        <v>385</v>
      </c>
      <c r="D1132" s="1" t="s">
        <v>71</v>
      </c>
      <c r="E1132" s="1" t="s">
        <v>809</v>
      </c>
      <c r="F1132" s="51" t="s">
        <v>816</v>
      </c>
      <c r="G1132" s="75" t="s">
        <v>30</v>
      </c>
      <c r="H1132" s="5">
        <f t="shared" si="65"/>
        <v>-33000</v>
      </c>
      <c r="I1132" s="19">
        <v>6</v>
      </c>
      <c r="K1132" s="1" t="s">
        <v>385</v>
      </c>
      <c r="M1132" s="2">
        <v>445</v>
      </c>
    </row>
    <row r="1133" spans="2:13" ht="12.75">
      <c r="B1133" s="220">
        <v>16500</v>
      </c>
      <c r="C1133" s="1" t="s">
        <v>385</v>
      </c>
      <c r="D1133" s="1" t="s">
        <v>71</v>
      </c>
      <c r="E1133" s="1" t="s">
        <v>809</v>
      </c>
      <c r="F1133" s="51" t="s">
        <v>817</v>
      </c>
      <c r="G1133" s="75" t="s">
        <v>28</v>
      </c>
      <c r="H1133" s="5">
        <f t="shared" si="65"/>
        <v>-49500</v>
      </c>
      <c r="I1133" s="19">
        <v>33</v>
      </c>
      <c r="K1133" s="1" t="s">
        <v>385</v>
      </c>
      <c r="M1133" s="2">
        <v>445</v>
      </c>
    </row>
    <row r="1134" spans="2:13" ht="12.75">
      <c r="B1134" s="220">
        <v>3000</v>
      </c>
      <c r="C1134" s="1" t="s">
        <v>385</v>
      </c>
      <c r="D1134" s="1" t="s">
        <v>71</v>
      </c>
      <c r="E1134" s="1" t="s">
        <v>809</v>
      </c>
      <c r="F1134" s="51" t="s">
        <v>818</v>
      </c>
      <c r="G1134" s="75" t="s">
        <v>31</v>
      </c>
      <c r="H1134" s="5">
        <f t="shared" si="65"/>
        <v>-52500</v>
      </c>
      <c r="I1134" s="19">
        <v>6</v>
      </c>
      <c r="K1134" s="1" t="s">
        <v>385</v>
      </c>
      <c r="M1134" s="2">
        <v>445</v>
      </c>
    </row>
    <row r="1135" spans="2:13" ht="12.75">
      <c r="B1135" s="220">
        <v>6000</v>
      </c>
      <c r="C1135" s="1" t="s">
        <v>385</v>
      </c>
      <c r="D1135" s="1" t="s">
        <v>71</v>
      </c>
      <c r="E1135" s="1" t="s">
        <v>809</v>
      </c>
      <c r="F1135" s="51" t="s">
        <v>819</v>
      </c>
      <c r="G1135" s="75" t="s">
        <v>32</v>
      </c>
      <c r="H1135" s="5">
        <f t="shared" si="65"/>
        <v>-58500</v>
      </c>
      <c r="I1135" s="19">
        <v>12</v>
      </c>
      <c r="K1135" s="1" t="s">
        <v>385</v>
      </c>
      <c r="M1135" s="2">
        <v>445</v>
      </c>
    </row>
    <row r="1136" spans="2:13" ht="12.75">
      <c r="B1136" s="220">
        <v>5000</v>
      </c>
      <c r="C1136" s="1" t="s">
        <v>385</v>
      </c>
      <c r="D1136" s="1" t="s">
        <v>71</v>
      </c>
      <c r="E1136" s="1" t="s">
        <v>809</v>
      </c>
      <c r="F1136" s="51" t="s">
        <v>820</v>
      </c>
      <c r="G1136" s="78" t="s">
        <v>33</v>
      </c>
      <c r="H1136" s="5">
        <f t="shared" si="65"/>
        <v>-63500</v>
      </c>
      <c r="I1136" s="19">
        <v>10</v>
      </c>
      <c r="K1136" s="1" t="s">
        <v>385</v>
      </c>
      <c r="M1136" s="2">
        <v>445</v>
      </c>
    </row>
    <row r="1137" spans="2:13" ht="12.75">
      <c r="B1137" s="220">
        <v>6000</v>
      </c>
      <c r="C1137" s="1" t="s">
        <v>385</v>
      </c>
      <c r="D1137" s="1" t="s">
        <v>71</v>
      </c>
      <c r="E1137" s="1" t="s">
        <v>809</v>
      </c>
      <c r="F1137" s="51" t="s">
        <v>821</v>
      </c>
      <c r="G1137" s="75" t="s">
        <v>34</v>
      </c>
      <c r="H1137" s="5">
        <f t="shared" si="65"/>
        <v>-69500</v>
      </c>
      <c r="I1137" s="19">
        <v>12</v>
      </c>
      <c r="K1137" s="1" t="s">
        <v>385</v>
      </c>
      <c r="M1137" s="2">
        <v>445</v>
      </c>
    </row>
    <row r="1138" spans="2:13" ht="12.75">
      <c r="B1138" s="220">
        <v>6000</v>
      </c>
      <c r="C1138" s="1" t="s">
        <v>385</v>
      </c>
      <c r="D1138" s="1" t="s">
        <v>71</v>
      </c>
      <c r="E1138" s="1" t="s">
        <v>809</v>
      </c>
      <c r="F1138" s="51" t="s">
        <v>822</v>
      </c>
      <c r="G1138" s="75" t="s">
        <v>35</v>
      </c>
      <c r="H1138" s="5">
        <f t="shared" si="65"/>
        <v>-75500</v>
      </c>
      <c r="I1138" s="19">
        <v>12</v>
      </c>
      <c r="K1138" s="1" t="s">
        <v>385</v>
      </c>
      <c r="M1138" s="2">
        <v>445</v>
      </c>
    </row>
    <row r="1139" spans="2:13" ht="12.75">
      <c r="B1139" s="220">
        <v>5000</v>
      </c>
      <c r="C1139" s="1" t="s">
        <v>385</v>
      </c>
      <c r="D1139" s="1" t="s">
        <v>71</v>
      </c>
      <c r="E1139" s="1" t="s">
        <v>809</v>
      </c>
      <c r="F1139" s="51" t="s">
        <v>823</v>
      </c>
      <c r="G1139" s="75" t="s">
        <v>36</v>
      </c>
      <c r="H1139" s="5">
        <f t="shared" si="65"/>
        <v>-80500</v>
      </c>
      <c r="I1139" s="19">
        <v>10</v>
      </c>
      <c r="K1139" s="1" t="s">
        <v>385</v>
      </c>
      <c r="M1139" s="2">
        <v>445</v>
      </c>
    </row>
    <row r="1140" spans="2:13" ht="12.75">
      <c r="B1140" s="387">
        <v>5000</v>
      </c>
      <c r="C1140" s="1" t="s">
        <v>385</v>
      </c>
      <c r="D1140" s="1" t="s">
        <v>71</v>
      </c>
      <c r="E1140" s="1" t="s">
        <v>809</v>
      </c>
      <c r="F1140" s="51" t="s">
        <v>824</v>
      </c>
      <c r="G1140" s="75" t="s">
        <v>39</v>
      </c>
      <c r="H1140" s="5">
        <f t="shared" si="65"/>
        <v>-85500</v>
      </c>
      <c r="I1140" s="19">
        <v>10</v>
      </c>
      <c r="K1140" s="1" t="s">
        <v>385</v>
      </c>
      <c r="M1140" s="2">
        <v>445</v>
      </c>
    </row>
    <row r="1141" spans="2:13" ht="12.75">
      <c r="B1141" s="220">
        <v>5000</v>
      </c>
      <c r="C1141" s="1" t="s">
        <v>385</v>
      </c>
      <c r="D1141" s="1" t="s">
        <v>71</v>
      </c>
      <c r="E1141" s="1" t="s">
        <v>809</v>
      </c>
      <c r="F1141" s="51" t="s">
        <v>825</v>
      </c>
      <c r="G1141" s="75" t="s">
        <v>37</v>
      </c>
      <c r="H1141" s="5">
        <f t="shared" si="65"/>
        <v>-90500</v>
      </c>
      <c r="I1141" s="19">
        <v>10</v>
      </c>
      <c r="K1141" s="1" t="s">
        <v>385</v>
      </c>
      <c r="M1141" s="2">
        <v>445</v>
      </c>
    </row>
    <row r="1142" spans="2:13" ht="12.75">
      <c r="B1142" s="220">
        <v>2500</v>
      </c>
      <c r="C1142" s="1" t="s">
        <v>385</v>
      </c>
      <c r="D1142" s="1" t="s">
        <v>71</v>
      </c>
      <c r="E1142" s="1" t="s">
        <v>809</v>
      </c>
      <c r="F1142" s="51" t="s">
        <v>826</v>
      </c>
      <c r="G1142" s="75" t="s">
        <v>40</v>
      </c>
      <c r="H1142" s="5">
        <f t="shared" si="65"/>
        <v>-93000</v>
      </c>
      <c r="I1142" s="19">
        <v>5</v>
      </c>
      <c r="K1142" s="1" t="s">
        <v>385</v>
      </c>
      <c r="M1142" s="2">
        <v>445</v>
      </c>
    </row>
    <row r="1143" spans="2:13" ht="12.75">
      <c r="B1143" s="220">
        <v>5000</v>
      </c>
      <c r="C1143" s="1" t="s">
        <v>385</v>
      </c>
      <c r="D1143" s="1" t="s">
        <v>71</v>
      </c>
      <c r="E1143" s="1" t="s">
        <v>809</v>
      </c>
      <c r="F1143" s="51" t="s">
        <v>827</v>
      </c>
      <c r="G1143" s="75" t="s">
        <v>38</v>
      </c>
      <c r="H1143" s="5">
        <f t="shared" si="65"/>
        <v>-98000</v>
      </c>
      <c r="I1143" s="19">
        <v>10</v>
      </c>
      <c r="K1143" s="1" t="s">
        <v>385</v>
      </c>
      <c r="M1143" s="2">
        <v>445</v>
      </c>
    </row>
    <row r="1144" spans="2:13" ht="12.75">
      <c r="B1144" s="220">
        <v>5000</v>
      </c>
      <c r="C1144" s="1" t="s">
        <v>385</v>
      </c>
      <c r="D1144" s="1" t="s">
        <v>71</v>
      </c>
      <c r="E1144" s="1" t="s">
        <v>809</v>
      </c>
      <c r="F1144" s="51" t="s">
        <v>828</v>
      </c>
      <c r="G1144" s="75" t="s">
        <v>41</v>
      </c>
      <c r="H1144" s="5">
        <f t="shared" si="65"/>
        <v>-103000</v>
      </c>
      <c r="I1144" s="19">
        <v>10</v>
      </c>
      <c r="K1144" s="1" t="s">
        <v>385</v>
      </c>
      <c r="M1144" s="2">
        <v>445</v>
      </c>
    </row>
    <row r="1145" spans="2:13" ht="12.75">
      <c r="B1145" s="220">
        <v>7000</v>
      </c>
      <c r="C1145" s="1" t="s">
        <v>385</v>
      </c>
      <c r="D1145" s="1" t="s">
        <v>71</v>
      </c>
      <c r="E1145" s="1" t="s">
        <v>809</v>
      </c>
      <c r="F1145" s="51" t="s">
        <v>829</v>
      </c>
      <c r="G1145" s="75" t="s">
        <v>42</v>
      </c>
      <c r="H1145" s="5">
        <f t="shared" si="65"/>
        <v>-110000</v>
      </c>
      <c r="I1145" s="19">
        <v>14</v>
      </c>
      <c r="K1145" s="1" t="s">
        <v>385</v>
      </c>
      <c r="M1145" s="2">
        <v>445</v>
      </c>
    </row>
    <row r="1146" spans="2:13" ht="12.75">
      <c r="B1146" s="220">
        <v>3000</v>
      </c>
      <c r="C1146" s="1" t="s">
        <v>385</v>
      </c>
      <c r="D1146" s="1" t="s">
        <v>71</v>
      </c>
      <c r="E1146" s="1" t="s">
        <v>809</v>
      </c>
      <c r="F1146" s="51" t="s">
        <v>830</v>
      </c>
      <c r="G1146" s="75" t="s">
        <v>43</v>
      </c>
      <c r="H1146" s="5">
        <f t="shared" si="65"/>
        <v>-113000</v>
      </c>
      <c r="I1146" s="19">
        <v>6</v>
      </c>
      <c r="K1146" s="1" t="s">
        <v>385</v>
      </c>
      <c r="M1146" s="2">
        <v>445</v>
      </c>
    </row>
    <row r="1147" spans="2:13" ht="12.75">
      <c r="B1147" s="220">
        <v>5000</v>
      </c>
      <c r="C1147" s="1" t="s">
        <v>385</v>
      </c>
      <c r="D1147" s="1" t="s">
        <v>71</v>
      </c>
      <c r="E1147" s="1" t="s">
        <v>809</v>
      </c>
      <c r="F1147" s="51" t="s">
        <v>831</v>
      </c>
      <c r="G1147" s="75" t="s">
        <v>45</v>
      </c>
      <c r="H1147" s="5">
        <f t="shared" si="65"/>
        <v>-118000</v>
      </c>
      <c r="I1147" s="19">
        <v>10</v>
      </c>
      <c r="K1147" s="1" t="s">
        <v>385</v>
      </c>
      <c r="M1147" s="2">
        <v>445</v>
      </c>
    </row>
    <row r="1148" spans="2:13" ht="12.75">
      <c r="B1148" s="220">
        <v>5000</v>
      </c>
      <c r="C1148" s="1" t="s">
        <v>385</v>
      </c>
      <c r="D1148" s="1" t="s">
        <v>71</v>
      </c>
      <c r="E1148" s="1" t="s">
        <v>809</v>
      </c>
      <c r="F1148" s="51" t="s">
        <v>832</v>
      </c>
      <c r="G1148" s="75" t="s">
        <v>47</v>
      </c>
      <c r="H1148" s="5">
        <f t="shared" si="65"/>
        <v>-123000</v>
      </c>
      <c r="I1148" s="19">
        <v>10</v>
      </c>
      <c r="K1148" s="1" t="s">
        <v>385</v>
      </c>
      <c r="M1148" s="2">
        <v>445</v>
      </c>
    </row>
    <row r="1149" spans="2:13" ht="12.75">
      <c r="B1149" s="220">
        <v>4500</v>
      </c>
      <c r="C1149" s="1" t="s">
        <v>385</v>
      </c>
      <c r="D1149" s="1" t="s">
        <v>71</v>
      </c>
      <c r="E1149" s="1" t="s">
        <v>809</v>
      </c>
      <c r="F1149" s="51" t="s">
        <v>833</v>
      </c>
      <c r="G1149" s="75" t="s">
        <v>48</v>
      </c>
      <c r="H1149" s="5">
        <f t="shared" si="65"/>
        <v>-127500</v>
      </c>
      <c r="I1149" s="19">
        <v>9</v>
      </c>
      <c r="K1149" s="1" t="s">
        <v>385</v>
      </c>
      <c r="M1149" s="2">
        <v>445</v>
      </c>
    </row>
    <row r="1150" spans="2:13" ht="12.75">
      <c r="B1150" s="220">
        <v>8000</v>
      </c>
      <c r="C1150" s="1" t="s">
        <v>385</v>
      </c>
      <c r="D1150" s="1" t="s">
        <v>71</v>
      </c>
      <c r="E1150" s="1" t="s">
        <v>809</v>
      </c>
      <c r="F1150" s="51" t="s">
        <v>834</v>
      </c>
      <c r="G1150" s="75" t="s">
        <v>50</v>
      </c>
      <c r="H1150" s="5">
        <f t="shared" si="65"/>
        <v>-135500</v>
      </c>
      <c r="I1150" s="19">
        <v>16</v>
      </c>
      <c r="K1150" s="1" t="s">
        <v>385</v>
      </c>
      <c r="M1150" s="2">
        <v>445</v>
      </c>
    </row>
    <row r="1151" spans="2:13" ht="12.75">
      <c r="B1151" s="220">
        <v>5000</v>
      </c>
      <c r="C1151" s="1" t="s">
        <v>385</v>
      </c>
      <c r="D1151" s="1" t="s">
        <v>71</v>
      </c>
      <c r="E1151" s="1" t="s">
        <v>809</v>
      </c>
      <c r="F1151" s="51" t="s">
        <v>835</v>
      </c>
      <c r="G1151" s="75" t="s">
        <v>49</v>
      </c>
      <c r="H1151" s="5">
        <f t="shared" si="65"/>
        <v>-140500</v>
      </c>
      <c r="I1151" s="19">
        <v>10</v>
      </c>
      <c r="K1151" s="1" t="s">
        <v>385</v>
      </c>
      <c r="M1151" s="2">
        <v>445</v>
      </c>
    </row>
    <row r="1152" spans="2:13" ht="12.75">
      <c r="B1152" s="220">
        <v>4000</v>
      </c>
      <c r="C1152" s="1" t="s">
        <v>385</v>
      </c>
      <c r="D1152" s="1" t="s">
        <v>71</v>
      </c>
      <c r="E1152" s="1" t="s">
        <v>809</v>
      </c>
      <c r="F1152" s="51" t="s">
        <v>836</v>
      </c>
      <c r="G1152" s="75" t="s">
        <v>51</v>
      </c>
      <c r="H1152" s="5">
        <f t="shared" si="65"/>
        <v>-144500</v>
      </c>
      <c r="I1152" s="19">
        <v>8</v>
      </c>
      <c r="K1152" s="1" t="s">
        <v>385</v>
      </c>
      <c r="M1152" s="2">
        <v>445</v>
      </c>
    </row>
    <row r="1153" spans="2:13" ht="12.75">
      <c r="B1153" s="220">
        <v>3000</v>
      </c>
      <c r="C1153" s="1" t="s">
        <v>385</v>
      </c>
      <c r="D1153" s="1" t="s">
        <v>71</v>
      </c>
      <c r="E1153" s="1" t="s">
        <v>809</v>
      </c>
      <c r="F1153" s="51" t="s">
        <v>837</v>
      </c>
      <c r="G1153" s="75" t="s">
        <v>52</v>
      </c>
      <c r="H1153" s="5">
        <f t="shared" si="65"/>
        <v>-147500</v>
      </c>
      <c r="I1153" s="19">
        <v>6</v>
      </c>
      <c r="K1153" s="1" t="s">
        <v>385</v>
      </c>
      <c r="M1153" s="2">
        <v>445</v>
      </c>
    </row>
    <row r="1154" spans="2:13" ht="12.75">
      <c r="B1154" s="220">
        <v>2500</v>
      </c>
      <c r="C1154" s="1" t="s">
        <v>385</v>
      </c>
      <c r="D1154" s="10" t="s">
        <v>71</v>
      </c>
      <c r="E1154" s="1" t="s">
        <v>838</v>
      </c>
      <c r="F1154" s="51" t="s">
        <v>839</v>
      </c>
      <c r="G1154" s="75" t="s">
        <v>23</v>
      </c>
      <c r="H1154" s="5">
        <f t="shared" si="65"/>
        <v>-150000</v>
      </c>
      <c r="I1154" s="19">
        <v>5</v>
      </c>
      <c r="K1154" s="1" t="s">
        <v>385</v>
      </c>
      <c r="M1154" s="2">
        <v>445</v>
      </c>
    </row>
    <row r="1155" spans="2:13" ht="12.75">
      <c r="B1155" s="220">
        <v>2500</v>
      </c>
      <c r="C1155" s="1" t="s">
        <v>385</v>
      </c>
      <c r="D1155" s="10" t="s">
        <v>71</v>
      </c>
      <c r="E1155" s="1" t="s">
        <v>838</v>
      </c>
      <c r="F1155" s="51" t="s">
        <v>840</v>
      </c>
      <c r="G1155" s="75" t="s">
        <v>24</v>
      </c>
      <c r="H1155" s="5">
        <f t="shared" si="65"/>
        <v>-152500</v>
      </c>
      <c r="I1155" s="19">
        <v>5</v>
      </c>
      <c r="K1155" s="1" t="s">
        <v>385</v>
      </c>
      <c r="M1155" s="2">
        <v>445</v>
      </c>
    </row>
    <row r="1156" spans="2:13" ht="12.75">
      <c r="B1156" s="220">
        <v>2500</v>
      </c>
      <c r="C1156" s="1" t="s">
        <v>385</v>
      </c>
      <c r="D1156" s="10" t="s">
        <v>71</v>
      </c>
      <c r="E1156" s="1" t="s">
        <v>838</v>
      </c>
      <c r="F1156" s="51" t="s">
        <v>841</v>
      </c>
      <c r="G1156" s="75" t="s">
        <v>25</v>
      </c>
      <c r="H1156" s="5">
        <f aca="true" t="shared" si="66" ref="H1156:H1187">H1155-B1156</f>
        <v>-155000</v>
      </c>
      <c r="I1156" s="19">
        <v>5</v>
      </c>
      <c r="K1156" s="1" t="s">
        <v>385</v>
      </c>
      <c r="M1156" s="2">
        <v>445</v>
      </c>
    </row>
    <row r="1157" spans="2:13" ht="12.75">
      <c r="B1157" s="220">
        <v>2500</v>
      </c>
      <c r="C1157" s="1" t="s">
        <v>385</v>
      </c>
      <c r="D1157" s="10" t="s">
        <v>71</v>
      </c>
      <c r="E1157" s="1" t="s">
        <v>838</v>
      </c>
      <c r="F1157" s="51" t="s">
        <v>842</v>
      </c>
      <c r="G1157" s="75" t="s">
        <v>26</v>
      </c>
      <c r="H1157" s="5">
        <f t="shared" si="66"/>
        <v>-157500</v>
      </c>
      <c r="I1157" s="19">
        <v>5</v>
      </c>
      <c r="K1157" s="1" t="s">
        <v>385</v>
      </c>
      <c r="M1157" s="2">
        <v>445</v>
      </c>
    </row>
    <row r="1158" spans="2:13" ht="12.75">
      <c r="B1158" s="220">
        <v>2500</v>
      </c>
      <c r="C1158" s="1" t="s">
        <v>385</v>
      </c>
      <c r="D1158" s="1" t="s">
        <v>71</v>
      </c>
      <c r="E1158" s="1" t="s">
        <v>838</v>
      </c>
      <c r="F1158" s="51" t="s">
        <v>843</v>
      </c>
      <c r="G1158" s="75" t="s">
        <v>27</v>
      </c>
      <c r="H1158" s="5">
        <f t="shared" si="66"/>
        <v>-160000</v>
      </c>
      <c r="I1158" s="19">
        <v>5</v>
      </c>
      <c r="K1158" s="1" t="s">
        <v>385</v>
      </c>
      <c r="M1158" s="2">
        <v>445</v>
      </c>
    </row>
    <row r="1159" spans="2:13" ht="12.75">
      <c r="B1159" s="220">
        <v>2500</v>
      </c>
      <c r="C1159" s="1" t="s">
        <v>385</v>
      </c>
      <c r="D1159" s="1" t="s">
        <v>71</v>
      </c>
      <c r="E1159" s="1" t="s">
        <v>838</v>
      </c>
      <c r="F1159" s="51" t="s">
        <v>844</v>
      </c>
      <c r="G1159" s="75" t="s">
        <v>30</v>
      </c>
      <c r="H1159" s="5">
        <f t="shared" si="66"/>
        <v>-162500</v>
      </c>
      <c r="I1159" s="19">
        <v>5</v>
      </c>
      <c r="K1159" s="1" t="s">
        <v>385</v>
      </c>
      <c r="M1159" s="2">
        <v>445</v>
      </c>
    </row>
    <row r="1160" spans="2:13" ht="12.75">
      <c r="B1160" s="388">
        <v>2500</v>
      </c>
      <c r="C1160" s="1" t="s">
        <v>385</v>
      </c>
      <c r="D1160" s="1" t="s">
        <v>71</v>
      </c>
      <c r="E1160" s="1" t="s">
        <v>838</v>
      </c>
      <c r="F1160" s="51" t="s">
        <v>845</v>
      </c>
      <c r="G1160" s="75" t="s">
        <v>28</v>
      </c>
      <c r="H1160" s="5">
        <f t="shared" si="66"/>
        <v>-165000</v>
      </c>
      <c r="I1160" s="19">
        <v>5</v>
      </c>
      <c r="K1160" s="1" t="s">
        <v>385</v>
      </c>
      <c r="M1160" s="2">
        <v>445</v>
      </c>
    </row>
    <row r="1161" spans="2:13" ht="12.75">
      <c r="B1161" s="220">
        <v>2500</v>
      </c>
      <c r="C1161" s="1" t="s">
        <v>385</v>
      </c>
      <c r="D1161" s="1" t="s">
        <v>71</v>
      </c>
      <c r="E1161" s="1" t="s">
        <v>838</v>
      </c>
      <c r="F1161" s="51" t="s">
        <v>846</v>
      </c>
      <c r="G1161" s="75" t="s">
        <v>31</v>
      </c>
      <c r="H1161" s="5">
        <f t="shared" si="66"/>
        <v>-167500</v>
      </c>
      <c r="I1161" s="19">
        <v>5</v>
      </c>
      <c r="K1161" s="1" t="s">
        <v>385</v>
      </c>
      <c r="M1161" s="2">
        <v>445</v>
      </c>
    </row>
    <row r="1162" spans="2:13" ht="12.75">
      <c r="B1162" s="220">
        <v>5000</v>
      </c>
      <c r="C1162" s="1" t="s">
        <v>385</v>
      </c>
      <c r="D1162" s="1" t="s">
        <v>71</v>
      </c>
      <c r="E1162" s="1" t="s">
        <v>838</v>
      </c>
      <c r="F1162" s="51" t="s">
        <v>847</v>
      </c>
      <c r="G1162" s="75" t="s">
        <v>33</v>
      </c>
      <c r="H1162" s="5">
        <f t="shared" si="66"/>
        <v>-172500</v>
      </c>
      <c r="I1162" s="19">
        <v>10</v>
      </c>
      <c r="K1162" s="1" t="s">
        <v>385</v>
      </c>
      <c r="M1162" s="2">
        <v>445</v>
      </c>
    </row>
    <row r="1163" spans="2:13" ht="12.75">
      <c r="B1163" s="220">
        <v>2500</v>
      </c>
      <c r="C1163" s="1" t="s">
        <v>385</v>
      </c>
      <c r="D1163" s="1" t="s">
        <v>71</v>
      </c>
      <c r="E1163" s="1" t="s">
        <v>838</v>
      </c>
      <c r="F1163" s="51" t="s">
        <v>848</v>
      </c>
      <c r="G1163" s="75" t="s">
        <v>34</v>
      </c>
      <c r="H1163" s="5">
        <f t="shared" si="66"/>
        <v>-175000</v>
      </c>
      <c r="I1163" s="19">
        <v>5</v>
      </c>
      <c r="K1163" s="1" t="s">
        <v>385</v>
      </c>
      <c r="M1163" s="2">
        <v>445</v>
      </c>
    </row>
    <row r="1164" spans="2:13" ht="12.75">
      <c r="B1164" s="388">
        <v>2500</v>
      </c>
      <c r="C1164" s="1" t="s">
        <v>385</v>
      </c>
      <c r="D1164" s="1" t="s">
        <v>71</v>
      </c>
      <c r="E1164" s="1" t="s">
        <v>838</v>
      </c>
      <c r="F1164" s="51" t="s">
        <v>849</v>
      </c>
      <c r="G1164" s="75" t="s">
        <v>35</v>
      </c>
      <c r="H1164" s="5">
        <f t="shared" si="66"/>
        <v>-177500</v>
      </c>
      <c r="I1164" s="19">
        <v>5</v>
      </c>
      <c r="K1164" s="1" t="s">
        <v>385</v>
      </c>
      <c r="M1164" s="2">
        <v>445</v>
      </c>
    </row>
    <row r="1165" spans="2:13" ht="12.75">
      <c r="B1165" s="220">
        <v>2500</v>
      </c>
      <c r="C1165" s="1" t="s">
        <v>385</v>
      </c>
      <c r="D1165" s="1" t="s">
        <v>71</v>
      </c>
      <c r="E1165" s="1" t="s">
        <v>838</v>
      </c>
      <c r="F1165" s="51" t="s">
        <v>850</v>
      </c>
      <c r="G1165" s="75" t="s">
        <v>36</v>
      </c>
      <c r="H1165" s="5">
        <f t="shared" si="66"/>
        <v>-180000</v>
      </c>
      <c r="I1165" s="19">
        <v>5</v>
      </c>
      <c r="K1165" s="1" t="s">
        <v>385</v>
      </c>
      <c r="M1165" s="2">
        <v>445</v>
      </c>
    </row>
    <row r="1166" spans="2:13" ht="12.75">
      <c r="B1166" s="220">
        <v>2500</v>
      </c>
      <c r="C1166" s="1" t="s">
        <v>385</v>
      </c>
      <c r="D1166" s="1" t="s">
        <v>71</v>
      </c>
      <c r="E1166" s="1" t="s">
        <v>838</v>
      </c>
      <c r="F1166" s="51" t="s">
        <v>851</v>
      </c>
      <c r="G1166" s="75" t="s">
        <v>39</v>
      </c>
      <c r="H1166" s="5">
        <f t="shared" si="66"/>
        <v>-182500</v>
      </c>
      <c r="I1166" s="19">
        <v>5</v>
      </c>
      <c r="K1166" s="1" t="s">
        <v>385</v>
      </c>
      <c r="M1166" s="2">
        <v>445</v>
      </c>
    </row>
    <row r="1167" spans="2:13" ht="12.75">
      <c r="B1167" s="220">
        <v>2500</v>
      </c>
      <c r="C1167" s="1" t="s">
        <v>385</v>
      </c>
      <c r="D1167" s="1" t="s">
        <v>71</v>
      </c>
      <c r="E1167" s="1" t="s">
        <v>838</v>
      </c>
      <c r="F1167" s="51" t="s">
        <v>852</v>
      </c>
      <c r="G1167" s="75" t="s">
        <v>37</v>
      </c>
      <c r="H1167" s="5">
        <f t="shared" si="66"/>
        <v>-185000</v>
      </c>
      <c r="I1167" s="19">
        <v>5</v>
      </c>
      <c r="K1167" s="1" t="s">
        <v>385</v>
      </c>
      <c r="M1167" s="2">
        <v>445</v>
      </c>
    </row>
    <row r="1168" spans="2:13" ht="12.75">
      <c r="B1168" s="220">
        <v>2500</v>
      </c>
      <c r="C1168" s="1" t="s">
        <v>385</v>
      </c>
      <c r="D1168" s="1" t="s">
        <v>71</v>
      </c>
      <c r="E1168" s="1" t="s">
        <v>838</v>
      </c>
      <c r="F1168" s="51" t="s">
        <v>853</v>
      </c>
      <c r="G1168" s="75" t="s">
        <v>38</v>
      </c>
      <c r="H1168" s="5">
        <f t="shared" si="66"/>
        <v>-187500</v>
      </c>
      <c r="I1168" s="19">
        <v>5</v>
      </c>
      <c r="K1168" s="1" t="s">
        <v>385</v>
      </c>
      <c r="M1168" s="2">
        <v>445</v>
      </c>
    </row>
    <row r="1169" spans="2:13" ht="12.75">
      <c r="B1169" s="220">
        <v>2500</v>
      </c>
      <c r="C1169" s="1" t="s">
        <v>385</v>
      </c>
      <c r="D1169" s="1" t="s">
        <v>71</v>
      </c>
      <c r="E1169" s="1" t="s">
        <v>838</v>
      </c>
      <c r="F1169" s="51" t="s">
        <v>854</v>
      </c>
      <c r="G1169" s="75" t="s">
        <v>41</v>
      </c>
      <c r="H1169" s="5">
        <f t="shared" si="66"/>
        <v>-190000</v>
      </c>
      <c r="I1169" s="19">
        <v>5</v>
      </c>
      <c r="K1169" s="1" t="s">
        <v>385</v>
      </c>
      <c r="M1169" s="2">
        <v>445</v>
      </c>
    </row>
    <row r="1170" spans="2:13" ht="12.75">
      <c r="B1170" s="220">
        <v>2500</v>
      </c>
      <c r="C1170" s="1" t="s">
        <v>385</v>
      </c>
      <c r="D1170" s="1" t="s">
        <v>71</v>
      </c>
      <c r="E1170" s="1" t="s">
        <v>838</v>
      </c>
      <c r="F1170" s="51" t="s">
        <v>855</v>
      </c>
      <c r="G1170" s="75" t="s">
        <v>42</v>
      </c>
      <c r="H1170" s="5">
        <f t="shared" si="66"/>
        <v>-192500</v>
      </c>
      <c r="I1170" s="19">
        <v>5</v>
      </c>
      <c r="K1170" s="1" t="s">
        <v>385</v>
      </c>
      <c r="M1170" s="2">
        <v>445</v>
      </c>
    </row>
    <row r="1171" spans="2:13" ht="12.75">
      <c r="B1171" s="387">
        <v>5000</v>
      </c>
      <c r="C1171" s="1" t="s">
        <v>385</v>
      </c>
      <c r="D1171" s="1" t="s">
        <v>71</v>
      </c>
      <c r="E1171" s="1" t="s">
        <v>838</v>
      </c>
      <c r="F1171" s="51" t="s">
        <v>856</v>
      </c>
      <c r="G1171" s="75" t="s">
        <v>43</v>
      </c>
      <c r="H1171" s="5">
        <f t="shared" si="66"/>
        <v>-197500</v>
      </c>
      <c r="I1171" s="19">
        <v>10</v>
      </c>
      <c r="K1171" s="1" t="s">
        <v>385</v>
      </c>
      <c r="M1171" s="2">
        <v>445</v>
      </c>
    </row>
    <row r="1172" spans="2:13" ht="12.75">
      <c r="B1172" s="220">
        <v>2500</v>
      </c>
      <c r="C1172" s="1" t="s">
        <v>385</v>
      </c>
      <c r="D1172" s="1" t="s">
        <v>71</v>
      </c>
      <c r="E1172" s="1" t="s">
        <v>838</v>
      </c>
      <c r="F1172" s="51" t="s">
        <v>857</v>
      </c>
      <c r="G1172" s="75" t="s">
        <v>44</v>
      </c>
      <c r="H1172" s="5">
        <f t="shared" si="66"/>
        <v>-200000</v>
      </c>
      <c r="I1172" s="19">
        <v>5</v>
      </c>
      <c r="K1172" s="1" t="s">
        <v>385</v>
      </c>
      <c r="M1172" s="2">
        <v>445</v>
      </c>
    </row>
    <row r="1173" spans="2:13" ht="12.75">
      <c r="B1173" s="220">
        <v>2500</v>
      </c>
      <c r="C1173" s="1" t="s">
        <v>385</v>
      </c>
      <c r="D1173" s="1" t="s">
        <v>71</v>
      </c>
      <c r="E1173" s="1" t="s">
        <v>838</v>
      </c>
      <c r="F1173" s="51" t="s">
        <v>858</v>
      </c>
      <c r="G1173" s="75" t="s">
        <v>45</v>
      </c>
      <c r="H1173" s="5">
        <f t="shared" si="66"/>
        <v>-202500</v>
      </c>
      <c r="I1173" s="19">
        <v>5</v>
      </c>
      <c r="K1173" s="1" t="s">
        <v>385</v>
      </c>
      <c r="M1173" s="2">
        <v>445</v>
      </c>
    </row>
    <row r="1174" spans="1:13" s="214" customFormat="1" ht="12.75">
      <c r="A1174" s="1"/>
      <c r="B1174" s="220">
        <v>2500</v>
      </c>
      <c r="C1174" s="1" t="s">
        <v>385</v>
      </c>
      <c r="D1174" s="1" t="s">
        <v>71</v>
      </c>
      <c r="E1174" s="1" t="s">
        <v>838</v>
      </c>
      <c r="F1174" s="51" t="s">
        <v>859</v>
      </c>
      <c r="G1174" s="75" t="s">
        <v>47</v>
      </c>
      <c r="H1174" s="5">
        <f t="shared" si="66"/>
        <v>-205000</v>
      </c>
      <c r="I1174" s="19">
        <v>5</v>
      </c>
      <c r="J1174"/>
      <c r="K1174" s="1" t="s">
        <v>385</v>
      </c>
      <c r="L1174"/>
      <c r="M1174" s="2">
        <v>445</v>
      </c>
    </row>
    <row r="1175" spans="2:13" ht="12.75">
      <c r="B1175" s="220">
        <v>2500</v>
      </c>
      <c r="C1175" s="1" t="s">
        <v>385</v>
      </c>
      <c r="D1175" s="1" t="s">
        <v>71</v>
      </c>
      <c r="E1175" s="1" t="s">
        <v>838</v>
      </c>
      <c r="F1175" s="51" t="s">
        <v>860</v>
      </c>
      <c r="G1175" s="75" t="s">
        <v>48</v>
      </c>
      <c r="H1175" s="5">
        <f t="shared" si="66"/>
        <v>-207500</v>
      </c>
      <c r="I1175" s="19">
        <v>5</v>
      </c>
      <c r="K1175" s="1" t="s">
        <v>385</v>
      </c>
      <c r="M1175" s="2">
        <v>445</v>
      </c>
    </row>
    <row r="1176" spans="2:13" ht="12.75">
      <c r="B1176" s="220">
        <v>2500</v>
      </c>
      <c r="C1176" s="1" t="s">
        <v>385</v>
      </c>
      <c r="D1176" s="1" t="s">
        <v>71</v>
      </c>
      <c r="E1176" s="1" t="s">
        <v>838</v>
      </c>
      <c r="F1176" s="51" t="s">
        <v>861</v>
      </c>
      <c r="G1176" s="75" t="s">
        <v>50</v>
      </c>
      <c r="H1176" s="5">
        <f t="shared" si="66"/>
        <v>-210000</v>
      </c>
      <c r="I1176" s="19">
        <v>5</v>
      </c>
      <c r="K1176" s="1" t="s">
        <v>385</v>
      </c>
      <c r="M1176" s="2">
        <v>445</v>
      </c>
    </row>
    <row r="1177" spans="2:13" ht="12.75">
      <c r="B1177" s="220">
        <v>2500</v>
      </c>
      <c r="C1177" s="1" t="s">
        <v>385</v>
      </c>
      <c r="D1177" s="1" t="s">
        <v>71</v>
      </c>
      <c r="E1177" s="1" t="s">
        <v>838</v>
      </c>
      <c r="F1177" s="51" t="s">
        <v>862</v>
      </c>
      <c r="G1177" s="75" t="s">
        <v>49</v>
      </c>
      <c r="H1177" s="5">
        <f t="shared" si="66"/>
        <v>-212500</v>
      </c>
      <c r="I1177" s="19">
        <v>5</v>
      </c>
      <c r="K1177" s="1" t="s">
        <v>385</v>
      </c>
      <c r="M1177" s="2">
        <v>445</v>
      </c>
    </row>
    <row r="1178" spans="2:13" ht="12.75">
      <c r="B1178" s="220">
        <v>2500</v>
      </c>
      <c r="C1178" s="1" t="s">
        <v>385</v>
      </c>
      <c r="D1178" s="1" t="s">
        <v>71</v>
      </c>
      <c r="E1178" s="1" t="s">
        <v>838</v>
      </c>
      <c r="F1178" s="51" t="s">
        <v>863</v>
      </c>
      <c r="G1178" s="75" t="s">
        <v>51</v>
      </c>
      <c r="H1178" s="5">
        <f t="shared" si="66"/>
        <v>-215000</v>
      </c>
      <c r="I1178" s="19">
        <v>5</v>
      </c>
      <c r="K1178" s="1" t="s">
        <v>385</v>
      </c>
      <c r="M1178" s="2">
        <v>445</v>
      </c>
    </row>
    <row r="1179" spans="2:13" ht="12.75">
      <c r="B1179" s="220">
        <v>2500</v>
      </c>
      <c r="C1179" s="1" t="s">
        <v>385</v>
      </c>
      <c r="D1179" s="1" t="s">
        <v>71</v>
      </c>
      <c r="E1179" s="1" t="s">
        <v>838</v>
      </c>
      <c r="F1179" s="51" t="s">
        <v>864</v>
      </c>
      <c r="G1179" s="75" t="s">
        <v>52</v>
      </c>
      <c r="H1179" s="5">
        <f t="shared" si="66"/>
        <v>-217500</v>
      </c>
      <c r="I1179" s="19">
        <v>5</v>
      </c>
      <c r="K1179" s="1" t="s">
        <v>385</v>
      </c>
      <c r="M1179" s="2">
        <v>445</v>
      </c>
    </row>
    <row r="1180" spans="2:13" ht="12.75">
      <c r="B1180" s="220">
        <v>3000</v>
      </c>
      <c r="C1180" s="1" t="s">
        <v>385</v>
      </c>
      <c r="D1180" s="10" t="s">
        <v>71</v>
      </c>
      <c r="E1180" s="1" t="s">
        <v>72</v>
      </c>
      <c r="F1180" s="51" t="s">
        <v>865</v>
      </c>
      <c r="G1180" s="75" t="s">
        <v>23</v>
      </c>
      <c r="H1180" s="5">
        <f t="shared" si="66"/>
        <v>-220500</v>
      </c>
      <c r="I1180" s="19">
        <v>6</v>
      </c>
      <c r="K1180" s="1" t="s">
        <v>385</v>
      </c>
      <c r="M1180" s="2">
        <v>445</v>
      </c>
    </row>
    <row r="1181" spans="2:13" ht="12.75">
      <c r="B1181" s="220">
        <v>3000</v>
      </c>
      <c r="C1181" s="1" t="s">
        <v>385</v>
      </c>
      <c r="D1181" s="10" t="s">
        <v>71</v>
      </c>
      <c r="E1181" s="1" t="s">
        <v>72</v>
      </c>
      <c r="F1181" s="51" t="s">
        <v>866</v>
      </c>
      <c r="G1181" s="75" t="s">
        <v>24</v>
      </c>
      <c r="H1181" s="5">
        <f t="shared" si="66"/>
        <v>-223500</v>
      </c>
      <c r="I1181" s="19">
        <v>6</v>
      </c>
      <c r="K1181" s="1" t="s">
        <v>385</v>
      </c>
      <c r="M1181" s="2">
        <v>445</v>
      </c>
    </row>
    <row r="1182" spans="2:13" ht="12.75">
      <c r="B1182" s="220">
        <v>3000</v>
      </c>
      <c r="C1182" s="1" t="s">
        <v>385</v>
      </c>
      <c r="D1182" s="10" t="s">
        <v>71</v>
      </c>
      <c r="E1182" s="1" t="s">
        <v>72</v>
      </c>
      <c r="F1182" s="51" t="s">
        <v>867</v>
      </c>
      <c r="G1182" s="75" t="s">
        <v>25</v>
      </c>
      <c r="H1182" s="5">
        <f t="shared" si="66"/>
        <v>-226500</v>
      </c>
      <c r="I1182" s="19">
        <v>6</v>
      </c>
      <c r="K1182" s="1" t="s">
        <v>385</v>
      </c>
      <c r="M1182" s="2">
        <v>445</v>
      </c>
    </row>
    <row r="1183" spans="2:13" ht="12.75">
      <c r="B1183" s="220">
        <v>3000</v>
      </c>
      <c r="C1183" s="1" t="s">
        <v>385</v>
      </c>
      <c r="D1183" s="10" t="s">
        <v>71</v>
      </c>
      <c r="E1183" s="1" t="s">
        <v>72</v>
      </c>
      <c r="F1183" s="51" t="s">
        <v>868</v>
      </c>
      <c r="G1183" s="75" t="s">
        <v>26</v>
      </c>
      <c r="H1183" s="5">
        <f t="shared" si="66"/>
        <v>-229500</v>
      </c>
      <c r="I1183" s="19">
        <v>6</v>
      </c>
      <c r="K1183" s="1" t="s">
        <v>385</v>
      </c>
      <c r="M1183" s="2">
        <v>445</v>
      </c>
    </row>
    <row r="1184" spans="2:13" ht="12.75">
      <c r="B1184" s="220">
        <v>3000</v>
      </c>
      <c r="C1184" s="1" t="s">
        <v>385</v>
      </c>
      <c r="D1184" s="1" t="s">
        <v>71</v>
      </c>
      <c r="E1184" s="1" t="s">
        <v>72</v>
      </c>
      <c r="F1184" s="51" t="s">
        <v>869</v>
      </c>
      <c r="G1184" s="75" t="s">
        <v>27</v>
      </c>
      <c r="H1184" s="5">
        <f t="shared" si="66"/>
        <v>-232500</v>
      </c>
      <c r="I1184" s="19">
        <v>6</v>
      </c>
      <c r="K1184" s="1" t="s">
        <v>385</v>
      </c>
      <c r="M1184" s="2">
        <v>445</v>
      </c>
    </row>
    <row r="1185" spans="2:13" ht="12.75">
      <c r="B1185" s="220">
        <v>3000</v>
      </c>
      <c r="C1185" s="1" t="s">
        <v>385</v>
      </c>
      <c r="D1185" s="1" t="s">
        <v>71</v>
      </c>
      <c r="E1185" s="1" t="s">
        <v>72</v>
      </c>
      <c r="F1185" s="51" t="s">
        <v>870</v>
      </c>
      <c r="G1185" s="75" t="s">
        <v>30</v>
      </c>
      <c r="H1185" s="5">
        <f t="shared" si="66"/>
        <v>-235500</v>
      </c>
      <c r="I1185" s="19">
        <v>6</v>
      </c>
      <c r="K1185" s="1" t="s">
        <v>385</v>
      </c>
      <c r="M1185" s="2">
        <v>445</v>
      </c>
    </row>
    <row r="1186" spans="2:13" ht="12.75">
      <c r="B1186" s="388">
        <v>2500</v>
      </c>
      <c r="C1186" s="1" t="s">
        <v>385</v>
      </c>
      <c r="D1186" s="1" t="s">
        <v>71</v>
      </c>
      <c r="E1186" s="1" t="s">
        <v>72</v>
      </c>
      <c r="F1186" s="51" t="s">
        <v>871</v>
      </c>
      <c r="G1186" s="75" t="s">
        <v>28</v>
      </c>
      <c r="H1186" s="5">
        <f t="shared" si="66"/>
        <v>-238000</v>
      </c>
      <c r="I1186" s="19">
        <v>5</v>
      </c>
      <c r="K1186" s="1" t="s">
        <v>385</v>
      </c>
      <c r="M1186" s="2">
        <v>445</v>
      </c>
    </row>
    <row r="1187" spans="2:13" ht="12.75">
      <c r="B1187" s="220">
        <v>3000</v>
      </c>
      <c r="C1187" s="1" t="s">
        <v>385</v>
      </c>
      <c r="D1187" s="1" t="s">
        <v>71</v>
      </c>
      <c r="E1187" s="1" t="s">
        <v>72</v>
      </c>
      <c r="F1187" s="51" t="s">
        <v>872</v>
      </c>
      <c r="G1187" s="75" t="s">
        <v>31</v>
      </c>
      <c r="H1187" s="5">
        <f t="shared" si="66"/>
        <v>-241000</v>
      </c>
      <c r="I1187" s="19">
        <v>6</v>
      </c>
      <c r="K1187" s="1" t="s">
        <v>385</v>
      </c>
      <c r="M1187" s="2">
        <v>445</v>
      </c>
    </row>
    <row r="1188" spans="2:13" ht="12.75">
      <c r="B1188" s="220">
        <v>3000</v>
      </c>
      <c r="C1188" s="1" t="s">
        <v>385</v>
      </c>
      <c r="D1188" s="1" t="s">
        <v>71</v>
      </c>
      <c r="E1188" s="1" t="s">
        <v>72</v>
      </c>
      <c r="F1188" s="51" t="s">
        <v>873</v>
      </c>
      <c r="G1188" s="75" t="s">
        <v>32</v>
      </c>
      <c r="H1188" s="5">
        <f aca="true" t="shared" si="67" ref="H1188:H1219">H1187-B1188</f>
        <v>-244000</v>
      </c>
      <c r="I1188" s="19">
        <v>6</v>
      </c>
      <c r="K1188" s="1" t="s">
        <v>385</v>
      </c>
      <c r="M1188" s="2">
        <v>445</v>
      </c>
    </row>
    <row r="1189" spans="2:13" ht="12.75">
      <c r="B1189" s="220">
        <v>3000</v>
      </c>
      <c r="C1189" s="1" t="s">
        <v>385</v>
      </c>
      <c r="D1189" s="1" t="s">
        <v>71</v>
      </c>
      <c r="E1189" s="1" t="s">
        <v>72</v>
      </c>
      <c r="F1189" s="51" t="s">
        <v>874</v>
      </c>
      <c r="G1189" s="75" t="s">
        <v>33</v>
      </c>
      <c r="H1189" s="5">
        <f t="shared" si="67"/>
        <v>-247000</v>
      </c>
      <c r="I1189" s="19">
        <v>6</v>
      </c>
      <c r="K1189" s="1" t="s">
        <v>385</v>
      </c>
      <c r="M1189" s="2">
        <v>445</v>
      </c>
    </row>
    <row r="1190" spans="2:13" ht="12.75">
      <c r="B1190" s="220">
        <v>3000</v>
      </c>
      <c r="C1190" s="1" t="s">
        <v>385</v>
      </c>
      <c r="D1190" s="1" t="s">
        <v>71</v>
      </c>
      <c r="E1190" s="1" t="s">
        <v>72</v>
      </c>
      <c r="F1190" s="51" t="s">
        <v>875</v>
      </c>
      <c r="G1190" s="75" t="s">
        <v>34</v>
      </c>
      <c r="H1190" s="5">
        <f t="shared" si="67"/>
        <v>-250000</v>
      </c>
      <c r="I1190" s="19">
        <v>6</v>
      </c>
      <c r="K1190" s="1" t="s">
        <v>385</v>
      </c>
      <c r="M1190" s="2">
        <v>445</v>
      </c>
    </row>
    <row r="1191" spans="2:13" ht="12.75">
      <c r="B1191" s="220">
        <v>5000</v>
      </c>
      <c r="C1191" s="1" t="s">
        <v>385</v>
      </c>
      <c r="D1191" s="1" t="s">
        <v>71</v>
      </c>
      <c r="E1191" s="1" t="s">
        <v>72</v>
      </c>
      <c r="F1191" s="51" t="s">
        <v>876</v>
      </c>
      <c r="G1191" s="75" t="s">
        <v>35</v>
      </c>
      <c r="H1191" s="5">
        <f t="shared" si="67"/>
        <v>-255000</v>
      </c>
      <c r="I1191" s="19">
        <v>10</v>
      </c>
      <c r="K1191" s="1" t="s">
        <v>385</v>
      </c>
      <c r="M1191" s="2">
        <v>445</v>
      </c>
    </row>
    <row r="1192" spans="2:13" ht="12.75">
      <c r="B1192" s="220">
        <v>3000</v>
      </c>
      <c r="C1192" s="1" t="s">
        <v>385</v>
      </c>
      <c r="D1192" s="1" t="s">
        <v>71</v>
      </c>
      <c r="E1192" s="1" t="s">
        <v>72</v>
      </c>
      <c r="F1192" s="51" t="s">
        <v>877</v>
      </c>
      <c r="G1192" s="75" t="s">
        <v>36</v>
      </c>
      <c r="H1192" s="5">
        <f t="shared" si="67"/>
        <v>-258000</v>
      </c>
      <c r="I1192" s="19">
        <v>6</v>
      </c>
      <c r="K1192" s="1" t="s">
        <v>385</v>
      </c>
      <c r="M1192" s="2">
        <v>445</v>
      </c>
    </row>
    <row r="1193" spans="2:13" ht="12.75">
      <c r="B1193" s="220">
        <v>3000</v>
      </c>
      <c r="C1193" s="1" t="s">
        <v>385</v>
      </c>
      <c r="D1193" s="1" t="s">
        <v>71</v>
      </c>
      <c r="E1193" s="1" t="s">
        <v>72</v>
      </c>
      <c r="F1193" s="51" t="s">
        <v>878</v>
      </c>
      <c r="G1193" s="75" t="s">
        <v>39</v>
      </c>
      <c r="H1193" s="5">
        <f t="shared" si="67"/>
        <v>-261000</v>
      </c>
      <c r="I1193" s="19">
        <v>6</v>
      </c>
      <c r="K1193" s="1" t="s">
        <v>385</v>
      </c>
      <c r="M1193" s="2">
        <v>445</v>
      </c>
    </row>
    <row r="1194" spans="2:13" ht="12.75">
      <c r="B1194" s="220">
        <v>3000</v>
      </c>
      <c r="C1194" s="1" t="s">
        <v>385</v>
      </c>
      <c r="D1194" s="1" t="s">
        <v>71</v>
      </c>
      <c r="E1194" s="1" t="s">
        <v>72</v>
      </c>
      <c r="F1194" s="51" t="s">
        <v>879</v>
      </c>
      <c r="G1194" s="75" t="s">
        <v>37</v>
      </c>
      <c r="H1194" s="5">
        <f t="shared" si="67"/>
        <v>-264000</v>
      </c>
      <c r="I1194" s="19">
        <v>6</v>
      </c>
      <c r="K1194" s="1" t="s">
        <v>385</v>
      </c>
      <c r="M1194" s="2">
        <v>445</v>
      </c>
    </row>
    <row r="1195" spans="2:13" ht="12.75">
      <c r="B1195" s="220">
        <v>3000</v>
      </c>
      <c r="C1195" s="1" t="s">
        <v>385</v>
      </c>
      <c r="D1195" s="1" t="s">
        <v>71</v>
      </c>
      <c r="E1195" s="1" t="s">
        <v>72</v>
      </c>
      <c r="F1195" s="51" t="s">
        <v>880</v>
      </c>
      <c r="G1195" s="75" t="s">
        <v>38</v>
      </c>
      <c r="H1195" s="5">
        <f t="shared" si="67"/>
        <v>-267000</v>
      </c>
      <c r="I1195" s="19">
        <v>6</v>
      </c>
      <c r="K1195" s="1" t="s">
        <v>385</v>
      </c>
      <c r="M1195" s="2">
        <v>445</v>
      </c>
    </row>
    <row r="1196" spans="2:13" ht="12.75">
      <c r="B1196" s="220">
        <v>5000</v>
      </c>
      <c r="C1196" s="1" t="s">
        <v>385</v>
      </c>
      <c r="D1196" s="1" t="s">
        <v>71</v>
      </c>
      <c r="E1196" s="1" t="s">
        <v>72</v>
      </c>
      <c r="F1196" s="51" t="s">
        <v>881</v>
      </c>
      <c r="G1196" s="75" t="s">
        <v>41</v>
      </c>
      <c r="H1196" s="5">
        <f t="shared" si="67"/>
        <v>-272000</v>
      </c>
      <c r="I1196" s="19">
        <v>10</v>
      </c>
      <c r="K1196" s="1" t="s">
        <v>385</v>
      </c>
      <c r="M1196" s="2">
        <v>445</v>
      </c>
    </row>
    <row r="1197" spans="2:13" ht="12.75">
      <c r="B1197" s="220">
        <v>3000</v>
      </c>
      <c r="C1197" s="1" t="s">
        <v>385</v>
      </c>
      <c r="D1197" s="1" t="s">
        <v>71</v>
      </c>
      <c r="E1197" s="1" t="s">
        <v>72</v>
      </c>
      <c r="F1197" s="51" t="s">
        <v>882</v>
      </c>
      <c r="G1197" s="75" t="s">
        <v>42</v>
      </c>
      <c r="H1197" s="5">
        <f t="shared" si="67"/>
        <v>-275000</v>
      </c>
      <c r="I1197" s="19">
        <v>6</v>
      </c>
      <c r="K1197" s="1" t="s">
        <v>385</v>
      </c>
      <c r="M1197" s="2">
        <v>445</v>
      </c>
    </row>
    <row r="1198" spans="2:13" ht="12.75">
      <c r="B1198" s="220">
        <v>3000</v>
      </c>
      <c r="C1198" s="1" t="s">
        <v>385</v>
      </c>
      <c r="D1198" s="1" t="s">
        <v>71</v>
      </c>
      <c r="E1198" s="1" t="s">
        <v>72</v>
      </c>
      <c r="F1198" s="51" t="s">
        <v>883</v>
      </c>
      <c r="G1198" s="75" t="s">
        <v>43</v>
      </c>
      <c r="H1198" s="5">
        <f t="shared" si="67"/>
        <v>-278000</v>
      </c>
      <c r="I1198" s="19">
        <v>6</v>
      </c>
      <c r="K1198" s="1" t="s">
        <v>385</v>
      </c>
      <c r="M1198" s="2">
        <v>445</v>
      </c>
    </row>
    <row r="1199" spans="2:13" ht="12.75">
      <c r="B1199" s="220">
        <v>3000</v>
      </c>
      <c r="C1199" s="1" t="s">
        <v>385</v>
      </c>
      <c r="D1199" s="1" t="s">
        <v>71</v>
      </c>
      <c r="E1199" s="1" t="s">
        <v>72</v>
      </c>
      <c r="F1199" s="51" t="s">
        <v>884</v>
      </c>
      <c r="G1199" s="75" t="s">
        <v>44</v>
      </c>
      <c r="H1199" s="5">
        <f t="shared" si="67"/>
        <v>-281000</v>
      </c>
      <c r="I1199" s="19">
        <v>6</v>
      </c>
      <c r="K1199" s="1" t="s">
        <v>385</v>
      </c>
      <c r="M1199" s="2">
        <v>445</v>
      </c>
    </row>
    <row r="1200" spans="2:13" ht="12.75">
      <c r="B1200" s="220">
        <v>3000</v>
      </c>
      <c r="C1200" s="1" t="s">
        <v>385</v>
      </c>
      <c r="D1200" s="1" t="s">
        <v>71</v>
      </c>
      <c r="E1200" s="1" t="s">
        <v>72</v>
      </c>
      <c r="F1200" s="51" t="s">
        <v>885</v>
      </c>
      <c r="G1200" s="75" t="s">
        <v>45</v>
      </c>
      <c r="H1200" s="5">
        <f t="shared" si="67"/>
        <v>-284000</v>
      </c>
      <c r="I1200" s="19">
        <v>6</v>
      </c>
      <c r="K1200" s="1" t="s">
        <v>385</v>
      </c>
      <c r="M1200" s="2">
        <v>445</v>
      </c>
    </row>
    <row r="1201" spans="2:13" ht="12.75">
      <c r="B1201" s="220">
        <v>2500</v>
      </c>
      <c r="C1201" s="1" t="s">
        <v>385</v>
      </c>
      <c r="D1201" s="1" t="s">
        <v>71</v>
      </c>
      <c r="E1201" s="1" t="s">
        <v>72</v>
      </c>
      <c r="F1201" s="51" t="s">
        <v>886</v>
      </c>
      <c r="G1201" s="75" t="s">
        <v>47</v>
      </c>
      <c r="H1201" s="5">
        <f t="shared" si="67"/>
        <v>-286500</v>
      </c>
      <c r="I1201" s="19">
        <v>5</v>
      </c>
      <c r="K1201" s="1" t="s">
        <v>385</v>
      </c>
      <c r="M1201" s="2">
        <v>445</v>
      </c>
    </row>
    <row r="1202" spans="2:13" ht="12.75">
      <c r="B1202" s="220">
        <v>2500</v>
      </c>
      <c r="C1202" s="1" t="s">
        <v>385</v>
      </c>
      <c r="D1202" s="1" t="s">
        <v>71</v>
      </c>
      <c r="E1202" s="1" t="s">
        <v>72</v>
      </c>
      <c r="F1202" s="51" t="s">
        <v>887</v>
      </c>
      <c r="G1202" s="75" t="s">
        <v>48</v>
      </c>
      <c r="H1202" s="5">
        <f t="shared" si="67"/>
        <v>-289000</v>
      </c>
      <c r="I1202" s="19">
        <v>5</v>
      </c>
      <c r="K1202" s="1" t="s">
        <v>385</v>
      </c>
      <c r="M1202" s="2">
        <v>445</v>
      </c>
    </row>
    <row r="1203" spans="2:13" ht="12.75">
      <c r="B1203" s="220">
        <v>2500</v>
      </c>
      <c r="C1203" s="1" t="s">
        <v>385</v>
      </c>
      <c r="D1203" s="1" t="s">
        <v>71</v>
      </c>
      <c r="E1203" s="1" t="s">
        <v>72</v>
      </c>
      <c r="F1203" s="51" t="s">
        <v>888</v>
      </c>
      <c r="G1203" s="75" t="s">
        <v>50</v>
      </c>
      <c r="H1203" s="5">
        <f t="shared" si="67"/>
        <v>-291500</v>
      </c>
      <c r="I1203" s="19">
        <v>5</v>
      </c>
      <c r="K1203" s="1" t="s">
        <v>385</v>
      </c>
      <c r="M1203" s="2">
        <v>445</v>
      </c>
    </row>
    <row r="1204" spans="2:13" ht="12.75">
      <c r="B1204" s="220">
        <v>2500</v>
      </c>
      <c r="C1204" s="1" t="s">
        <v>385</v>
      </c>
      <c r="D1204" s="1" t="s">
        <v>71</v>
      </c>
      <c r="E1204" s="1" t="s">
        <v>72</v>
      </c>
      <c r="F1204" s="51" t="s">
        <v>889</v>
      </c>
      <c r="G1204" s="75" t="s">
        <v>49</v>
      </c>
      <c r="H1204" s="5">
        <f t="shared" si="67"/>
        <v>-294000</v>
      </c>
      <c r="I1204" s="19">
        <v>5</v>
      </c>
      <c r="K1204" s="1" t="s">
        <v>385</v>
      </c>
      <c r="M1204" s="2">
        <v>445</v>
      </c>
    </row>
    <row r="1205" spans="2:13" ht="12.75">
      <c r="B1205" s="220">
        <v>2500</v>
      </c>
      <c r="C1205" s="1" t="s">
        <v>385</v>
      </c>
      <c r="D1205" s="1" t="s">
        <v>71</v>
      </c>
      <c r="E1205" s="1" t="s">
        <v>72</v>
      </c>
      <c r="F1205" s="51" t="s">
        <v>890</v>
      </c>
      <c r="G1205" s="75" t="s">
        <v>51</v>
      </c>
      <c r="H1205" s="5">
        <f t="shared" si="67"/>
        <v>-296500</v>
      </c>
      <c r="I1205" s="19">
        <v>5</v>
      </c>
      <c r="K1205" s="1" t="s">
        <v>385</v>
      </c>
      <c r="M1205" s="2">
        <v>445</v>
      </c>
    </row>
    <row r="1206" spans="2:13" ht="12.75">
      <c r="B1206" s="220">
        <v>2500</v>
      </c>
      <c r="C1206" s="1" t="s">
        <v>385</v>
      </c>
      <c r="D1206" s="1" t="s">
        <v>71</v>
      </c>
      <c r="E1206" s="1" t="s">
        <v>72</v>
      </c>
      <c r="F1206" s="51" t="s">
        <v>891</v>
      </c>
      <c r="G1206" s="75" t="s">
        <v>52</v>
      </c>
      <c r="H1206" s="5">
        <f t="shared" si="67"/>
        <v>-299000</v>
      </c>
      <c r="I1206" s="19">
        <v>5</v>
      </c>
      <c r="K1206" s="1" t="s">
        <v>385</v>
      </c>
      <c r="M1206" s="2">
        <v>445</v>
      </c>
    </row>
    <row r="1207" spans="2:13" ht="12.75">
      <c r="B1207" s="220">
        <v>2500</v>
      </c>
      <c r="C1207" s="1" t="s">
        <v>385</v>
      </c>
      <c r="D1207" s="10" t="s">
        <v>71</v>
      </c>
      <c r="E1207" s="1" t="s">
        <v>746</v>
      </c>
      <c r="F1207" s="51" t="s">
        <v>892</v>
      </c>
      <c r="G1207" s="75" t="s">
        <v>23</v>
      </c>
      <c r="H1207" s="5">
        <f t="shared" si="67"/>
        <v>-301500</v>
      </c>
      <c r="I1207" s="19">
        <v>5</v>
      </c>
      <c r="K1207" s="1" t="s">
        <v>385</v>
      </c>
      <c r="M1207" s="2">
        <v>445</v>
      </c>
    </row>
    <row r="1208" spans="2:13" ht="12.75">
      <c r="B1208" s="220">
        <v>2500</v>
      </c>
      <c r="C1208" s="1" t="s">
        <v>385</v>
      </c>
      <c r="D1208" s="1" t="s">
        <v>71</v>
      </c>
      <c r="E1208" s="1" t="s">
        <v>531</v>
      </c>
      <c r="F1208" s="51" t="s">
        <v>893</v>
      </c>
      <c r="G1208" s="75" t="s">
        <v>35</v>
      </c>
      <c r="H1208" s="5">
        <f t="shared" si="67"/>
        <v>-304000</v>
      </c>
      <c r="I1208" s="19">
        <v>5</v>
      </c>
      <c r="K1208" s="1" t="s">
        <v>385</v>
      </c>
      <c r="M1208" s="2">
        <v>445</v>
      </c>
    </row>
    <row r="1209" spans="2:13" ht="12.75">
      <c r="B1209" s="220">
        <v>2500</v>
      </c>
      <c r="C1209" s="1" t="s">
        <v>385</v>
      </c>
      <c r="D1209" s="1" t="s">
        <v>71</v>
      </c>
      <c r="E1209" s="1" t="s">
        <v>894</v>
      </c>
      <c r="F1209" s="51" t="s">
        <v>895</v>
      </c>
      <c r="G1209" s="75" t="s">
        <v>41</v>
      </c>
      <c r="H1209" s="5">
        <f t="shared" si="67"/>
        <v>-306500</v>
      </c>
      <c r="I1209" s="19">
        <f>+B1209/M1209</f>
        <v>5.617977528089888</v>
      </c>
      <c r="K1209" s="1" t="s">
        <v>385</v>
      </c>
      <c r="M1209" s="2">
        <v>445</v>
      </c>
    </row>
    <row r="1210" spans="2:13" ht="12.75">
      <c r="B1210" s="220">
        <v>2500</v>
      </c>
      <c r="C1210" s="1" t="s">
        <v>385</v>
      </c>
      <c r="D1210" s="1" t="s">
        <v>71</v>
      </c>
      <c r="E1210" s="1" t="s">
        <v>896</v>
      </c>
      <c r="F1210" s="51" t="s">
        <v>897</v>
      </c>
      <c r="G1210" s="75" t="s">
        <v>28</v>
      </c>
      <c r="H1210" s="5">
        <f t="shared" si="67"/>
        <v>-309000</v>
      </c>
      <c r="I1210" s="19">
        <f>+B1210/M1210</f>
        <v>5.617977528089888</v>
      </c>
      <c r="K1210" s="1" t="s">
        <v>385</v>
      </c>
      <c r="M1210" s="2">
        <v>445</v>
      </c>
    </row>
    <row r="1211" spans="2:13" ht="12.75">
      <c r="B1211" s="220">
        <v>2500</v>
      </c>
      <c r="C1211" s="1" t="s">
        <v>385</v>
      </c>
      <c r="D1211" s="10" t="s">
        <v>71</v>
      </c>
      <c r="E1211" s="1" t="s">
        <v>73</v>
      </c>
      <c r="F1211" s="51" t="s">
        <v>898</v>
      </c>
      <c r="G1211" s="75" t="s">
        <v>23</v>
      </c>
      <c r="H1211" s="5">
        <f t="shared" si="67"/>
        <v>-311500</v>
      </c>
      <c r="I1211" s="19">
        <v>5</v>
      </c>
      <c r="K1211" s="1" t="s">
        <v>385</v>
      </c>
      <c r="M1211" s="2">
        <v>445</v>
      </c>
    </row>
    <row r="1212" spans="2:13" ht="12.75">
      <c r="B1212" s="220">
        <v>2500</v>
      </c>
      <c r="C1212" s="1" t="s">
        <v>385</v>
      </c>
      <c r="D1212" s="10" t="s">
        <v>71</v>
      </c>
      <c r="E1212" s="1" t="s">
        <v>73</v>
      </c>
      <c r="F1212" s="51" t="s">
        <v>899</v>
      </c>
      <c r="G1212" s="75" t="s">
        <v>24</v>
      </c>
      <c r="H1212" s="5">
        <f t="shared" si="67"/>
        <v>-314000</v>
      </c>
      <c r="I1212" s="19">
        <v>5</v>
      </c>
      <c r="K1212" s="1" t="s">
        <v>385</v>
      </c>
      <c r="M1212" s="2">
        <v>445</v>
      </c>
    </row>
    <row r="1213" spans="2:13" ht="12.75">
      <c r="B1213" s="220">
        <v>2500</v>
      </c>
      <c r="C1213" s="1" t="s">
        <v>385</v>
      </c>
      <c r="D1213" s="10" t="s">
        <v>71</v>
      </c>
      <c r="E1213" s="1" t="s">
        <v>73</v>
      </c>
      <c r="F1213" s="51" t="s">
        <v>900</v>
      </c>
      <c r="G1213" s="75" t="s">
        <v>25</v>
      </c>
      <c r="H1213" s="5">
        <f t="shared" si="67"/>
        <v>-316500</v>
      </c>
      <c r="I1213" s="19">
        <v>5</v>
      </c>
      <c r="K1213" s="1" t="s">
        <v>385</v>
      </c>
      <c r="M1213" s="2">
        <v>445</v>
      </c>
    </row>
    <row r="1214" spans="2:13" ht="12.75">
      <c r="B1214" s="388">
        <v>2500</v>
      </c>
      <c r="C1214" s="1" t="s">
        <v>385</v>
      </c>
      <c r="D1214" s="1" t="s">
        <v>71</v>
      </c>
      <c r="E1214" s="1" t="s">
        <v>73</v>
      </c>
      <c r="F1214" s="51" t="s">
        <v>901</v>
      </c>
      <c r="G1214" s="75" t="s">
        <v>28</v>
      </c>
      <c r="H1214" s="5">
        <f t="shared" si="67"/>
        <v>-319000</v>
      </c>
      <c r="I1214" s="19">
        <v>5</v>
      </c>
      <c r="K1214" s="1" t="s">
        <v>385</v>
      </c>
      <c r="M1214" s="2">
        <v>445</v>
      </c>
    </row>
    <row r="1215" spans="2:13" ht="12.75">
      <c r="B1215" s="220">
        <v>2500</v>
      </c>
      <c r="C1215" s="1" t="s">
        <v>385</v>
      </c>
      <c r="D1215" s="1" t="s">
        <v>71</v>
      </c>
      <c r="E1215" s="1" t="s">
        <v>73</v>
      </c>
      <c r="F1215" s="51" t="s">
        <v>902</v>
      </c>
      <c r="G1215" s="75" t="s">
        <v>32</v>
      </c>
      <c r="H1215" s="5">
        <f t="shared" si="67"/>
        <v>-321500</v>
      </c>
      <c r="I1215" s="19">
        <v>5</v>
      </c>
      <c r="K1215" s="1" t="s">
        <v>385</v>
      </c>
      <c r="M1215" s="2">
        <v>445</v>
      </c>
    </row>
    <row r="1216" spans="2:13" ht="12.75">
      <c r="B1216" s="220">
        <v>2500</v>
      </c>
      <c r="C1216" s="1" t="s">
        <v>385</v>
      </c>
      <c r="D1216" s="1" t="s">
        <v>71</v>
      </c>
      <c r="E1216" s="1" t="s">
        <v>73</v>
      </c>
      <c r="F1216" s="51" t="s">
        <v>903</v>
      </c>
      <c r="G1216" s="75" t="s">
        <v>33</v>
      </c>
      <c r="H1216" s="5">
        <f t="shared" si="67"/>
        <v>-324000</v>
      </c>
      <c r="I1216" s="19">
        <v>5</v>
      </c>
      <c r="K1216" s="1" t="s">
        <v>385</v>
      </c>
      <c r="M1216" s="2">
        <v>445</v>
      </c>
    </row>
    <row r="1217" spans="2:13" ht="12.75">
      <c r="B1217" s="388">
        <v>2500</v>
      </c>
      <c r="C1217" s="1" t="s">
        <v>385</v>
      </c>
      <c r="D1217" s="1" t="s">
        <v>71</v>
      </c>
      <c r="E1217" s="1" t="s">
        <v>73</v>
      </c>
      <c r="F1217" s="51" t="s">
        <v>904</v>
      </c>
      <c r="G1217" s="75" t="s">
        <v>35</v>
      </c>
      <c r="H1217" s="5">
        <f t="shared" si="67"/>
        <v>-326500</v>
      </c>
      <c r="I1217" s="19">
        <v>5</v>
      </c>
      <c r="K1217" s="1" t="s">
        <v>385</v>
      </c>
      <c r="M1217" s="2">
        <v>445</v>
      </c>
    </row>
    <row r="1218" spans="2:13" ht="12.75">
      <c r="B1218" s="220">
        <v>2500</v>
      </c>
      <c r="C1218" s="1" t="s">
        <v>385</v>
      </c>
      <c r="D1218" s="1" t="s">
        <v>71</v>
      </c>
      <c r="E1218" s="1" t="s">
        <v>73</v>
      </c>
      <c r="F1218" s="51" t="s">
        <v>905</v>
      </c>
      <c r="G1218" s="75" t="s">
        <v>36</v>
      </c>
      <c r="H1218" s="5">
        <f t="shared" si="67"/>
        <v>-329000</v>
      </c>
      <c r="I1218" s="19">
        <v>5</v>
      </c>
      <c r="K1218" s="1" t="s">
        <v>385</v>
      </c>
      <c r="M1218" s="2">
        <v>445</v>
      </c>
    </row>
    <row r="1219" spans="2:13" ht="12.75">
      <c r="B1219" s="220">
        <v>2500</v>
      </c>
      <c r="C1219" s="1" t="s">
        <v>385</v>
      </c>
      <c r="D1219" s="1" t="s">
        <v>71</v>
      </c>
      <c r="E1219" s="1" t="s">
        <v>73</v>
      </c>
      <c r="F1219" s="51" t="s">
        <v>906</v>
      </c>
      <c r="G1219" s="75" t="s">
        <v>39</v>
      </c>
      <c r="H1219" s="5">
        <f t="shared" si="67"/>
        <v>-331500</v>
      </c>
      <c r="I1219" s="19">
        <v>5</v>
      </c>
      <c r="K1219" s="1" t="s">
        <v>385</v>
      </c>
      <c r="M1219" s="2">
        <v>445</v>
      </c>
    </row>
    <row r="1220" spans="2:13" ht="12.75">
      <c r="B1220" s="220">
        <v>2500</v>
      </c>
      <c r="C1220" s="1" t="s">
        <v>385</v>
      </c>
      <c r="D1220" s="1" t="s">
        <v>71</v>
      </c>
      <c r="E1220" s="1" t="s">
        <v>73</v>
      </c>
      <c r="F1220" s="51" t="s">
        <v>907</v>
      </c>
      <c r="G1220" s="75" t="s">
        <v>38</v>
      </c>
      <c r="H1220" s="5">
        <f aca="true" t="shared" si="68" ref="H1220:H1228">H1219-B1220</f>
        <v>-334000</v>
      </c>
      <c r="I1220" s="19">
        <v>5</v>
      </c>
      <c r="K1220" s="1" t="s">
        <v>385</v>
      </c>
      <c r="M1220" s="2">
        <v>445</v>
      </c>
    </row>
    <row r="1221" spans="2:13" ht="12.75">
      <c r="B1221" s="220">
        <v>2500</v>
      </c>
      <c r="C1221" s="1" t="s">
        <v>385</v>
      </c>
      <c r="D1221" s="1" t="s">
        <v>71</v>
      </c>
      <c r="E1221" s="1" t="s">
        <v>73</v>
      </c>
      <c r="F1221" s="51" t="s">
        <v>908</v>
      </c>
      <c r="G1221" s="75" t="s">
        <v>41</v>
      </c>
      <c r="H1221" s="5">
        <f t="shared" si="68"/>
        <v>-336500</v>
      </c>
      <c r="I1221" s="19">
        <v>5</v>
      </c>
      <c r="K1221" s="1" t="s">
        <v>385</v>
      </c>
      <c r="M1221" s="2">
        <v>445</v>
      </c>
    </row>
    <row r="1222" spans="2:13" ht="12.75">
      <c r="B1222" s="220">
        <v>2500</v>
      </c>
      <c r="C1222" s="1" t="s">
        <v>385</v>
      </c>
      <c r="D1222" s="1" t="s">
        <v>71</v>
      </c>
      <c r="E1222" s="1" t="s">
        <v>73</v>
      </c>
      <c r="F1222" s="51" t="s">
        <v>909</v>
      </c>
      <c r="G1222" s="75" t="s">
        <v>43</v>
      </c>
      <c r="H1222" s="5">
        <f t="shared" si="68"/>
        <v>-339000</v>
      </c>
      <c r="I1222" s="19">
        <v>5</v>
      </c>
      <c r="K1222" s="1" t="s">
        <v>385</v>
      </c>
      <c r="M1222" s="2">
        <v>445</v>
      </c>
    </row>
    <row r="1223" spans="2:13" ht="12.75">
      <c r="B1223" s="220">
        <v>2500</v>
      </c>
      <c r="C1223" s="1" t="s">
        <v>385</v>
      </c>
      <c r="D1223" s="1" t="s">
        <v>71</v>
      </c>
      <c r="E1223" s="1" t="s">
        <v>73</v>
      </c>
      <c r="F1223" s="51" t="s">
        <v>910</v>
      </c>
      <c r="G1223" s="75" t="s">
        <v>46</v>
      </c>
      <c r="H1223" s="5">
        <f t="shared" si="68"/>
        <v>-341500</v>
      </c>
      <c r="I1223" s="19">
        <v>5</v>
      </c>
      <c r="K1223" s="1" t="s">
        <v>385</v>
      </c>
      <c r="M1223" s="2">
        <v>445</v>
      </c>
    </row>
    <row r="1224" spans="2:13" ht="12.75">
      <c r="B1224" s="220">
        <v>2500</v>
      </c>
      <c r="C1224" s="1" t="s">
        <v>385</v>
      </c>
      <c r="D1224" s="1" t="s">
        <v>71</v>
      </c>
      <c r="E1224" s="1" t="s">
        <v>73</v>
      </c>
      <c r="F1224" s="51" t="s">
        <v>911</v>
      </c>
      <c r="G1224" s="75" t="s">
        <v>49</v>
      </c>
      <c r="H1224" s="5">
        <f t="shared" si="68"/>
        <v>-344000</v>
      </c>
      <c r="I1224" s="19">
        <v>5</v>
      </c>
      <c r="K1224" s="1" t="s">
        <v>385</v>
      </c>
      <c r="M1224" s="2">
        <v>445</v>
      </c>
    </row>
    <row r="1225" spans="2:13" ht="12.75">
      <c r="B1225" s="220">
        <v>2500</v>
      </c>
      <c r="C1225" s="1" t="s">
        <v>397</v>
      </c>
      <c r="D1225" s="1" t="s">
        <v>71</v>
      </c>
      <c r="E1225" s="1" t="s">
        <v>73</v>
      </c>
      <c r="F1225" s="51" t="s">
        <v>912</v>
      </c>
      <c r="G1225" s="75" t="s">
        <v>51</v>
      </c>
      <c r="H1225" s="5">
        <f t="shared" si="68"/>
        <v>-346500</v>
      </c>
      <c r="I1225" s="19">
        <v>5</v>
      </c>
      <c r="K1225" s="1" t="s">
        <v>385</v>
      </c>
      <c r="M1225" s="2">
        <v>445</v>
      </c>
    </row>
    <row r="1226" spans="1:13" s="56" customFormat="1" ht="12.75">
      <c r="A1226" s="10"/>
      <c r="B1226" s="387">
        <v>1350</v>
      </c>
      <c r="C1226" s="10" t="s">
        <v>397</v>
      </c>
      <c r="D1226" s="10" t="s">
        <v>71</v>
      </c>
      <c r="E1226" s="10" t="s">
        <v>913</v>
      </c>
      <c r="F1226" s="65" t="s">
        <v>74</v>
      </c>
      <c r="G1226" s="78" t="s">
        <v>35</v>
      </c>
      <c r="H1226" s="5">
        <f t="shared" si="68"/>
        <v>-347850</v>
      </c>
      <c r="I1226" s="19">
        <f>+B1226/M1226</f>
        <v>3.033707865168539</v>
      </c>
      <c r="J1226" s="13"/>
      <c r="K1226" t="s">
        <v>75</v>
      </c>
      <c r="L1226" s="13"/>
      <c r="M1226" s="2">
        <v>445</v>
      </c>
    </row>
    <row r="1227" spans="1:14" s="13" customFormat="1" ht="12.75">
      <c r="A1227" s="10"/>
      <c r="B1227" s="387">
        <v>5600</v>
      </c>
      <c r="C1227" s="1" t="s">
        <v>397</v>
      </c>
      <c r="D1227" s="10" t="s">
        <v>71</v>
      </c>
      <c r="E1227" s="1" t="s">
        <v>913</v>
      </c>
      <c r="F1227" s="51" t="s">
        <v>59</v>
      </c>
      <c r="G1227" s="75" t="s">
        <v>28</v>
      </c>
      <c r="H1227" s="5">
        <f t="shared" si="68"/>
        <v>-353450</v>
      </c>
      <c r="I1227" s="19">
        <f>+B1227/M1227</f>
        <v>12.584269662921349</v>
      </c>
      <c r="K1227" t="s">
        <v>58</v>
      </c>
      <c r="M1227" s="2">
        <v>445</v>
      </c>
      <c r="N1227" s="77">
        <v>500</v>
      </c>
    </row>
    <row r="1228" spans="1:13" s="13" customFormat="1" ht="12.75">
      <c r="A1228" s="10"/>
      <c r="B1228" s="387">
        <v>2500</v>
      </c>
      <c r="C1228" s="1" t="s">
        <v>397</v>
      </c>
      <c r="D1228" s="1" t="s">
        <v>71</v>
      </c>
      <c r="E1228" s="1" t="s">
        <v>913</v>
      </c>
      <c r="F1228" s="51" t="s">
        <v>59</v>
      </c>
      <c r="G1228" s="75" t="s">
        <v>31</v>
      </c>
      <c r="H1228" s="5">
        <f t="shared" si="68"/>
        <v>-355950</v>
      </c>
      <c r="I1228" s="19">
        <f>+B1228/M1228</f>
        <v>5.617977528089888</v>
      </c>
      <c r="K1228" t="s">
        <v>58</v>
      </c>
      <c r="M1228" s="2">
        <v>445</v>
      </c>
    </row>
    <row r="1229" spans="1:13" s="55" customFormat="1" ht="12.75">
      <c r="A1229" s="9"/>
      <c r="B1229" s="219">
        <f>SUM(B1126:B1228)</f>
        <v>355950</v>
      </c>
      <c r="C1229" s="9" t="s">
        <v>385</v>
      </c>
      <c r="D1229" s="9"/>
      <c r="E1229" s="9"/>
      <c r="F1229" s="58"/>
      <c r="G1229" s="171"/>
      <c r="H1229" s="57">
        <v>0</v>
      </c>
      <c r="I1229" s="54"/>
      <c r="M1229" s="2">
        <v>445</v>
      </c>
    </row>
    <row r="1230" spans="2:13" ht="12.75">
      <c r="B1230" s="220"/>
      <c r="F1230" s="51"/>
      <c r="H1230" s="5">
        <f>H1229-B1230</f>
        <v>0</v>
      </c>
      <c r="I1230" s="19"/>
      <c r="M1230" s="2">
        <v>445</v>
      </c>
    </row>
    <row r="1231" spans="2:13" ht="12.75">
      <c r="B1231" s="220"/>
      <c r="F1231" s="51"/>
      <c r="H1231" s="5">
        <f>H1230-B1231</f>
        <v>0</v>
      </c>
      <c r="I1231" s="19">
        <f aca="true" t="shared" si="69" ref="I1231:I1262">+B1231/M1231</f>
        <v>0</v>
      </c>
      <c r="M1231" s="2">
        <v>445</v>
      </c>
    </row>
    <row r="1232" spans="1:13" s="56" customFormat="1" ht="12.75">
      <c r="A1232" s="1"/>
      <c r="B1232" s="220">
        <v>1500</v>
      </c>
      <c r="C1232" s="10" t="s">
        <v>386</v>
      </c>
      <c r="D1232" s="1" t="s">
        <v>71</v>
      </c>
      <c r="E1232" s="1" t="s">
        <v>913</v>
      </c>
      <c r="F1232" s="51" t="s">
        <v>914</v>
      </c>
      <c r="G1232" s="75" t="s">
        <v>29</v>
      </c>
      <c r="H1232" s="5">
        <f>H1231-B1232</f>
        <v>-1500</v>
      </c>
      <c r="I1232" s="19">
        <f t="shared" si="69"/>
        <v>3.3707865168539324</v>
      </c>
      <c r="J1232"/>
      <c r="K1232" t="s">
        <v>66</v>
      </c>
      <c r="L1232"/>
      <c r="M1232" s="2">
        <v>445</v>
      </c>
    </row>
    <row r="1233" spans="1:13" s="56" customFormat="1" ht="12.75">
      <c r="A1233" s="1"/>
      <c r="B1233" s="220">
        <v>1500</v>
      </c>
      <c r="C1233" s="10" t="s">
        <v>386</v>
      </c>
      <c r="D1233" s="1" t="s">
        <v>71</v>
      </c>
      <c r="E1233" s="1" t="s">
        <v>913</v>
      </c>
      <c r="F1233" s="51" t="s">
        <v>915</v>
      </c>
      <c r="G1233" s="75" t="s">
        <v>60</v>
      </c>
      <c r="H1233" s="5">
        <f>H1232-B1233</f>
        <v>-3000</v>
      </c>
      <c r="I1233" s="19">
        <f t="shared" si="69"/>
        <v>3.3707865168539324</v>
      </c>
      <c r="J1233"/>
      <c r="K1233" t="s">
        <v>66</v>
      </c>
      <c r="L1233"/>
      <c r="M1233" s="2">
        <v>445</v>
      </c>
    </row>
    <row r="1234" spans="1:13" s="56" customFormat="1" ht="12.75">
      <c r="A1234" s="1"/>
      <c r="B1234" s="220">
        <v>500</v>
      </c>
      <c r="C1234" s="10" t="s">
        <v>386</v>
      </c>
      <c r="D1234" s="1" t="s">
        <v>71</v>
      </c>
      <c r="E1234" s="1" t="s">
        <v>913</v>
      </c>
      <c r="F1234" s="51" t="s">
        <v>916</v>
      </c>
      <c r="G1234" s="75" t="s">
        <v>43</v>
      </c>
      <c r="H1234" s="5">
        <f>H1233-B1234</f>
        <v>-3500</v>
      </c>
      <c r="I1234" s="19">
        <f t="shared" si="69"/>
        <v>1.1235955056179776</v>
      </c>
      <c r="J1234"/>
      <c r="K1234" t="s">
        <v>66</v>
      </c>
      <c r="L1234"/>
      <c r="M1234" s="2">
        <v>445</v>
      </c>
    </row>
    <row r="1235" spans="1:13" s="72" customFormat="1" ht="12.75">
      <c r="A1235" s="9"/>
      <c r="B1235" s="219">
        <f>SUM(B1232:B1234)</f>
        <v>3500</v>
      </c>
      <c r="C1235" s="9" t="s">
        <v>386</v>
      </c>
      <c r="D1235" s="9"/>
      <c r="E1235" s="9"/>
      <c r="F1235" s="58"/>
      <c r="G1235" s="171"/>
      <c r="H1235" s="57">
        <v>0</v>
      </c>
      <c r="I1235" s="54">
        <f t="shared" si="69"/>
        <v>7.865168539325842</v>
      </c>
      <c r="J1235" s="55"/>
      <c r="K1235" s="55"/>
      <c r="L1235" s="55"/>
      <c r="M1235" s="2">
        <v>445</v>
      </c>
    </row>
    <row r="1236" spans="1:13" s="56" customFormat="1" ht="12.75">
      <c r="A1236" s="27"/>
      <c r="B1236" s="61"/>
      <c r="C1236" s="27"/>
      <c r="D1236" s="27"/>
      <c r="E1236" s="27"/>
      <c r="F1236" s="62"/>
      <c r="G1236" s="172"/>
      <c r="H1236" s="5">
        <f aca="true" t="shared" si="70" ref="H1236:H1267">H1235-B1236</f>
        <v>0</v>
      </c>
      <c r="I1236" s="19">
        <f t="shared" si="69"/>
        <v>0</v>
      </c>
      <c r="M1236" s="2">
        <v>445</v>
      </c>
    </row>
    <row r="1237" spans="1:13" s="13" customFormat="1" ht="12.75">
      <c r="A1237" s="10"/>
      <c r="B1237" s="25"/>
      <c r="C1237" s="10"/>
      <c r="D1237" s="10"/>
      <c r="E1237" s="10"/>
      <c r="F1237" s="65"/>
      <c r="G1237" s="78"/>
      <c r="H1237" s="5">
        <f t="shared" si="70"/>
        <v>0</v>
      </c>
      <c r="I1237" s="19">
        <f t="shared" si="69"/>
        <v>0</v>
      </c>
      <c r="M1237" s="2">
        <v>445</v>
      </c>
    </row>
    <row r="1238" spans="1:13" s="13" customFormat="1" ht="12.75">
      <c r="A1238" s="10"/>
      <c r="B1238" s="141">
        <v>1700</v>
      </c>
      <c r="C1238" t="s">
        <v>76</v>
      </c>
      <c r="D1238" t="s">
        <v>71</v>
      </c>
      <c r="E1238" t="s">
        <v>472</v>
      </c>
      <c r="F1238" s="85" t="s">
        <v>77</v>
      </c>
      <c r="G1238" s="78" t="s">
        <v>27</v>
      </c>
      <c r="H1238" s="5">
        <f t="shared" si="70"/>
        <v>-1700</v>
      </c>
      <c r="I1238" s="19">
        <f t="shared" si="69"/>
        <v>3.8202247191011236</v>
      </c>
      <c r="K1238" t="s">
        <v>78</v>
      </c>
      <c r="M1238" s="2">
        <v>445</v>
      </c>
    </row>
    <row r="1239" spans="1:13" s="13" customFormat="1" ht="12.75">
      <c r="A1239" s="10"/>
      <c r="B1239" s="141">
        <v>1700</v>
      </c>
      <c r="C1239" t="s">
        <v>79</v>
      </c>
      <c r="D1239" t="s">
        <v>71</v>
      </c>
      <c r="E1239" t="s">
        <v>472</v>
      </c>
      <c r="F1239" s="85" t="s">
        <v>80</v>
      </c>
      <c r="G1239" s="78" t="s">
        <v>30</v>
      </c>
      <c r="H1239" s="5">
        <f t="shared" si="70"/>
        <v>-3400</v>
      </c>
      <c r="I1239" s="19">
        <f t="shared" si="69"/>
        <v>3.8202247191011236</v>
      </c>
      <c r="K1239" t="s">
        <v>78</v>
      </c>
      <c r="M1239" s="2">
        <v>445</v>
      </c>
    </row>
    <row r="1240" spans="1:13" s="13" customFormat="1" ht="12.75">
      <c r="A1240" s="10"/>
      <c r="B1240" s="141">
        <v>5000</v>
      </c>
      <c r="C1240" t="s">
        <v>81</v>
      </c>
      <c r="D1240" t="s">
        <v>71</v>
      </c>
      <c r="E1240" t="s">
        <v>472</v>
      </c>
      <c r="F1240" s="85" t="s">
        <v>82</v>
      </c>
      <c r="G1240" s="78" t="s">
        <v>32</v>
      </c>
      <c r="H1240" s="5">
        <f t="shared" si="70"/>
        <v>-8400</v>
      </c>
      <c r="I1240" s="19">
        <f t="shared" si="69"/>
        <v>11.235955056179776</v>
      </c>
      <c r="K1240" t="s">
        <v>78</v>
      </c>
      <c r="M1240" s="2">
        <v>445</v>
      </c>
    </row>
    <row r="1241" spans="1:13" s="13" customFormat="1" ht="12.75">
      <c r="A1241" s="10"/>
      <c r="B1241" s="141">
        <v>5000</v>
      </c>
      <c r="C1241" t="s">
        <v>83</v>
      </c>
      <c r="D1241" t="s">
        <v>71</v>
      </c>
      <c r="E1241" t="s">
        <v>472</v>
      </c>
      <c r="F1241" s="85" t="s">
        <v>84</v>
      </c>
      <c r="G1241" s="78" t="s">
        <v>33</v>
      </c>
      <c r="H1241" s="5">
        <f t="shared" si="70"/>
        <v>-13400</v>
      </c>
      <c r="I1241" s="19">
        <f t="shared" si="69"/>
        <v>11.235955056179776</v>
      </c>
      <c r="K1241" t="s">
        <v>78</v>
      </c>
      <c r="M1241" s="2">
        <v>445</v>
      </c>
    </row>
    <row r="1242" spans="1:13" s="13" customFormat="1" ht="12.75">
      <c r="A1242" s="10"/>
      <c r="B1242" s="141">
        <v>5000</v>
      </c>
      <c r="C1242" t="s">
        <v>81</v>
      </c>
      <c r="D1242" t="s">
        <v>71</v>
      </c>
      <c r="E1242" t="s">
        <v>472</v>
      </c>
      <c r="F1242" s="85" t="s">
        <v>85</v>
      </c>
      <c r="G1242" s="78" t="s">
        <v>36</v>
      </c>
      <c r="H1242" s="5">
        <f t="shared" si="70"/>
        <v>-18400</v>
      </c>
      <c r="I1242" s="19">
        <f t="shared" si="69"/>
        <v>11.235955056179776</v>
      </c>
      <c r="K1242" t="s">
        <v>78</v>
      </c>
      <c r="M1242" s="2">
        <v>445</v>
      </c>
    </row>
    <row r="1243" spans="1:13" s="13" customFormat="1" ht="12.75">
      <c r="A1243" s="10"/>
      <c r="B1243" s="141">
        <v>5000</v>
      </c>
      <c r="C1243" t="s">
        <v>83</v>
      </c>
      <c r="D1243" t="s">
        <v>71</v>
      </c>
      <c r="E1243" t="s">
        <v>472</v>
      </c>
      <c r="F1243" s="85" t="s">
        <v>86</v>
      </c>
      <c r="G1243" s="78" t="s">
        <v>39</v>
      </c>
      <c r="H1243" s="5">
        <f t="shared" si="70"/>
        <v>-23400</v>
      </c>
      <c r="I1243" s="19">
        <f t="shared" si="69"/>
        <v>11.235955056179776</v>
      </c>
      <c r="K1243" t="s">
        <v>78</v>
      </c>
      <c r="M1243" s="2">
        <v>445</v>
      </c>
    </row>
    <row r="1244" spans="1:13" s="13" customFormat="1" ht="12.75">
      <c r="A1244" s="10"/>
      <c r="B1244" s="141">
        <v>3500</v>
      </c>
      <c r="C1244" t="s">
        <v>87</v>
      </c>
      <c r="D1244" t="s">
        <v>71</v>
      </c>
      <c r="E1244" t="s">
        <v>472</v>
      </c>
      <c r="F1244" s="85" t="s">
        <v>88</v>
      </c>
      <c r="G1244" s="78" t="s">
        <v>40</v>
      </c>
      <c r="H1244" s="5">
        <f t="shared" si="70"/>
        <v>-26900</v>
      </c>
      <c r="I1244" s="19">
        <f t="shared" si="69"/>
        <v>7.865168539325842</v>
      </c>
      <c r="K1244" t="s">
        <v>78</v>
      </c>
      <c r="M1244" s="2">
        <v>445</v>
      </c>
    </row>
    <row r="1245" spans="1:13" s="13" customFormat="1" ht="12.75">
      <c r="A1245" s="10"/>
      <c r="B1245" s="141">
        <v>4000</v>
      </c>
      <c r="C1245" t="s">
        <v>89</v>
      </c>
      <c r="D1245" t="s">
        <v>71</v>
      </c>
      <c r="E1245" t="s">
        <v>472</v>
      </c>
      <c r="F1245" s="85" t="s">
        <v>90</v>
      </c>
      <c r="G1245" s="78" t="s">
        <v>38</v>
      </c>
      <c r="H1245" s="5">
        <f t="shared" si="70"/>
        <v>-30900</v>
      </c>
      <c r="I1245" s="19">
        <f t="shared" si="69"/>
        <v>8.98876404494382</v>
      </c>
      <c r="K1245" t="s">
        <v>78</v>
      </c>
      <c r="M1245" s="2">
        <v>445</v>
      </c>
    </row>
    <row r="1246" spans="1:13" s="13" customFormat="1" ht="12.75">
      <c r="A1246" s="10"/>
      <c r="B1246" s="141">
        <v>4000</v>
      </c>
      <c r="C1246" t="s">
        <v>91</v>
      </c>
      <c r="D1246" t="s">
        <v>71</v>
      </c>
      <c r="E1246" t="s">
        <v>472</v>
      </c>
      <c r="F1246" s="85" t="s">
        <v>92</v>
      </c>
      <c r="G1246" s="78" t="s">
        <v>43</v>
      </c>
      <c r="H1246" s="5">
        <f t="shared" si="70"/>
        <v>-34900</v>
      </c>
      <c r="I1246" s="19">
        <f t="shared" si="69"/>
        <v>8.98876404494382</v>
      </c>
      <c r="K1246" t="s">
        <v>78</v>
      </c>
      <c r="M1246" s="2">
        <v>445</v>
      </c>
    </row>
    <row r="1247" spans="1:13" s="13" customFormat="1" ht="12.75">
      <c r="A1247" s="10"/>
      <c r="B1247" s="141">
        <v>1000</v>
      </c>
      <c r="C1247" s="10" t="s">
        <v>93</v>
      </c>
      <c r="D1247" s="10" t="s">
        <v>71</v>
      </c>
      <c r="E1247" s="10" t="s">
        <v>472</v>
      </c>
      <c r="F1247" s="62" t="s">
        <v>94</v>
      </c>
      <c r="G1247" s="78" t="s">
        <v>44</v>
      </c>
      <c r="H1247" s="5">
        <f t="shared" si="70"/>
        <v>-35900</v>
      </c>
      <c r="I1247" s="19">
        <f t="shared" si="69"/>
        <v>2.247191011235955</v>
      </c>
      <c r="K1247" t="s">
        <v>78</v>
      </c>
      <c r="M1247" s="2">
        <v>445</v>
      </c>
    </row>
    <row r="1248" spans="1:13" s="13" customFormat="1" ht="12.75">
      <c r="A1248" s="10"/>
      <c r="B1248" s="141">
        <v>1000</v>
      </c>
      <c r="C1248" s="10" t="s">
        <v>95</v>
      </c>
      <c r="D1248" s="10" t="s">
        <v>71</v>
      </c>
      <c r="E1248" s="10" t="s">
        <v>472</v>
      </c>
      <c r="F1248" s="62" t="s">
        <v>96</v>
      </c>
      <c r="G1248" s="78" t="s">
        <v>44</v>
      </c>
      <c r="H1248" s="5">
        <f t="shared" si="70"/>
        <v>-36900</v>
      </c>
      <c r="I1248" s="19">
        <f t="shared" si="69"/>
        <v>2.247191011235955</v>
      </c>
      <c r="K1248" t="s">
        <v>78</v>
      </c>
      <c r="M1248" s="2">
        <v>445</v>
      </c>
    </row>
    <row r="1249" spans="1:13" s="13" customFormat="1" ht="12.75">
      <c r="A1249" s="10"/>
      <c r="B1249" s="141">
        <v>4000</v>
      </c>
      <c r="C1249" s="10" t="s">
        <v>97</v>
      </c>
      <c r="D1249" s="10" t="s">
        <v>71</v>
      </c>
      <c r="E1249" s="10" t="s">
        <v>472</v>
      </c>
      <c r="F1249" s="62" t="s">
        <v>98</v>
      </c>
      <c r="G1249" s="78" t="s">
        <v>44</v>
      </c>
      <c r="H1249" s="5">
        <f t="shared" si="70"/>
        <v>-40900</v>
      </c>
      <c r="I1249" s="19">
        <f t="shared" si="69"/>
        <v>8.98876404494382</v>
      </c>
      <c r="K1249" t="s">
        <v>78</v>
      </c>
      <c r="M1249" s="2">
        <v>445</v>
      </c>
    </row>
    <row r="1250" spans="1:13" s="13" customFormat="1" ht="12.75">
      <c r="A1250" s="10"/>
      <c r="B1250" s="141">
        <v>15000</v>
      </c>
      <c r="C1250" s="10" t="s">
        <v>99</v>
      </c>
      <c r="D1250" s="10"/>
      <c r="E1250" s="10" t="s">
        <v>472</v>
      </c>
      <c r="F1250" s="62" t="s">
        <v>100</v>
      </c>
      <c r="G1250" s="78" t="s">
        <v>44</v>
      </c>
      <c r="H1250" s="5">
        <f t="shared" si="70"/>
        <v>-55900</v>
      </c>
      <c r="I1250" s="19">
        <f t="shared" si="69"/>
        <v>33.70786516853933</v>
      </c>
      <c r="K1250" t="s">
        <v>78</v>
      </c>
      <c r="M1250" s="2">
        <v>445</v>
      </c>
    </row>
    <row r="1251" spans="1:13" s="13" customFormat="1" ht="12.75">
      <c r="A1251" s="10"/>
      <c r="B1251" s="141">
        <v>3500</v>
      </c>
      <c r="C1251" s="10" t="s">
        <v>91</v>
      </c>
      <c r="D1251" s="10" t="s">
        <v>71</v>
      </c>
      <c r="E1251" s="10" t="s">
        <v>472</v>
      </c>
      <c r="F1251" s="62" t="s">
        <v>101</v>
      </c>
      <c r="G1251" s="78" t="s">
        <v>46</v>
      </c>
      <c r="H1251" s="5">
        <f t="shared" si="70"/>
        <v>-59400</v>
      </c>
      <c r="I1251" s="19">
        <f t="shared" si="69"/>
        <v>7.865168539325842</v>
      </c>
      <c r="K1251" t="s">
        <v>78</v>
      </c>
      <c r="M1251" s="2">
        <v>445</v>
      </c>
    </row>
    <row r="1252" spans="1:13" s="13" customFormat="1" ht="12.75">
      <c r="A1252" s="10"/>
      <c r="B1252" s="141">
        <v>3000</v>
      </c>
      <c r="C1252" s="10" t="s">
        <v>97</v>
      </c>
      <c r="D1252" s="10" t="s">
        <v>71</v>
      </c>
      <c r="E1252" s="10" t="s">
        <v>472</v>
      </c>
      <c r="F1252" s="62" t="s">
        <v>102</v>
      </c>
      <c r="G1252" s="78" t="s">
        <v>47</v>
      </c>
      <c r="H1252" s="5">
        <f t="shared" si="70"/>
        <v>-62400</v>
      </c>
      <c r="I1252" s="19">
        <f t="shared" si="69"/>
        <v>6.741573033707865</v>
      </c>
      <c r="K1252" t="s">
        <v>78</v>
      </c>
      <c r="M1252" s="2">
        <v>445</v>
      </c>
    </row>
    <row r="1253" spans="1:13" s="13" customFormat="1" ht="12.75">
      <c r="A1253" s="10"/>
      <c r="B1253" s="141">
        <v>4000</v>
      </c>
      <c r="C1253" s="10" t="s">
        <v>91</v>
      </c>
      <c r="D1253" s="10" t="s">
        <v>71</v>
      </c>
      <c r="E1253" s="10" t="s">
        <v>472</v>
      </c>
      <c r="F1253" s="62" t="s">
        <v>103</v>
      </c>
      <c r="G1253" s="78" t="s">
        <v>55</v>
      </c>
      <c r="H1253" s="5">
        <f t="shared" si="70"/>
        <v>-66400</v>
      </c>
      <c r="I1253" s="19">
        <f t="shared" si="69"/>
        <v>8.98876404494382</v>
      </c>
      <c r="K1253" t="s">
        <v>78</v>
      </c>
      <c r="M1253" s="2">
        <v>445</v>
      </c>
    </row>
    <row r="1254" spans="1:13" s="13" customFormat="1" ht="12.75">
      <c r="A1254" s="10"/>
      <c r="B1254" s="141">
        <v>3000</v>
      </c>
      <c r="C1254" s="10" t="s">
        <v>97</v>
      </c>
      <c r="D1254" s="10" t="s">
        <v>71</v>
      </c>
      <c r="E1254" s="10" t="s">
        <v>472</v>
      </c>
      <c r="F1254" s="62" t="s">
        <v>104</v>
      </c>
      <c r="G1254" s="78" t="s">
        <v>105</v>
      </c>
      <c r="H1254" s="5">
        <f t="shared" si="70"/>
        <v>-69400</v>
      </c>
      <c r="I1254" s="19">
        <f t="shared" si="69"/>
        <v>6.741573033707865</v>
      </c>
      <c r="K1254" t="s">
        <v>78</v>
      </c>
      <c r="M1254" s="2">
        <v>445</v>
      </c>
    </row>
    <row r="1255" spans="1:13" s="13" customFormat="1" ht="12.75">
      <c r="A1255" s="10"/>
      <c r="B1255" s="189">
        <v>3500</v>
      </c>
      <c r="C1255" s="10" t="s">
        <v>106</v>
      </c>
      <c r="D1255" s="10" t="s">
        <v>71</v>
      </c>
      <c r="E1255" s="10" t="s">
        <v>472</v>
      </c>
      <c r="F1255" s="51" t="s">
        <v>107</v>
      </c>
      <c r="G1255" s="78" t="s">
        <v>27</v>
      </c>
      <c r="H1255" s="5">
        <f t="shared" si="70"/>
        <v>-72900</v>
      </c>
      <c r="I1255" s="19">
        <f t="shared" si="69"/>
        <v>7.865168539325842</v>
      </c>
      <c r="K1255" t="s">
        <v>58</v>
      </c>
      <c r="M1255" s="2">
        <v>445</v>
      </c>
    </row>
    <row r="1256" spans="1:13" s="13" customFormat="1" ht="12.75">
      <c r="A1256" s="10"/>
      <c r="B1256" s="190">
        <v>3500</v>
      </c>
      <c r="C1256" s="1" t="s">
        <v>108</v>
      </c>
      <c r="D1256" s="1" t="s">
        <v>71</v>
      </c>
      <c r="E1256" s="1" t="s">
        <v>472</v>
      </c>
      <c r="F1256" s="51" t="s">
        <v>109</v>
      </c>
      <c r="G1256" s="75" t="s">
        <v>31</v>
      </c>
      <c r="H1256" s="5">
        <f t="shared" si="70"/>
        <v>-76400</v>
      </c>
      <c r="I1256" s="19">
        <f t="shared" si="69"/>
        <v>7.865168539325842</v>
      </c>
      <c r="K1256" t="s">
        <v>58</v>
      </c>
      <c r="M1256" s="2">
        <v>445</v>
      </c>
    </row>
    <row r="1257" spans="1:13" s="13" customFormat="1" ht="12.75">
      <c r="A1257" s="10"/>
      <c r="B1257" s="190">
        <v>3500</v>
      </c>
      <c r="C1257" s="1" t="s">
        <v>110</v>
      </c>
      <c r="D1257" s="1" t="s">
        <v>71</v>
      </c>
      <c r="E1257" s="1" t="s">
        <v>472</v>
      </c>
      <c r="F1257" s="51" t="s">
        <v>111</v>
      </c>
      <c r="G1257" s="75" t="s">
        <v>32</v>
      </c>
      <c r="H1257" s="5">
        <f t="shared" si="70"/>
        <v>-79900</v>
      </c>
      <c r="I1257" s="19">
        <f t="shared" si="69"/>
        <v>7.865168539325842</v>
      </c>
      <c r="K1257" t="s">
        <v>58</v>
      </c>
      <c r="M1257" s="2">
        <v>445</v>
      </c>
    </row>
    <row r="1258" spans="1:13" s="13" customFormat="1" ht="12.75">
      <c r="A1258" s="10"/>
      <c r="B1258" s="190">
        <v>3500</v>
      </c>
      <c r="C1258" s="1" t="s">
        <v>108</v>
      </c>
      <c r="D1258" s="1" t="s">
        <v>71</v>
      </c>
      <c r="E1258" s="1" t="s">
        <v>472</v>
      </c>
      <c r="F1258" s="51" t="s">
        <v>112</v>
      </c>
      <c r="G1258" s="75" t="s">
        <v>33</v>
      </c>
      <c r="H1258" s="5">
        <f t="shared" si="70"/>
        <v>-83400</v>
      </c>
      <c r="I1258" s="19">
        <f t="shared" si="69"/>
        <v>7.865168539325842</v>
      </c>
      <c r="K1258" t="s">
        <v>58</v>
      </c>
      <c r="M1258" s="2">
        <v>445</v>
      </c>
    </row>
    <row r="1259" spans="1:13" s="13" customFormat="1" ht="12.75">
      <c r="A1259" s="10"/>
      <c r="B1259" s="190">
        <v>5000</v>
      </c>
      <c r="C1259" s="1" t="s">
        <v>113</v>
      </c>
      <c r="D1259" s="1" t="s">
        <v>71</v>
      </c>
      <c r="E1259" s="1" t="s">
        <v>472</v>
      </c>
      <c r="F1259" s="51" t="s">
        <v>114</v>
      </c>
      <c r="G1259" s="75" t="s">
        <v>47</v>
      </c>
      <c r="H1259" s="5">
        <f t="shared" si="70"/>
        <v>-88400</v>
      </c>
      <c r="I1259" s="19">
        <f t="shared" si="69"/>
        <v>11.235955056179776</v>
      </c>
      <c r="K1259" t="s">
        <v>58</v>
      </c>
      <c r="M1259" s="2">
        <v>445</v>
      </c>
    </row>
    <row r="1260" spans="1:13" s="13" customFormat="1" ht="12.75">
      <c r="A1260" s="10"/>
      <c r="B1260" s="190">
        <v>6000</v>
      </c>
      <c r="C1260" s="1" t="s">
        <v>115</v>
      </c>
      <c r="D1260" s="1" t="s">
        <v>71</v>
      </c>
      <c r="E1260" s="1" t="s">
        <v>472</v>
      </c>
      <c r="F1260" s="71" t="s">
        <v>116</v>
      </c>
      <c r="G1260" s="75" t="s">
        <v>48</v>
      </c>
      <c r="H1260" s="5">
        <f t="shared" si="70"/>
        <v>-94400</v>
      </c>
      <c r="I1260" s="19">
        <f t="shared" si="69"/>
        <v>13.48314606741573</v>
      </c>
      <c r="K1260" t="s">
        <v>58</v>
      </c>
      <c r="M1260" s="2">
        <v>445</v>
      </c>
    </row>
    <row r="1261" spans="1:13" s="13" customFormat="1" ht="12.75">
      <c r="A1261" s="10"/>
      <c r="B1261" s="190">
        <v>6000</v>
      </c>
      <c r="C1261" s="1" t="s">
        <v>117</v>
      </c>
      <c r="D1261" s="1" t="s">
        <v>71</v>
      </c>
      <c r="E1261" s="1" t="s">
        <v>472</v>
      </c>
      <c r="F1261" s="71" t="s">
        <v>118</v>
      </c>
      <c r="G1261" s="75" t="s">
        <v>50</v>
      </c>
      <c r="H1261" s="5">
        <f t="shared" si="70"/>
        <v>-100400</v>
      </c>
      <c r="I1261" s="19">
        <f t="shared" si="69"/>
        <v>13.48314606741573</v>
      </c>
      <c r="K1261" t="s">
        <v>58</v>
      </c>
      <c r="M1261" s="2">
        <v>445</v>
      </c>
    </row>
    <row r="1262" spans="1:13" s="13" customFormat="1" ht="12.75">
      <c r="A1262" s="10"/>
      <c r="B1262" s="190">
        <v>5000</v>
      </c>
      <c r="C1262" s="1" t="s">
        <v>83</v>
      </c>
      <c r="D1262" s="1" t="s">
        <v>71</v>
      </c>
      <c r="E1262" s="1" t="s">
        <v>472</v>
      </c>
      <c r="F1262" s="51" t="s">
        <v>119</v>
      </c>
      <c r="G1262" s="75" t="s">
        <v>49</v>
      </c>
      <c r="H1262" s="5">
        <f t="shared" si="70"/>
        <v>-105400</v>
      </c>
      <c r="I1262" s="19">
        <f t="shared" si="69"/>
        <v>11.235955056179776</v>
      </c>
      <c r="K1262" t="s">
        <v>58</v>
      </c>
      <c r="M1262" s="2">
        <v>445</v>
      </c>
    </row>
    <row r="1263" spans="1:13" s="13" customFormat="1" ht="12.75">
      <c r="A1263" s="10"/>
      <c r="B1263" s="190">
        <v>3500</v>
      </c>
      <c r="C1263" s="1" t="s">
        <v>110</v>
      </c>
      <c r="D1263" s="1" t="s">
        <v>71</v>
      </c>
      <c r="E1263" s="1" t="s">
        <v>472</v>
      </c>
      <c r="F1263" s="51" t="s">
        <v>120</v>
      </c>
      <c r="G1263" s="75" t="s">
        <v>52</v>
      </c>
      <c r="H1263" s="5">
        <f t="shared" si="70"/>
        <v>-108900</v>
      </c>
      <c r="I1263" s="19">
        <f aca="true" t="shared" si="71" ref="I1263:I1294">+B1263/M1263</f>
        <v>7.865168539325842</v>
      </c>
      <c r="K1263" t="s">
        <v>58</v>
      </c>
      <c r="M1263" s="2">
        <v>445</v>
      </c>
    </row>
    <row r="1264" spans="1:13" s="13" customFormat="1" ht="12.75">
      <c r="A1264" s="10"/>
      <c r="B1264" s="190">
        <v>3500</v>
      </c>
      <c r="C1264" s="1" t="s">
        <v>108</v>
      </c>
      <c r="D1264" s="1" t="s">
        <v>71</v>
      </c>
      <c r="E1264" s="1" t="s">
        <v>472</v>
      </c>
      <c r="F1264" s="51" t="s">
        <v>121</v>
      </c>
      <c r="G1264" s="75" t="s">
        <v>55</v>
      </c>
      <c r="H1264" s="5">
        <f t="shared" si="70"/>
        <v>-112400</v>
      </c>
      <c r="I1264" s="19">
        <f t="shared" si="71"/>
        <v>7.865168539325842</v>
      </c>
      <c r="K1264" t="s">
        <v>58</v>
      </c>
      <c r="M1264" s="2">
        <v>445</v>
      </c>
    </row>
    <row r="1265" spans="2:13" ht="12.75">
      <c r="B1265" s="190">
        <v>1700</v>
      </c>
      <c r="C1265" s="1" t="s">
        <v>76</v>
      </c>
      <c r="D1265" s="1" t="s">
        <v>71</v>
      </c>
      <c r="E1265" s="1" t="s">
        <v>472</v>
      </c>
      <c r="F1265" s="51" t="s">
        <v>122</v>
      </c>
      <c r="G1265" s="75" t="s">
        <v>27</v>
      </c>
      <c r="H1265" s="5">
        <f t="shared" si="70"/>
        <v>-114100</v>
      </c>
      <c r="I1265" s="19">
        <f t="shared" si="71"/>
        <v>3.8202247191011236</v>
      </c>
      <c r="K1265" t="s">
        <v>123</v>
      </c>
      <c r="M1265" s="2">
        <v>445</v>
      </c>
    </row>
    <row r="1266" spans="2:13" ht="12.75">
      <c r="B1266" s="190">
        <v>1700</v>
      </c>
      <c r="C1266" s="1" t="s">
        <v>79</v>
      </c>
      <c r="D1266" s="1" t="s">
        <v>71</v>
      </c>
      <c r="E1266" s="1" t="s">
        <v>472</v>
      </c>
      <c r="F1266" s="51" t="s">
        <v>124</v>
      </c>
      <c r="G1266" s="75" t="s">
        <v>30</v>
      </c>
      <c r="H1266" s="5">
        <f t="shared" si="70"/>
        <v>-115800</v>
      </c>
      <c r="I1266" s="19">
        <f t="shared" si="71"/>
        <v>3.8202247191011236</v>
      </c>
      <c r="K1266" t="s">
        <v>123</v>
      </c>
      <c r="M1266" s="2">
        <v>445</v>
      </c>
    </row>
    <row r="1267" spans="1:13" s="13" customFormat="1" ht="12.75">
      <c r="A1267" s="10"/>
      <c r="B1267" s="190">
        <v>2500</v>
      </c>
      <c r="C1267" s="1" t="s">
        <v>91</v>
      </c>
      <c r="D1267" s="1" t="s">
        <v>71</v>
      </c>
      <c r="E1267" s="1" t="s">
        <v>472</v>
      </c>
      <c r="F1267" s="51" t="s">
        <v>125</v>
      </c>
      <c r="G1267" s="75" t="s">
        <v>46</v>
      </c>
      <c r="H1267" s="5">
        <f t="shared" si="70"/>
        <v>-118300</v>
      </c>
      <c r="I1267" s="19">
        <f t="shared" si="71"/>
        <v>5.617977528089888</v>
      </c>
      <c r="J1267"/>
      <c r="K1267" t="s">
        <v>123</v>
      </c>
      <c r="M1267" s="2">
        <v>445</v>
      </c>
    </row>
    <row r="1268" spans="1:14" s="13" customFormat="1" ht="12.75">
      <c r="A1268" s="10"/>
      <c r="B1268" s="189">
        <v>3000</v>
      </c>
      <c r="C1268" s="10" t="s">
        <v>97</v>
      </c>
      <c r="D1268" s="10" t="s">
        <v>71</v>
      </c>
      <c r="E1268" s="10" t="s">
        <v>472</v>
      </c>
      <c r="F1268" s="65" t="s">
        <v>126</v>
      </c>
      <c r="G1268" s="75" t="s">
        <v>47</v>
      </c>
      <c r="H1268" s="5">
        <f aca="true" t="shared" si="72" ref="H1268:H1297">H1267-B1268</f>
        <v>-121300</v>
      </c>
      <c r="I1268" s="19">
        <f t="shared" si="71"/>
        <v>6.741573033707865</v>
      </c>
      <c r="K1268" t="s">
        <v>123</v>
      </c>
      <c r="L1268" s="63"/>
      <c r="M1268" s="2">
        <v>445</v>
      </c>
      <c r="N1268" s="77"/>
    </row>
    <row r="1269" spans="2:13" ht="12.75">
      <c r="B1269" s="190">
        <v>3000</v>
      </c>
      <c r="C1269" s="1" t="s">
        <v>110</v>
      </c>
      <c r="D1269" s="1" t="s">
        <v>71</v>
      </c>
      <c r="E1269" s="1" t="s">
        <v>472</v>
      </c>
      <c r="F1269" s="51" t="s">
        <v>127</v>
      </c>
      <c r="G1269" s="75" t="s">
        <v>27</v>
      </c>
      <c r="H1269" s="5">
        <f t="shared" si="72"/>
        <v>-124300</v>
      </c>
      <c r="I1269" s="19">
        <f t="shared" si="71"/>
        <v>6.741573033707865</v>
      </c>
      <c r="K1269" t="s">
        <v>66</v>
      </c>
      <c r="M1269" s="2">
        <v>445</v>
      </c>
    </row>
    <row r="1270" spans="2:13" ht="12.75">
      <c r="B1270" s="190">
        <v>6000</v>
      </c>
      <c r="C1270" s="1" t="s">
        <v>128</v>
      </c>
      <c r="D1270" s="1" t="s">
        <v>71</v>
      </c>
      <c r="E1270" s="1" t="s">
        <v>472</v>
      </c>
      <c r="F1270" s="51" t="s">
        <v>129</v>
      </c>
      <c r="G1270" s="75" t="s">
        <v>30</v>
      </c>
      <c r="H1270" s="5">
        <f t="shared" si="72"/>
        <v>-130300</v>
      </c>
      <c r="I1270" s="19">
        <f t="shared" si="71"/>
        <v>13.48314606741573</v>
      </c>
      <c r="K1270" t="s">
        <v>66</v>
      </c>
      <c r="M1270" s="2">
        <v>445</v>
      </c>
    </row>
    <row r="1271" spans="2:13" ht="14.25" customHeight="1">
      <c r="B1271" s="190">
        <v>3500</v>
      </c>
      <c r="C1271" s="1" t="s">
        <v>110</v>
      </c>
      <c r="D1271" s="1" t="s">
        <v>71</v>
      </c>
      <c r="E1271" s="1" t="s">
        <v>472</v>
      </c>
      <c r="F1271" s="51" t="s">
        <v>130</v>
      </c>
      <c r="G1271" s="75" t="s">
        <v>35</v>
      </c>
      <c r="H1271" s="5">
        <f t="shared" si="72"/>
        <v>-133800</v>
      </c>
      <c r="I1271" s="19">
        <f t="shared" si="71"/>
        <v>7.865168539325842</v>
      </c>
      <c r="K1271" t="s">
        <v>66</v>
      </c>
      <c r="M1271" s="2">
        <v>445</v>
      </c>
    </row>
    <row r="1272" spans="2:13" ht="12.75">
      <c r="B1272" s="190">
        <v>3000</v>
      </c>
      <c r="C1272" s="1" t="s">
        <v>128</v>
      </c>
      <c r="D1272" s="1" t="s">
        <v>71</v>
      </c>
      <c r="E1272" s="1" t="s">
        <v>472</v>
      </c>
      <c r="F1272" s="51" t="s">
        <v>131</v>
      </c>
      <c r="G1272" s="75" t="s">
        <v>36</v>
      </c>
      <c r="H1272" s="5">
        <f t="shared" si="72"/>
        <v>-136800</v>
      </c>
      <c r="I1272" s="19">
        <f t="shared" si="71"/>
        <v>6.741573033707865</v>
      </c>
      <c r="K1272" t="s">
        <v>66</v>
      </c>
      <c r="M1272" s="2">
        <v>445</v>
      </c>
    </row>
    <row r="1273" spans="2:13" ht="12.75">
      <c r="B1273" s="190">
        <v>3500</v>
      </c>
      <c r="C1273" s="1" t="s">
        <v>110</v>
      </c>
      <c r="D1273" s="1" t="s">
        <v>71</v>
      </c>
      <c r="E1273" s="1" t="s">
        <v>472</v>
      </c>
      <c r="F1273" s="51" t="s">
        <v>132</v>
      </c>
      <c r="G1273" s="75" t="s">
        <v>41</v>
      </c>
      <c r="H1273" s="5">
        <f t="shared" si="72"/>
        <v>-140300</v>
      </c>
      <c r="I1273" s="19">
        <f t="shared" si="71"/>
        <v>7.865168539325842</v>
      </c>
      <c r="K1273" t="s">
        <v>66</v>
      </c>
      <c r="M1273" s="2">
        <v>445</v>
      </c>
    </row>
    <row r="1274" spans="1:13" s="80" customFormat="1" ht="12.75">
      <c r="A1274" s="79"/>
      <c r="B1274" s="189">
        <v>2000</v>
      </c>
      <c r="C1274" s="10" t="s">
        <v>133</v>
      </c>
      <c r="D1274" s="10" t="s">
        <v>71</v>
      </c>
      <c r="E1274" s="10" t="s">
        <v>472</v>
      </c>
      <c r="F1274" s="65" t="s">
        <v>65</v>
      </c>
      <c r="G1274" s="78" t="s">
        <v>42</v>
      </c>
      <c r="H1274" s="5">
        <f t="shared" si="72"/>
        <v>-142300</v>
      </c>
      <c r="I1274" s="19">
        <f t="shared" si="71"/>
        <v>4.49438202247191</v>
      </c>
      <c r="K1274" s="80" t="s">
        <v>66</v>
      </c>
      <c r="M1274" s="2">
        <v>445</v>
      </c>
    </row>
    <row r="1275" spans="2:13" ht="12.75">
      <c r="B1275" s="190">
        <v>1000</v>
      </c>
      <c r="C1275" s="1" t="s">
        <v>134</v>
      </c>
      <c r="D1275" s="1" t="s">
        <v>71</v>
      </c>
      <c r="E1275" s="1" t="s">
        <v>472</v>
      </c>
      <c r="F1275" s="51" t="s">
        <v>65</v>
      </c>
      <c r="G1275" s="75" t="s">
        <v>42</v>
      </c>
      <c r="H1275" s="5">
        <f t="shared" si="72"/>
        <v>-143300</v>
      </c>
      <c r="I1275" s="19">
        <f t="shared" si="71"/>
        <v>2.247191011235955</v>
      </c>
      <c r="K1275" t="s">
        <v>66</v>
      </c>
      <c r="M1275" s="2">
        <v>445</v>
      </c>
    </row>
    <row r="1276" spans="2:13" ht="12.75">
      <c r="B1276" s="190">
        <v>2000</v>
      </c>
      <c r="C1276" s="1" t="s">
        <v>135</v>
      </c>
      <c r="D1276" s="1" t="s">
        <v>71</v>
      </c>
      <c r="E1276" s="1" t="s">
        <v>472</v>
      </c>
      <c r="F1276" s="51" t="s">
        <v>65</v>
      </c>
      <c r="G1276" s="75" t="s">
        <v>43</v>
      </c>
      <c r="H1276" s="5">
        <f t="shared" si="72"/>
        <v>-145300</v>
      </c>
      <c r="I1276" s="19">
        <f t="shared" si="71"/>
        <v>4.49438202247191</v>
      </c>
      <c r="K1276" t="s">
        <v>66</v>
      </c>
      <c r="M1276" s="2">
        <v>445</v>
      </c>
    </row>
    <row r="1277" spans="2:13" ht="12.75">
      <c r="B1277" s="190">
        <v>3500</v>
      </c>
      <c r="C1277" s="1" t="s">
        <v>128</v>
      </c>
      <c r="D1277" s="1" t="s">
        <v>71</v>
      </c>
      <c r="E1277" s="1" t="s">
        <v>472</v>
      </c>
      <c r="F1277" s="51" t="s">
        <v>136</v>
      </c>
      <c r="G1277" s="75" t="s">
        <v>43</v>
      </c>
      <c r="H1277" s="5">
        <f t="shared" si="72"/>
        <v>-148800</v>
      </c>
      <c r="I1277" s="19">
        <f t="shared" si="71"/>
        <v>7.865168539325842</v>
      </c>
      <c r="K1277" t="s">
        <v>66</v>
      </c>
      <c r="M1277" s="2">
        <v>445</v>
      </c>
    </row>
    <row r="1278" spans="1:13" s="13" customFormat="1" ht="12.75">
      <c r="A1278" s="10"/>
      <c r="B1278" s="190">
        <v>2000</v>
      </c>
      <c r="C1278" s="1" t="s">
        <v>137</v>
      </c>
      <c r="D1278" s="1" t="s">
        <v>71</v>
      </c>
      <c r="E1278" s="1" t="s">
        <v>472</v>
      </c>
      <c r="F1278" s="51" t="s">
        <v>138</v>
      </c>
      <c r="G1278" s="75" t="s">
        <v>50</v>
      </c>
      <c r="H1278" s="5">
        <f t="shared" si="72"/>
        <v>-150800</v>
      </c>
      <c r="I1278" s="19">
        <f t="shared" si="71"/>
        <v>4.49438202247191</v>
      </c>
      <c r="J1278"/>
      <c r="K1278" t="s">
        <v>66</v>
      </c>
      <c r="M1278" s="2">
        <v>445</v>
      </c>
    </row>
    <row r="1279" spans="1:13" s="13" customFormat="1" ht="12.75">
      <c r="A1279" s="10"/>
      <c r="B1279" s="190">
        <v>2500</v>
      </c>
      <c r="C1279" s="1" t="s">
        <v>53</v>
      </c>
      <c r="D1279" s="1" t="s">
        <v>71</v>
      </c>
      <c r="E1279" s="1" t="s">
        <v>472</v>
      </c>
      <c r="F1279" s="51" t="s">
        <v>65</v>
      </c>
      <c r="G1279" s="75" t="s">
        <v>51</v>
      </c>
      <c r="H1279" s="5">
        <f t="shared" si="72"/>
        <v>-153300</v>
      </c>
      <c r="I1279" s="19">
        <f t="shared" si="71"/>
        <v>5.617977528089888</v>
      </c>
      <c r="K1279" s="13" t="s">
        <v>66</v>
      </c>
      <c r="M1279" s="2">
        <v>445</v>
      </c>
    </row>
    <row r="1280" spans="2:13" ht="12.75">
      <c r="B1280" s="190">
        <v>1500</v>
      </c>
      <c r="C1280" s="1" t="s">
        <v>139</v>
      </c>
      <c r="D1280" s="1" t="s">
        <v>71</v>
      </c>
      <c r="E1280" s="1" t="s">
        <v>472</v>
      </c>
      <c r="F1280" s="51" t="s">
        <v>65</v>
      </c>
      <c r="G1280" s="75" t="s">
        <v>51</v>
      </c>
      <c r="H1280" s="5">
        <f t="shared" si="72"/>
        <v>-154800</v>
      </c>
      <c r="I1280" s="19">
        <f t="shared" si="71"/>
        <v>3.3707865168539324</v>
      </c>
      <c r="K1280" t="s">
        <v>66</v>
      </c>
      <c r="M1280" s="2">
        <v>445</v>
      </c>
    </row>
    <row r="1281" spans="2:13" ht="12.75">
      <c r="B1281" s="190">
        <v>1500</v>
      </c>
      <c r="C1281" s="1" t="s">
        <v>140</v>
      </c>
      <c r="D1281" s="1" t="s">
        <v>71</v>
      </c>
      <c r="E1281" s="1" t="s">
        <v>472</v>
      </c>
      <c r="F1281" s="51" t="s">
        <v>65</v>
      </c>
      <c r="G1281" s="75" t="s">
        <v>51</v>
      </c>
      <c r="H1281" s="5">
        <f t="shared" si="72"/>
        <v>-156300</v>
      </c>
      <c r="I1281" s="19">
        <f t="shared" si="71"/>
        <v>3.3707865168539324</v>
      </c>
      <c r="K1281" t="s">
        <v>66</v>
      </c>
      <c r="M1281" s="2">
        <v>445</v>
      </c>
    </row>
    <row r="1282" spans="2:13" ht="12.75">
      <c r="B1282" s="190">
        <v>2500</v>
      </c>
      <c r="C1282" s="1" t="s">
        <v>54</v>
      </c>
      <c r="D1282" s="1" t="s">
        <v>71</v>
      </c>
      <c r="E1282" s="1" t="s">
        <v>472</v>
      </c>
      <c r="F1282" s="51" t="s">
        <v>65</v>
      </c>
      <c r="G1282" s="75" t="s">
        <v>51</v>
      </c>
      <c r="H1282" s="5">
        <f t="shared" si="72"/>
        <v>-158800</v>
      </c>
      <c r="I1282" s="19">
        <f t="shared" si="71"/>
        <v>5.617977528089888</v>
      </c>
      <c r="K1282" t="s">
        <v>66</v>
      </c>
      <c r="M1282" s="2">
        <v>445</v>
      </c>
    </row>
    <row r="1283" spans="1:13" s="13" customFormat="1" ht="12.75">
      <c r="A1283" s="10"/>
      <c r="B1283" s="190">
        <v>2000</v>
      </c>
      <c r="C1283" s="1" t="s">
        <v>141</v>
      </c>
      <c r="D1283" s="1" t="s">
        <v>71</v>
      </c>
      <c r="E1283" s="1" t="s">
        <v>472</v>
      </c>
      <c r="F1283" s="51" t="s">
        <v>142</v>
      </c>
      <c r="G1283" s="75" t="s">
        <v>52</v>
      </c>
      <c r="H1283" s="5">
        <f t="shared" si="72"/>
        <v>-160800</v>
      </c>
      <c r="I1283" s="19">
        <f t="shared" si="71"/>
        <v>4.49438202247191</v>
      </c>
      <c r="J1283"/>
      <c r="K1283" t="s">
        <v>66</v>
      </c>
      <c r="M1283" s="2">
        <v>445</v>
      </c>
    </row>
    <row r="1284" spans="1:13" s="13" customFormat="1" ht="12.75">
      <c r="A1284" s="10"/>
      <c r="B1284" s="189">
        <v>3500</v>
      </c>
      <c r="C1284" s="10" t="s">
        <v>91</v>
      </c>
      <c r="D1284" s="10" t="s">
        <v>71</v>
      </c>
      <c r="E1284" s="10" t="s">
        <v>472</v>
      </c>
      <c r="F1284" s="65" t="s">
        <v>143</v>
      </c>
      <c r="G1284" s="78" t="s">
        <v>60</v>
      </c>
      <c r="H1284" s="5">
        <f t="shared" si="72"/>
        <v>-164300</v>
      </c>
      <c r="I1284" s="19">
        <f t="shared" si="71"/>
        <v>7.865168539325842</v>
      </c>
      <c r="K1284" t="s">
        <v>75</v>
      </c>
      <c r="M1284" s="2">
        <v>445</v>
      </c>
    </row>
    <row r="1285" spans="1:14" s="13" customFormat="1" ht="12.75">
      <c r="A1285" s="10"/>
      <c r="B1285" s="189">
        <v>3000</v>
      </c>
      <c r="C1285" s="10" t="s">
        <v>97</v>
      </c>
      <c r="D1285" s="10" t="s">
        <v>71</v>
      </c>
      <c r="E1285" s="63" t="s">
        <v>472</v>
      </c>
      <c r="F1285" s="65" t="s">
        <v>144</v>
      </c>
      <c r="G1285" s="78" t="s">
        <v>25</v>
      </c>
      <c r="H1285" s="5">
        <f t="shared" si="72"/>
        <v>-167300</v>
      </c>
      <c r="I1285" s="19">
        <f t="shared" si="71"/>
        <v>6.741573033707865</v>
      </c>
      <c r="J1285" s="63"/>
      <c r="K1285" t="s">
        <v>75</v>
      </c>
      <c r="L1285" s="63"/>
      <c r="M1285" s="2">
        <v>445</v>
      </c>
      <c r="N1285" s="77">
        <v>500</v>
      </c>
    </row>
    <row r="1286" spans="1:13" s="13" customFormat="1" ht="12.75">
      <c r="A1286" s="10"/>
      <c r="B1286" s="189">
        <v>2000</v>
      </c>
      <c r="C1286" s="10" t="s">
        <v>145</v>
      </c>
      <c r="D1286" s="10" t="s">
        <v>71</v>
      </c>
      <c r="E1286" s="10" t="s">
        <v>472</v>
      </c>
      <c r="F1286" s="65" t="s">
        <v>146</v>
      </c>
      <c r="G1286" s="78" t="s">
        <v>34</v>
      </c>
      <c r="H1286" s="5">
        <f t="shared" si="72"/>
        <v>-169300</v>
      </c>
      <c r="I1286" s="19">
        <f t="shared" si="71"/>
        <v>4.49438202247191</v>
      </c>
      <c r="K1286" t="s">
        <v>75</v>
      </c>
      <c r="M1286" s="2">
        <v>445</v>
      </c>
    </row>
    <row r="1287" spans="1:13" s="13" customFormat="1" ht="12.75">
      <c r="A1287" s="10"/>
      <c r="B1287" s="189">
        <v>2500</v>
      </c>
      <c r="C1287" s="10" t="s">
        <v>147</v>
      </c>
      <c r="D1287" s="10" t="s">
        <v>71</v>
      </c>
      <c r="E1287" s="10" t="s">
        <v>472</v>
      </c>
      <c r="F1287" s="65" t="s">
        <v>74</v>
      </c>
      <c r="G1287" s="78" t="s">
        <v>35</v>
      </c>
      <c r="H1287" s="5">
        <f t="shared" si="72"/>
        <v>-171800</v>
      </c>
      <c r="I1287" s="19">
        <f t="shared" si="71"/>
        <v>5.617977528089888</v>
      </c>
      <c r="K1287" t="s">
        <v>75</v>
      </c>
      <c r="M1287" s="2">
        <v>445</v>
      </c>
    </row>
    <row r="1288" spans="1:13" s="13" customFormat="1" ht="12.75">
      <c r="A1288" s="10"/>
      <c r="B1288" s="189">
        <v>2500</v>
      </c>
      <c r="C1288" s="10" t="s">
        <v>148</v>
      </c>
      <c r="D1288" s="10" t="s">
        <v>71</v>
      </c>
      <c r="E1288" s="10" t="s">
        <v>472</v>
      </c>
      <c r="F1288" s="65" t="s">
        <v>74</v>
      </c>
      <c r="G1288" s="78" t="s">
        <v>35</v>
      </c>
      <c r="H1288" s="5">
        <f t="shared" si="72"/>
        <v>-174300</v>
      </c>
      <c r="I1288" s="19">
        <f t="shared" si="71"/>
        <v>5.617977528089888</v>
      </c>
      <c r="K1288" t="s">
        <v>75</v>
      </c>
      <c r="M1288" s="2">
        <v>445</v>
      </c>
    </row>
    <row r="1289" spans="1:13" s="13" customFormat="1" ht="12.75">
      <c r="A1289" s="10"/>
      <c r="B1289" s="189">
        <v>1500</v>
      </c>
      <c r="C1289" s="10" t="s">
        <v>149</v>
      </c>
      <c r="D1289" s="10" t="s">
        <v>71</v>
      </c>
      <c r="E1289" s="10" t="s">
        <v>472</v>
      </c>
      <c r="F1289" s="62" t="s">
        <v>150</v>
      </c>
      <c r="G1289" s="78" t="s">
        <v>35</v>
      </c>
      <c r="H1289" s="5">
        <f t="shared" si="72"/>
        <v>-175800</v>
      </c>
      <c r="I1289" s="19">
        <f t="shared" si="71"/>
        <v>3.3707865168539324</v>
      </c>
      <c r="K1289" t="s">
        <v>75</v>
      </c>
      <c r="M1289" s="2">
        <v>445</v>
      </c>
    </row>
    <row r="1290" spans="1:13" s="13" customFormat="1" ht="12.75">
      <c r="A1290" s="10"/>
      <c r="B1290" s="189">
        <v>2000</v>
      </c>
      <c r="C1290" s="10" t="s">
        <v>145</v>
      </c>
      <c r="D1290" s="10" t="s">
        <v>71</v>
      </c>
      <c r="E1290" s="10" t="s">
        <v>472</v>
      </c>
      <c r="F1290" s="65" t="s">
        <v>151</v>
      </c>
      <c r="G1290" s="78" t="s">
        <v>38</v>
      </c>
      <c r="H1290" s="5">
        <f t="shared" si="72"/>
        <v>-177800</v>
      </c>
      <c r="I1290" s="19">
        <f t="shared" si="71"/>
        <v>4.49438202247191</v>
      </c>
      <c r="K1290" t="s">
        <v>75</v>
      </c>
      <c r="M1290" s="2">
        <v>445</v>
      </c>
    </row>
    <row r="1291" spans="1:13" s="13" customFormat="1" ht="12.75">
      <c r="A1291" s="10"/>
      <c r="B1291" s="189">
        <v>2500</v>
      </c>
      <c r="C1291" s="10" t="s">
        <v>152</v>
      </c>
      <c r="D1291" s="10" t="s">
        <v>71</v>
      </c>
      <c r="E1291" s="10" t="s">
        <v>472</v>
      </c>
      <c r="F1291" s="65" t="s">
        <v>153</v>
      </c>
      <c r="G1291" s="78" t="s">
        <v>38</v>
      </c>
      <c r="H1291" s="5">
        <f t="shared" si="72"/>
        <v>-180300</v>
      </c>
      <c r="I1291" s="19">
        <f t="shared" si="71"/>
        <v>5.617977528089888</v>
      </c>
      <c r="K1291" t="s">
        <v>75</v>
      </c>
      <c r="M1291" s="2">
        <v>445</v>
      </c>
    </row>
    <row r="1292" spans="1:13" s="13" customFormat="1" ht="12.75">
      <c r="A1292" s="10"/>
      <c r="B1292" s="189">
        <v>2500</v>
      </c>
      <c r="C1292" s="10" t="s">
        <v>154</v>
      </c>
      <c r="D1292" s="10" t="s">
        <v>71</v>
      </c>
      <c r="E1292" s="10" t="s">
        <v>472</v>
      </c>
      <c r="F1292" s="62" t="s">
        <v>155</v>
      </c>
      <c r="G1292" s="78" t="s">
        <v>41</v>
      </c>
      <c r="H1292" s="5">
        <f t="shared" si="72"/>
        <v>-182800</v>
      </c>
      <c r="I1292" s="19">
        <f t="shared" si="71"/>
        <v>5.617977528089888</v>
      </c>
      <c r="K1292" t="s">
        <v>75</v>
      </c>
      <c r="M1292" s="2">
        <v>445</v>
      </c>
    </row>
    <row r="1293" spans="1:13" s="13" customFormat="1" ht="12.75">
      <c r="A1293" s="10"/>
      <c r="B1293" s="189">
        <v>2000</v>
      </c>
      <c r="C1293" s="10" t="s">
        <v>149</v>
      </c>
      <c r="D1293" s="10" t="s">
        <v>71</v>
      </c>
      <c r="E1293" s="10" t="s">
        <v>472</v>
      </c>
      <c r="F1293" s="62" t="s">
        <v>156</v>
      </c>
      <c r="G1293" s="78" t="s">
        <v>41</v>
      </c>
      <c r="H1293" s="5">
        <f t="shared" si="72"/>
        <v>-184800</v>
      </c>
      <c r="I1293" s="19">
        <f t="shared" si="71"/>
        <v>4.49438202247191</v>
      </c>
      <c r="K1293" t="s">
        <v>75</v>
      </c>
      <c r="M1293" s="2">
        <v>445</v>
      </c>
    </row>
    <row r="1294" spans="1:13" s="13" customFormat="1" ht="12.75">
      <c r="A1294" s="10"/>
      <c r="B1294" s="189">
        <v>2000</v>
      </c>
      <c r="C1294" s="10" t="s">
        <v>145</v>
      </c>
      <c r="D1294" s="10" t="s">
        <v>71</v>
      </c>
      <c r="E1294" s="10" t="s">
        <v>472</v>
      </c>
      <c r="F1294" s="62" t="s">
        <v>157</v>
      </c>
      <c r="G1294" s="78" t="s">
        <v>48</v>
      </c>
      <c r="H1294" s="5">
        <f t="shared" si="72"/>
        <v>-186800</v>
      </c>
      <c r="I1294" s="19">
        <f t="shared" si="71"/>
        <v>4.49438202247191</v>
      </c>
      <c r="K1294" t="s">
        <v>75</v>
      </c>
      <c r="M1294" s="2">
        <v>445</v>
      </c>
    </row>
    <row r="1295" spans="1:13" s="13" customFormat="1" ht="12.75">
      <c r="A1295" s="10"/>
      <c r="B1295" s="189">
        <v>2500</v>
      </c>
      <c r="C1295" s="10" t="s">
        <v>147</v>
      </c>
      <c r="D1295" s="10" t="s">
        <v>71</v>
      </c>
      <c r="E1295" s="10" t="s">
        <v>472</v>
      </c>
      <c r="F1295" s="62" t="s">
        <v>74</v>
      </c>
      <c r="G1295" s="78" t="s">
        <v>50</v>
      </c>
      <c r="H1295" s="5">
        <f t="shared" si="72"/>
        <v>-189300</v>
      </c>
      <c r="I1295" s="19">
        <f aca="true" t="shared" si="73" ref="I1295:I1326">+B1295/M1295</f>
        <v>5.617977528089888</v>
      </c>
      <c r="K1295" t="s">
        <v>75</v>
      </c>
      <c r="M1295" s="2">
        <v>445</v>
      </c>
    </row>
    <row r="1296" spans="1:13" s="13" customFormat="1" ht="12.75">
      <c r="A1296" s="10"/>
      <c r="B1296" s="189">
        <v>2500</v>
      </c>
      <c r="C1296" s="10" t="s">
        <v>148</v>
      </c>
      <c r="D1296" s="10" t="s">
        <v>71</v>
      </c>
      <c r="E1296" s="10" t="s">
        <v>472</v>
      </c>
      <c r="F1296" s="65" t="s">
        <v>74</v>
      </c>
      <c r="G1296" s="78" t="s">
        <v>50</v>
      </c>
      <c r="H1296" s="5">
        <f t="shared" si="72"/>
        <v>-191800</v>
      </c>
      <c r="I1296" s="19">
        <f t="shared" si="73"/>
        <v>5.617977528089888</v>
      </c>
      <c r="K1296" t="s">
        <v>75</v>
      </c>
      <c r="M1296" s="2">
        <v>445</v>
      </c>
    </row>
    <row r="1297" spans="1:13" s="13" customFormat="1" ht="12.75">
      <c r="A1297" s="10"/>
      <c r="B1297" s="189">
        <v>2000</v>
      </c>
      <c r="C1297" s="10" t="s">
        <v>149</v>
      </c>
      <c r="D1297" s="10" t="s">
        <v>71</v>
      </c>
      <c r="E1297" s="10" t="s">
        <v>472</v>
      </c>
      <c r="F1297" s="62" t="s">
        <v>158</v>
      </c>
      <c r="G1297" s="78" t="s">
        <v>50</v>
      </c>
      <c r="H1297" s="5">
        <f t="shared" si="72"/>
        <v>-193800</v>
      </c>
      <c r="I1297" s="19">
        <f t="shared" si="73"/>
        <v>4.49438202247191</v>
      </c>
      <c r="K1297" t="s">
        <v>75</v>
      </c>
      <c r="M1297" s="2">
        <v>445</v>
      </c>
    </row>
    <row r="1298" spans="1:13" s="72" customFormat="1" ht="12.75">
      <c r="A1298" s="9"/>
      <c r="B1298" s="148">
        <f>SUM(B1238:B1297)</f>
        <v>193800</v>
      </c>
      <c r="C1298" s="9" t="s">
        <v>1295</v>
      </c>
      <c r="D1298" s="9"/>
      <c r="E1298" s="9"/>
      <c r="F1298" s="68"/>
      <c r="G1298" s="171"/>
      <c r="H1298" s="57">
        <v>0</v>
      </c>
      <c r="I1298" s="54">
        <f t="shared" si="73"/>
        <v>435.5056179775281</v>
      </c>
      <c r="J1298" s="55"/>
      <c r="K1298" s="55"/>
      <c r="L1298" s="55"/>
      <c r="M1298" s="2">
        <v>445</v>
      </c>
    </row>
    <row r="1299" spans="1:13" s="56" customFormat="1" ht="12.75">
      <c r="A1299" s="10"/>
      <c r="B1299" s="141"/>
      <c r="C1299" s="10"/>
      <c r="D1299" s="10"/>
      <c r="E1299" s="10"/>
      <c r="F1299" s="65"/>
      <c r="G1299" s="78"/>
      <c r="H1299" s="5">
        <f aca="true" t="shared" si="74" ref="H1299:H1330">H1298-B1299</f>
        <v>0</v>
      </c>
      <c r="I1299" s="19">
        <f t="shared" si="73"/>
        <v>0</v>
      </c>
      <c r="J1299" s="13"/>
      <c r="K1299" s="13"/>
      <c r="L1299" s="13"/>
      <c r="M1299" s="2">
        <v>445</v>
      </c>
    </row>
    <row r="1300" spans="1:13" s="56" customFormat="1" ht="12.75">
      <c r="A1300" s="10"/>
      <c r="B1300" s="141"/>
      <c r="C1300" s="10"/>
      <c r="D1300" s="10"/>
      <c r="E1300" s="10"/>
      <c r="F1300" s="65"/>
      <c r="G1300" s="78"/>
      <c r="H1300" s="5">
        <f t="shared" si="74"/>
        <v>0</v>
      </c>
      <c r="I1300" s="19">
        <f t="shared" si="73"/>
        <v>0</v>
      </c>
      <c r="J1300" s="13"/>
      <c r="K1300" s="13"/>
      <c r="L1300" s="13"/>
      <c r="M1300" s="2">
        <v>445</v>
      </c>
    </row>
    <row r="1301" spans="1:13" s="56" customFormat="1" ht="12.75">
      <c r="A1301" s="1"/>
      <c r="B1301" s="141">
        <v>1000</v>
      </c>
      <c r="C1301" t="s">
        <v>440</v>
      </c>
      <c r="D1301" t="s">
        <v>71</v>
      </c>
      <c r="E1301" t="s">
        <v>1294</v>
      </c>
      <c r="F1301" s="85" t="s">
        <v>160</v>
      </c>
      <c r="G1301" s="76" t="s">
        <v>24</v>
      </c>
      <c r="H1301" s="5">
        <f t="shared" si="74"/>
        <v>-1000</v>
      </c>
      <c r="I1301" s="19">
        <f t="shared" si="73"/>
        <v>2.247191011235955</v>
      </c>
      <c r="J1301"/>
      <c r="K1301" t="s">
        <v>78</v>
      </c>
      <c r="L1301"/>
      <c r="M1301" s="2">
        <v>445</v>
      </c>
    </row>
    <row r="1302" spans="1:13" s="56" customFormat="1" ht="12.75">
      <c r="A1302" s="1"/>
      <c r="B1302" s="141">
        <v>1000</v>
      </c>
      <c r="C1302" t="s">
        <v>440</v>
      </c>
      <c r="D1302" t="s">
        <v>71</v>
      </c>
      <c r="E1302" t="s">
        <v>1294</v>
      </c>
      <c r="F1302" s="85" t="s">
        <v>160</v>
      </c>
      <c r="G1302" s="76" t="s">
        <v>29</v>
      </c>
      <c r="H1302" s="5">
        <f t="shared" si="74"/>
        <v>-2000</v>
      </c>
      <c r="I1302" s="19">
        <f t="shared" si="73"/>
        <v>2.247191011235955</v>
      </c>
      <c r="J1302"/>
      <c r="K1302" t="s">
        <v>78</v>
      </c>
      <c r="L1302"/>
      <c r="M1302" s="2">
        <v>445</v>
      </c>
    </row>
    <row r="1303" spans="1:13" s="56" customFormat="1" ht="12.75">
      <c r="A1303" s="10"/>
      <c r="B1303" s="141">
        <v>1500</v>
      </c>
      <c r="C1303" t="s">
        <v>440</v>
      </c>
      <c r="D1303" t="s">
        <v>71</v>
      </c>
      <c r="E1303" t="s">
        <v>1294</v>
      </c>
      <c r="F1303" s="85" t="s">
        <v>160</v>
      </c>
      <c r="G1303" s="172" t="s">
        <v>25</v>
      </c>
      <c r="H1303" s="5">
        <f t="shared" si="74"/>
        <v>-3500</v>
      </c>
      <c r="I1303" s="19">
        <f t="shared" si="73"/>
        <v>3.3707865168539324</v>
      </c>
      <c r="J1303" s="13"/>
      <c r="K1303" t="s">
        <v>78</v>
      </c>
      <c r="L1303" s="13"/>
      <c r="M1303" s="2">
        <v>445</v>
      </c>
    </row>
    <row r="1304" spans="1:13" s="56" customFormat="1" ht="12.75">
      <c r="A1304" s="10"/>
      <c r="B1304" s="141">
        <v>1200</v>
      </c>
      <c r="C1304" t="s">
        <v>440</v>
      </c>
      <c r="D1304" t="s">
        <v>71</v>
      </c>
      <c r="E1304" t="s">
        <v>1294</v>
      </c>
      <c r="F1304" s="85" t="s">
        <v>160</v>
      </c>
      <c r="G1304" s="78" t="s">
        <v>26</v>
      </c>
      <c r="H1304" s="5">
        <f t="shared" si="74"/>
        <v>-4700</v>
      </c>
      <c r="I1304" s="19">
        <f t="shared" si="73"/>
        <v>2.696629213483146</v>
      </c>
      <c r="J1304" s="13"/>
      <c r="K1304" t="s">
        <v>78</v>
      </c>
      <c r="L1304" s="13"/>
      <c r="M1304" s="2">
        <v>445</v>
      </c>
    </row>
    <row r="1305" spans="1:13" s="56" customFormat="1" ht="12.75">
      <c r="A1305" s="10"/>
      <c r="B1305" s="141">
        <v>1400</v>
      </c>
      <c r="C1305" s="13" t="s">
        <v>440</v>
      </c>
      <c r="D1305" s="13" t="s">
        <v>71</v>
      </c>
      <c r="E1305" s="13" t="s">
        <v>1294</v>
      </c>
      <c r="F1305" s="86" t="s">
        <v>160</v>
      </c>
      <c r="G1305" s="78" t="s">
        <v>27</v>
      </c>
      <c r="H1305" s="5">
        <f t="shared" si="74"/>
        <v>-6100</v>
      </c>
      <c r="I1305" s="19">
        <f t="shared" si="73"/>
        <v>3.146067415730337</v>
      </c>
      <c r="J1305" s="13"/>
      <c r="K1305" t="s">
        <v>78</v>
      </c>
      <c r="L1305" s="13"/>
      <c r="M1305" s="2">
        <v>445</v>
      </c>
    </row>
    <row r="1306" spans="1:13" s="56" customFormat="1" ht="12.75">
      <c r="A1306" s="10"/>
      <c r="B1306" s="141">
        <v>1400</v>
      </c>
      <c r="C1306" t="s">
        <v>440</v>
      </c>
      <c r="D1306" t="s">
        <v>71</v>
      </c>
      <c r="E1306" t="s">
        <v>1294</v>
      </c>
      <c r="F1306" s="85" t="s">
        <v>160</v>
      </c>
      <c r="G1306" s="78" t="s">
        <v>30</v>
      </c>
      <c r="H1306" s="5">
        <f t="shared" si="74"/>
        <v>-7500</v>
      </c>
      <c r="I1306" s="19">
        <f t="shared" si="73"/>
        <v>3.146067415730337</v>
      </c>
      <c r="J1306" s="13"/>
      <c r="K1306" t="s">
        <v>78</v>
      </c>
      <c r="L1306" s="13"/>
      <c r="M1306" s="2">
        <v>445</v>
      </c>
    </row>
    <row r="1307" spans="1:13" s="87" customFormat="1" ht="12.75">
      <c r="A1307" s="10"/>
      <c r="B1307" s="141">
        <v>1200</v>
      </c>
      <c r="C1307" t="s">
        <v>440</v>
      </c>
      <c r="D1307" t="s">
        <v>71</v>
      </c>
      <c r="E1307" t="s">
        <v>1294</v>
      </c>
      <c r="F1307" s="85" t="s">
        <v>160</v>
      </c>
      <c r="G1307" s="78" t="s">
        <v>28</v>
      </c>
      <c r="H1307" s="5">
        <f t="shared" si="74"/>
        <v>-8700</v>
      </c>
      <c r="I1307" s="19">
        <f t="shared" si="73"/>
        <v>2.696629213483146</v>
      </c>
      <c r="J1307" s="13"/>
      <c r="K1307" t="s">
        <v>78</v>
      </c>
      <c r="L1307" s="13"/>
      <c r="M1307" s="2">
        <v>445</v>
      </c>
    </row>
    <row r="1308" spans="1:13" s="56" customFormat="1" ht="12.75">
      <c r="A1308" s="10"/>
      <c r="B1308" s="141">
        <v>1000</v>
      </c>
      <c r="C1308" t="s">
        <v>440</v>
      </c>
      <c r="D1308" t="s">
        <v>71</v>
      </c>
      <c r="E1308" t="s">
        <v>1294</v>
      </c>
      <c r="F1308" s="85" t="s">
        <v>160</v>
      </c>
      <c r="G1308" s="78" t="s">
        <v>31</v>
      </c>
      <c r="H1308" s="5">
        <f t="shared" si="74"/>
        <v>-9700</v>
      </c>
      <c r="I1308" s="19">
        <f t="shared" si="73"/>
        <v>2.247191011235955</v>
      </c>
      <c r="J1308" s="13"/>
      <c r="K1308" t="s">
        <v>78</v>
      </c>
      <c r="L1308" s="13"/>
      <c r="M1308" s="2">
        <v>445</v>
      </c>
    </row>
    <row r="1309" spans="1:13" s="56" customFormat="1" ht="12.75">
      <c r="A1309" s="10"/>
      <c r="B1309" s="141">
        <v>1300</v>
      </c>
      <c r="C1309" s="13" t="s">
        <v>440</v>
      </c>
      <c r="D1309" s="13" t="s">
        <v>71</v>
      </c>
      <c r="E1309" s="13" t="s">
        <v>1294</v>
      </c>
      <c r="F1309" s="86" t="s">
        <v>160</v>
      </c>
      <c r="G1309" s="78" t="s">
        <v>32</v>
      </c>
      <c r="H1309" s="5">
        <f t="shared" si="74"/>
        <v>-11000</v>
      </c>
      <c r="I1309" s="19">
        <f t="shared" si="73"/>
        <v>2.9213483146067416</v>
      </c>
      <c r="J1309" s="13"/>
      <c r="K1309" t="s">
        <v>78</v>
      </c>
      <c r="L1309" s="13"/>
      <c r="M1309" s="2">
        <v>445</v>
      </c>
    </row>
    <row r="1310" spans="1:13" s="56" customFormat="1" ht="12.75">
      <c r="A1310" s="10"/>
      <c r="B1310" s="141">
        <v>1500</v>
      </c>
      <c r="C1310" t="s">
        <v>440</v>
      </c>
      <c r="D1310" t="s">
        <v>71</v>
      </c>
      <c r="E1310" t="s">
        <v>1294</v>
      </c>
      <c r="F1310" s="85" t="s">
        <v>160</v>
      </c>
      <c r="G1310" s="78" t="s">
        <v>33</v>
      </c>
      <c r="H1310" s="5">
        <f t="shared" si="74"/>
        <v>-12500</v>
      </c>
      <c r="I1310" s="19">
        <f t="shared" si="73"/>
        <v>3.3707865168539324</v>
      </c>
      <c r="J1310" s="13"/>
      <c r="K1310" t="s">
        <v>78</v>
      </c>
      <c r="L1310" s="13"/>
      <c r="M1310" s="2">
        <v>445</v>
      </c>
    </row>
    <row r="1311" spans="1:13" s="56" customFormat="1" ht="12.75">
      <c r="A1311" s="10"/>
      <c r="B1311" s="141">
        <v>1200</v>
      </c>
      <c r="C1311" t="s">
        <v>440</v>
      </c>
      <c r="D1311" t="s">
        <v>71</v>
      </c>
      <c r="E1311" t="s">
        <v>1294</v>
      </c>
      <c r="F1311" s="85" t="s">
        <v>160</v>
      </c>
      <c r="G1311" s="78" t="s">
        <v>34</v>
      </c>
      <c r="H1311" s="5">
        <f t="shared" si="74"/>
        <v>-13700</v>
      </c>
      <c r="I1311" s="19">
        <f t="shared" si="73"/>
        <v>2.696629213483146</v>
      </c>
      <c r="J1311" s="13"/>
      <c r="K1311" t="s">
        <v>78</v>
      </c>
      <c r="L1311" s="13"/>
      <c r="M1311" s="2">
        <v>445</v>
      </c>
    </row>
    <row r="1312" spans="1:13" s="56" customFormat="1" ht="12.75">
      <c r="A1312" s="10"/>
      <c r="B1312" s="141">
        <v>1400</v>
      </c>
      <c r="C1312" t="s">
        <v>440</v>
      </c>
      <c r="D1312" t="s">
        <v>71</v>
      </c>
      <c r="E1312" t="s">
        <v>1294</v>
      </c>
      <c r="F1312" s="85" t="s">
        <v>160</v>
      </c>
      <c r="G1312" s="78" t="s">
        <v>35</v>
      </c>
      <c r="H1312" s="5">
        <f t="shared" si="74"/>
        <v>-15100</v>
      </c>
      <c r="I1312" s="19">
        <f t="shared" si="73"/>
        <v>3.146067415730337</v>
      </c>
      <c r="J1312" s="13"/>
      <c r="K1312" t="s">
        <v>78</v>
      </c>
      <c r="L1312" s="13"/>
      <c r="M1312" s="2">
        <v>445</v>
      </c>
    </row>
    <row r="1313" spans="1:13" s="56" customFormat="1" ht="12.75">
      <c r="A1313" s="10"/>
      <c r="B1313" s="141">
        <v>1600</v>
      </c>
      <c r="C1313" s="13" t="s">
        <v>440</v>
      </c>
      <c r="D1313" s="13" t="s">
        <v>71</v>
      </c>
      <c r="E1313" s="13" t="s">
        <v>1294</v>
      </c>
      <c r="F1313" s="86" t="s">
        <v>160</v>
      </c>
      <c r="G1313" s="78" t="s">
        <v>36</v>
      </c>
      <c r="H1313" s="5">
        <f t="shared" si="74"/>
        <v>-16700</v>
      </c>
      <c r="I1313" s="19">
        <f t="shared" si="73"/>
        <v>3.595505617977528</v>
      </c>
      <c r="J1313" s="13"/>
      <c r="K1313" t="s">
        <v>78</v>
      </c>
      <c r="L1313" s="13"/>
      <c r="M1313" s="2">
        <v>445</v>
      </c>
    </row>
    <row r="1314" spans="1:13" s="56" customFormat="1" ht="12.75">
      <c r="A1314" s="10"/>
      <c r="B1314" s="141">
        <v>1500</v>
      </c>
      <c r="C1314" t="s">
        <v>440</v>
      </c>
      <c r="D1314" t="s">
        <v>71</v>
      </c>
      <c r="E1314" t="s">
        <v>1294</v>
      </c>
      <c r="F1314" s="85" t="s">
        <v>160</v>
      </c>
      <c r="G1314" s="78" t="s">
        <v>39</v>
      </c>
      <c r="H1314" s="5">
        <f t="shared" si="74"/>
        <v>-18200</v>
      </c>
      <c r="I1314" s="19">
        <f t="shared" si="73"/>
        <v>3.3707865168539324</v>
      </c>
      <c r="J1314" s="13"/>
      <c r="K1314" t="s">
        <v>78</v>
      </c>
      <c r="L1314" s="13"/>
      <c r="M1314" s="2">
        <v>445</v>
      </c>
    </row>
    <row r="1315" spans="1:13" s="56" customFormat="1" ht="12.75">
      <c r="A1315" s="10"/>
      <c r="B1315" s="141">
        <v>800</v>
      </c>
      <c r="C1315" t="s">
        <v>440</v>
      </c>
      <c r="D1315" t="s">
        <v>71</v>
      </c>
      <c r="E1315" t="s">
        <v>1294</v>
      </c>
      <c r="F1315" s="85" t="s">
        <v>160</v>
      </c>
      <c r="G1315" s="78" t="s">
        <v>37</v>
      </c>
      <c r="H1315" s="5">
        <f t="shared" si="74"/>
        <v>-19000</v>
      </c>
      <c r="I1315" s="19">
        <f t="shared" si="73"/>
        <v>1.797752808988764</v>
      </c>
      <c r="J1315" s="13"/>
      <c r="K1315" t="s">
        <v>78</v>
      </c>
      <c r="L1315" s="13"/>
      <c r="M1315" s="2">
        <v>445</v>
      </c>
    </row>
    <row r="1316" spans="1:13" s="56" customFormat="1" ht="12.75">
      <c r="A1316" s="10"/>
      <c r="B1316" s="141">
        <v>1400</v>
      </c>
      <c r="C1316" s="13" t="s">
        <v>440</v>
      </c>
      <c r="D1316" s="13" t="s">
        <v>71</v>
      </c>
      <c r="E1316" s="13" t="s">
        <v>1294</v>
      </c>
      <c r="F1316" s="86" t="s">
        <v>160</v>
      </c>
      <c r="G1316" s="78" t="s">
        <v>40</v>
      </c>
      <c r="H1316" s="5">
        <f t="shared" si="74"/>
        <v>-20400</v>
      </c>
      <c r="I1316" s="19">
        <f t="shared" si="73"/>
        <v>3.146067415730337</v>
      </c>
      <c r="J1316" s="13"/>
      <c r="K1316" t="s">
        <v>78</v>
      </c>
      <c r="L1316" s="13"/>
      <c r="M1316" s="2">
        <v>445</v>
      </c>
    </row>
    <row r="1317" spans="1:13" s="56" customFormat="1" ht="12.75">
      <c r="A1317" s="10"/>
      <c r="B1317" s="141">
        <v>1500</v>
      </c>
      <c r="C1317" t="s">
        <v>440</v>
      </c>
      <c r="D1317" t="s">
        <v>71</v>
      </c>
      <c r="E1317" t="s">
        <v>1294</v>
      </c>
      <c r="F1317" s="85" t="s">
        <v>160</v>
      </c>
      <c r="G1317" s="78" t="s">
        <v>38</v>
      </c>
      <c r="H1317" s="5">
        <f t="shared" si="74"/>
        <v>-21900</v>
      </c>
      <c r="I1317" s="19">
        <f t="shared" si="73"/>
        <v>3.3707865168539324</v>
      </c>
      <c r="J1317" s="13"/>
      <c r="K1317" t="s">
        <v>78</v>
      </c>
      <c r="L1317" s="13"/>
      <c r="M1317" s="2">
        <v>445</v>
      </c>
    </row>
    <row r="1318" spans="1:13" s="56" customFormat="1" ht="12.75">
      <c r="A1318" s="10"/>
      <c r="B1318" s="141">
        <v>600</v>
      </c>
      <c r="C1318" t="s">
        <v>440</v>
      </c>
      <c r="D1318" t="s">
        <v>71</v>
      </c>
      <c r="E1318" t="s">
        <v>1294</v>
      </c>
      <c r="F1318" s="85" t="s">
        <v>160</v>
      </c>
      <c r="G1318" s="78" t="s">
        <v>41</v>
      </c>
      <c r="H1318" s="5">
        <f t="shared" si="74"/>
        <v>-22500</v>
      </c>
      <c r="I1318" s="19">
        <f t="shared" si="73"/>
        <v>1.348314606741573</v>
      </c>
      <c r="J1318" s="13"/>
      <c r="K1318" t="s">
        <v>78</v>
      </c>
      <c r="L1318" s="13"/>
      <c r="M1318" s="2">
        <v>445</v>
      </c>
    </row>
    <row r="1319" spans="1:13" s="56" customFormat="1" ht="12.75">
      <c r="A1319" s="10"/>
      <c r="B1319" s="141">
        <v>1200</v>
      </c>
      <c r="C1319" t="s">
        <v>440</v>
      </c>
      <c r="D1319" t="s">
        <v>71</v>
      </c>
      <c r="E1319" t="s">
        <v>1294</v>
      </c>
      <c r="F1319" s="85" t="s">
        <v>160</v>
      </c>
      <c r="G1319" s="78" t="s">
        <v>42</v>
      </c>
      <c r="H1319" s="5">
        <f t="shared" si="74"/>
        <v>-23700</v>
      </c>
      <c r="I1319" s="19">
        <f t="shared" si="73"/>
        <v>2.696629213483146</v>
      </c>
      <c r="J1319" s="13"/>
      <c r="K1319" t="s">
        <v>78</v>
      </c>
      <c r="L1319" s="13"/>
      <c r="M1319" s="2">
        <v>445</v>
      </c>
    </row>
    <row r="1320" spans="1:13" s="56" customFormat="1" ht="12.75">
      <c r="A1320" s="10"/>
      <c r="B1320" s="141">
        <v>1300</v>
      </c>
      <c r="C1320" s="13" t="s">
        <v>440</v>
      </c>
      <c r="D1320" s="13" t="s">
        <v>71</v>
      </c>
      <c r="E1320" s="13" t="s">
        <v>1294</v>
      </c>
      <c r="F1320" s="86" t="s">
        <v>160</v>
      </c>
      <c r="G1320" s="78" t="s">
        <v>43</v>
      </c>
      <c r="H1320" s="5">
        <f t="shared" si="74"/>
        <v>-25000</v>
      </c>
      <c r="I1320" s="19">
        <f t="shared" si="73"/>
        <v>2.9213483146067416</v>
      </c>
      <c r="J1320" s="13"/>
      <c r="K1320" t="s">
        <v>78</v>
      </c>
      <c r="L1320" s="13"/>
      <c r="M1320" s="2">
        <v>445</v>
      </c>
    </row>
    <row r="1321" spans="1:13" s="56" customFormat="1" ht="12.75">
      <c r="A1321" s="10"/>
      <c r="B1321" s="141">
        <v>1500</v>
      </c>
      <c r="C1321" t="s">
        <v>440</v>
      </c>
      <c r="D1321" t="s">
        <v>71</v>
      </c>
      <c r="E1321" t="s">
        <v>1294</v>
      </c>
      <c r="F1321" s="85" t="s">
        <v>160</v>
      </c>
      <c r="G1321" s="78" t="s">
        <v>44</v>
      </c>
      <c r="H1321" s="5">
        <f t="shared" si="74"/>
        <v>-26500</v>
      </c>
      <c r="I1321" s="19">
        <f t="shared" si="73"/>
        <v>3.3707865168539324</v>
      </c>
      <c r="J1321" s="13"/>
      <c r="K1321" t="s">
        <v>78</v>
      </c>
      <c r="L1321" s="13"/>
      <c r="M1321" s="2">
        <v>445</v>
      </c>
    </row>
    <row r="1322" spans="1:13" s="56" customFormat="1" ht="12.75">
      <c r="A1322" s="10"/>
      <c r="B1322" s="141">
        <v>800</v>
      </c>
      <c r="C1322" s="10" t="s">
        <v>440</v>
      </c>
      <c r="D1322" s="10" t="s">
        <v>71</v>
      </c>
      <c r="E1322" s="10" t="s">
        <v>1294</v>
      </c>
      <c r="F1322" s="62" t="s">
        <v>160</v>
      </c>
      <c r="G1322" s="78" t="s">
        <v>45</v>
      </c>
      <c r="H1322" s="5">
        <f t="shared" si="74"/>
        <v>-27300</v>
      </c>
      <c r="I1322" s="19">
        <f t="shared" si="73"/>
        <v>1.797752808988764</v>
      </c>
      <c r="J1322" s="13"/>
      <c r="K1322" t="s">
        <v>78</v>
      </c>
      <c r="L1322" s="13"/>
      <c r="M1322" s="2">
        <v>445</v>
      </c>
    </row>
    <row r="1323" spans="1:13" s="56" customFormat="1" ht="12.75">
      <c r="A1323" s="10"/>
      <c r="B1323" s="141">
        <v>1500</v>
      </c>
      <c r="C1323" s="10" t="s">
        <v>440</v>
      </c>
      <c r="D1323" s="10" t="s">
        <v>71</v>
      </c>
      <c r="E1323" s="10" t="s">
        <v>1294</v>
      </c>
      <c r="F1323" s="62" t="s">
        <v>160</v>
      </c>
      <c r="G1323" s="78" t="s">
        <v>46</v>
      </c>
      <c r="H1323" s="5">
        <f t="shared" si="74"/>
        <v>-28800</v>
      </c>
      <c r="I1323" s="19">
        <f t="shared" si="73"/>
        <v>3.3707865168539324</v>
      </c>
      <c r="J1323" s="13"/>
      <c r="K1323" t="s">
        <v>78</v>
      </c>
      <c r="L1323" s="13"/>
      <c r="M1323" s="2">
        <v>445</v>
      </c>
    </row>
    <row r="1324" spans="1:13" s="56" customFormat="1" ht="12.75">
      <c r="A1324" s="10"/>
      <c r="B1324" s="141">
        <v>1500</v>
      </c>
      <c r="C1324" s="10" t="s">
        <v>440</v>
      </c>
      <c r="D1324" s="10" t="s">
        <v>71</v>
      </c>
      <c r="E1324" s="10" t="s">
        <v>1294</v>
      </c>
      <c r="F1324" s="62" t="s">
        <v>160</v>
      </c>
      <c r="G1324" s="78" t="s">
        <v>47</v>
      </c>
      <c r="H1324" s="5">
        <f t="shared" si="74"/>
        <v>-30300</v>
      </c>
      <c r="I1324" s="19">
        <f t="shared" si="73"/>
        <v>3.3707865168539324</v>
      </c>
      <c r="J1324" s="13"/>
      <c r="K1324" t="s">
        <v>78</v>
      </c>
      <c r="L1324" s="13"/>
      <c r="M1324" s="2">
        <v>445</v>
      </c>
    </row>
    <row r="1325" spans="1:13" s="56" customFormat="1" ht="12.75">
      <c r="A1325" s="10"/>
      <c r="B1325" s="141">
        <v>1200</v>
      </c>
      <c r="C1325" s="10" t="s">
        <v>440</v>
      </c>
      <c r="D1325" s="10" t="s">
        <v>71</v>
      </c>
      <c r="E1325" s="10" t="s">
        <v>1294</v>
      </c>
      <c r="F1325" s="62" t="s">
        <v>160</v>
      </c>
      <c r="G1325" s="78" t="s">
        <v>48</v>
      </c>
      <c r="H1325" s="5">
        <f t="shared" si="74"/>
        <v>-31500</v>
      </c>
      <c r="I1325" s="19">
        <f t="shared" si="73"/>
        <v>2.696629213483146</v>
      </c>
      <c r="J1325" s="13"/>
      <c r="K1325" t="s">
        <v>78</v>
      </c>
      <c r="L1325" s="13"/>
      <c r="M1325" s="2">
        <v>445</v>
      </c>
    </row>
    <row r="1326" spans="1:13" s="56" customFormat="1" ht="12.75">
      <c r="A1326" s="10"/>
      <c r="B1326" s="141">
        <v>1000</v>
      </c>
      <c r="C1326" s="10" t="s">
        <v>440</v>
      </c>
      <c r="D1326" s="10" t="s">
        <v>71</v>
      </c>
      <c r="E1326" s="10" t="s">
        <v>1294</v>
      </c>
      <c r="F1326" s="62" t="s">
        <v>160</v>
      </c>
      <c r="G1326" s="78" t="s">
        <v>50</v>
      </c>
      <c r="H1326" s="5">
        <f t="shared" si="74"/>
        <v>-32500</v>
      </c>
      <c r="I1326" s="19">
        <f t="shared" si="73"/>
        <v>2.247191011235955</v>
      </c>
      <c r="J1326" s="13"/>
      <c r="K1326" t="s">
        <v>78</v>
      </c>
      <c r="L1326" s="13"/>
      <c r="M1326" s="2">
        <v>445</v>
      </c>
    </row>
    <row r="1327" spans="1:13" s="56" customFormat="1" ht="12.75">
      <c r="A1327" s="10"/>
      <c r="B1327" s="141">
        <v>1000</v>
      </c>
      <c r="C1327" s="10" t="s">
        <v>440</v>
      </c>
      <c r="D1327" s="10" t="s">
        <v>71</v>
      </c>
      <c r="E1327" s="10" t="s">
        <v>1294</v>
      </c>
      <c r="F1327" s="62" t="s">
        <v>160</v>
      </c>
      <c r="G1327" s="78" t="s">
        <v>49</v>
      </c>
      <c r="H1327" s="5">
        <f t="shared" si="74"/>
        <v>-33500</v>
      </c>
      <c r="I1327" s="19">
        <f aca="true" t="shared" si="75" ref="I1327:I1358">+B1327/M1327</f>
        <v>2.247191011235955</v>
      </c>
      <c r="J1327" s="13"/>
      <c r="K1327" t="s">
        <v>78</v>
      </c>
      <c r="L1327" s="13"/>
      <c r="M1327" s="2">
        <v>445</v>
      </c>
    </row>
    <row r="1328" spans="1:13" s="56" customFormat="1" ht="12.75">
      <c r="A1328" s="10"/>
      <c r="B1328" s="141">
        <v>800</v>
      </c>
      <c r="C1328" s="10" t="s">
        <v>440</v>
      </c>
      <c r="D1328" s="10" t="s">
        <v>71</v>
      </c>
      <c r="E1328" s="10" t="s">
        <v>1294</v>
      </c>
      <c r="F1328" s="62" t="s">
        <v>160</v>
      </c>
      <c r="G1328" s="78" t="s">
        <v>51</v>
      </c>
      <c r="H1328" s="5">
        <f t="shared" si="74"/>
        <v>-34300</v>
      </c>
      <c r="I1328" s="19">
        <f t="shared" si="75"/>
        <v>1.797752808988764</v>
      </c>
      <c r="J1328" s="13"/>
      <c r="K1328" t="s">
        <v>78</v>
      </c>
      <c r="L1328" s="13"/>
      <c r="M1328" s="2">
        <v>445</v>
      </c>
    </row>
    <row r="1329" spans="1:13" s="56" customFormat="1" ht="12.75">
      <c r="A1329" s="10"/>
      <c r="B1329" s="141">
        <v>600</v>
      </c>
      <c r="C1329" s="10" t="s">
        <v>440</v>
      </c>
      <c r="D1329" s="10" t="s">
        <v>71</v>
      </c>
      <c r="E1329" s="10" t="s">
        <v>1294</v>
      </c>
      <c r="F1329" s="62" t="s">
        <v>160</v>
      </c>
      <c r="G1329" s="78" t="s">
        <v>52</v>
      </c>
      <c r="H1329" s="5">
        <f t="shared" si="74"/>
        <v>-34900</v>
      </c>
      <c r="I1329" s="19">
        <f t="shared" si="75"/>
        <v>1.348314606741573</v>
      </c>
      <c r="J1329" s="13"/>
      <c r="K1329" t="s">
        <v>78</v>
      </c>
      <c r="L1329" s="13"/>
      <c r="M1329" s="2">
        <v>445</v>
      </c>
    </row>
    <row r="1330" spans="1:13" s="56" customFormat="1" ht="12.75">
      <c r="A1330" s="1"/>
      <c r="B1330" s="191">
        <v>1800</v>
      </c>
      <c r="C1330" s="1" t="s">
        <v>440</v>
      </c>
      <c r="D1330" s="10" t="s">
        <v>71</v>
      </c>
      <c r="E1330" s="1" t="s">
        <v>1294</v>
      </c>
      <c r="F1330" s="51" t="s">
        <v>59</v>
      </c>
      <c r="G1330" s="76" t="s">
        <v>29</v>
      </c>
      <c r="H1330" s="5">
        <f t="shared" si="74"/>
        <v>-36700</v>
      </c>
      <c r="I1330" s="19">
        <f t="shared" si="75"/>
        <v>4.044943820224719</v>
      </c>
      <c r="J1330"/>
      <c r="K1330" t="s">
        <v>58</v>
      </c>
      <c r="L1330"/>
      <c r="M1330" s="2">
        <v>445</v>
      </c>
    </row>
    <row r="1331" spans="1:13" s="56" customFormat="1" ht="12.75">
      <c r="A1331" s="10"/>
      <c r="B1331" s="191">
        <v>1700</v>
      </c>
      <c r="C1331" s="10" t="s">
        <v>440</v>
      </c>
      <c r="D1331" s="10" t="s">
        <v>71</v>
      </c>
      <c r="E1331" s="10" t="s">
        <v>1294</v>
      </c>
      <c r="F1331" s="51" t="s">
        <v>59</v>
      </c>
      <c r="G1331" s="78" t="s">
        <v>25</v>
      </c>
      <c r="H1331" s="5">
        <f aca="true" t="shared" si="76" ref="H1331:H1359">H1330-B1331</f>
        <v>-38400</v>
      </c>
      <c r="I1331" s="19">
        <f t="shared" si="75"/>
        <v>3.8202247191011236</v>
      </c>
      <c r="J1331" s="13"/>
      <c r="K1331" t="s">
        <v>58</v>
      </c>
      <c r="L1331" s="13"/>
      <c r="M1331" s="2">
        <v>445</v>
      </c>
    </row>
    <row r="1332" spans="1:13" s="56" customFormat="1" ht="12.75">
      <c r="A1332" s="10"/>
      <c r="B1332" s="191">
        <v>1850</v>
      </c>
      <c r="C1332" s="10" t="s">
        <v>440</v>
      </c>
      <c r="D1332" s="10" t="s">
        <v>71</v>
      </c>
      <c r="E1332" s="10" t="s">
        <v>1294</v>
      </c>
      <c r="F1332" s="51" t="s">
        <v>59</v>
      </c>
      <c r="G1332" s="78" t="s">
        <v>26</v>
      </c>
      <c r="H1332" s="5">
        <f t="shared" si="76"/>
        <v>-40250</v>
      </c>
      <c r="I1332" s="19">
        <f t="shared" si="75"/>
        <v>4.157303370786517</v>
      </c>
      <c r="J1332" s="13"/>
      <c r="K1332" t="s">
        <v>58</v>
      </c>
      <c r="L1332" s="13"/>
      <c r="M1332" s="2">
        <v>445</v>
      </c>
    </row>
    <row r="1333" spans="1:13" s="56" customFormat="1" ht="12.75">
      <c r="A1333" s="10"/>
      <c r="B1333" s="192">
        <v>1000</v>
      </c>
      <c r="C1333" s="10" t="s">
        <v>440</v>
      </c>
      <c r="D1333" s="10" t="s">
        <v>71</v>
      </c>
      <c r="E1333" s="1" t="s">
        <v>1294</v>
      </c>
      <c r="F1333" s="51" t="s">
        <v>59</v>
      </c>
      <c r="G1333" s="75" t="s">
        <v>27</v>
      </c>
      <c r="H1333" s="5">
        <f t="shared" si="76"/>
        <v>-41250</v>
      </c>
      <c r="I1333" s="19">
        <f t="shared" si="75"/>
        <v>2.247191011235955</v>
      </c>
      <c r="J1333" s="13"/>
      <c r="K1333" t="s">
        <v>58</v>
      </c>
      <c r="L1333" s="13"/>
      <c r="M1333" s="2">
        <v>445</v>
      </c>
    </row>
    <row r="1334" spans="1:13" s="56" customFormat="1" ht="12.75">
      <c r="A1334" s="10"/>
      <c r="B1334" s="192">
        <v>1500</v>
      </c>
      <c r="C1334" s="1" t="s">
        <v>440</v>
      </c>
      <c r="D1334" s="10" t="s">
        <v>71</v>
      </c>
      <c r="E1334" s="1" t="s">
        <v>1294</v>
      </c>
      <c r="F1334" s="51" t="s">
        <v>59</v>
      </c>
      <c r="G1334" s="75" t="s">
        <v>27</v>
      </c>
      <c r="H1334" s="5">
        <f t="shared" si="76"/>
        <v>-42750</v>
      </c>
      <c r="I1334" s="19">
        <f t="shared" si="75"/>
        <v>3.3707865168539324</v>
      </c>
      <c r="J1334" s="13"/>
      <c r="K1334" t="s">
        <v>58</v>
      </c>
      <c r="L1334" s="13"/>
      <c r="M1334" s="2">
        <v>445</v>
      </c>
    </row>
    <row r="1335" spans="1:13" s="56" customFormat="1" ht="12.75">
      <c r="A1335" s="10"/>
      <c r="B1335" s="192">
        <v>1900</v>
      </c>
      <c r="C1335" s="1" t="s">
        <v>440</v>
      </c>
      <c r="D1335" s="10" t="s">
        <v>71</v>
      </c>
      <c r="E1335" s="1" t="s">
        <v>1294</v>
      </c>
      <c r="F1335" s="51" t="s">
        <v>59</v>
      </c>
      <c r="G1335" s="75" t="s">
        <v>30</v>
      </c>
      <c r="H1335" s="5">
        <f t="shared" si="76"/>
        <v>-44650</v>
      </c>
      <c r="I1335" s="19">
        <f t="shared" si="75"/>
        <v>4.269662921348314</v>
      </c>
      <c r="J1335" s="63"/>
      <c r="K1335" t="s">
        <v>58</v>
      </c>
      <c r="L1335" s="63"/>
      <c r="M1335" s="2">
        <v>445</v>
      </c>
    </row>
    <row r="1336" spans="1:13" s="56" customFormat="1" ht="12.75">
      <c r="A1336" s="10"/>
      <c r="B1336" s="192">
        <v>2100</v>
      </c>
      <c r="C1336" s="1" t="s">
        <v>440</v>
      </c>
      <c r="D1336" s="10" t="s">
        <v>71</v>
      </c>
      <c r="E1336" s="1" t="s">
        <v>1294</v>
      </c>
      <c r="F1336" s="51" t="s">
        <v>59</v>
      </c>
      <c r="G1336" s="75" t="s">
        <v>28</v>
      </c>
      <c r="H1336" s="5">
        <f t="shared" si="76"/>
        <v>-46750</v>
      </c>
      <c r="I1336" s="19">
        <f t="shared" si="75"/>
        <v>4.719101123595506</v>
      </c>
      <c r="J1336" s="13"/>
      <c r="K1336" t="s">
        <v>58</v>
      </c>
      <c r="L1336" s="13"/>
      <c r="M1336" s="2">
        <v>445</v>
      </c>
    </row>
    <row r="1337" spans="1:13" s="56" customFormat="1" ht="12.75">
      <c r="A1337" s="10"/>
      <c r="B1337" s="192">
        <v>1900</v>
      </c>
      <c r="C1337" s="1" t="s">
        <v>440</v>
      </c>
      <c r="D1337" s="1" t="s">
        <v>71</v>
      </c>
      <c r="E1337" s="1" t="s">
        <v>1294</v>
      </c>
      <c r="F1337" s="51" t="s">
        <v>59</v>
      </c>
      <c r="G1337" s="75" t="s">
        <v>31</v>
      </c>
      <c r="H1337" s="5">
        <f t="shared" si="76"/>
        <v>-48650</v>
      </c>
      <c r="I1337" s="19">
        <f t="shared" si="75"/>
        <v>4.269662921348314</v>
      </c>
      <c r="J1337" s="13"/>
      <c r="K1337" t="s">
        <v>58</v>
      </c>
      <c r="L1337" s="13"/>
      <c r="M1337" s="2">
        <v>445</v>
      </c>
    </row>
    <row r="1338" spans="1:13" s="56" customFormat="1" ht="12.75">
      <c r="A1338" s="10"/>
      <c r="B1338" s="192">
        <v>2000</v>
      </c>
      <c r="C1338" s="1" t="s">
        <v>440</v>
      </c>
      <c r="D1338" s="1" t="s">
        <v>71</v>
      </c>
      <c r="E1338" s="1" t="s">
        <v>1294</v>
      </c>
      <c r="F1338" s="51" t="s">
        <v>59</v>
      </c>
      <c r="G1338" s="75" t="s">
        <v>32</v>
      </c>
      <c r="H1338" s="5">
        <f t="shared" si="76"/>
        <v>-50650</v>
      </c>
      <c r="I1338" s="19">
        <f t="shared" si="75"/>
        <v>4.49438202247191</v>
      </c>
      <c r="J1338" s="13"/>
      <c r="K1338" t="s">
        <v>58</v>
      </c>
      <c r="L1338" s="13"/>
      <c r="M1338" s="2">
        <v>445</v>
      </c>
    </row>
    <row r="1339" spans="1:13" s="56" customFormat="1" ht="12.75">
      <c r="A1339" s="10"/>
      <c r="B1339" s="192">
        <v>2500</v>
      </c>
      <c r="C1339" s="1" t="s">
        <v>440</v>
      </c>
      <c r="D1339" s="1" t="s">
        <v>71</v>
      </c>
      <c r="E1339" s="1" t="s">
        <v>1294</v>
      </c>
      <c r="F1339" s="51" t="s">
        <v>59</v>
      </c>
      <c r="G1339" s="75" t="s">
        <v>33</v>
      </c>
      <c r="H1339" s="5">
        <f t="shared" si="76"/>
        <v>-53150</v>
      </c>
      <c r="I1339" s="19">
        <f t="shared" si="75"/>
        <v>5.617977528089888</v>
      </c>
      <c r="J1339" s="13"/>
      <c r="K1339" t="s">
        <v>58</v>
      </c>
      <c r="L1339" s="13"/>
      <c r="M1339" s="2">
        <v>445</v>
      </c>
    </row>
    <row r="1340" spans="1:13" s="56" customFormat="1" ht="12.75">
      <c r="A1340" s="10"/>
      <c r="B1340" s="192">
        <v>1500</v>
      </c>
      <c r="C1340" s="1" t="s">
        <v>440</v>
      </c>
      <c r="D1340" s="1" t="s">
        <v>71</v>
      </c>
      <c r="E1340" s="1" t="s">
        <v>1294</v>
      </c>
      <c r="F1340" s="51" t="s">
        <v>59</v>
      </c>
      <c r="G1340" s="75" t="s">
        <v>33</v>
      </c>
      <c r="H1340" s="5">
        <f t="shared" si="76"/>
        <v>-54650</v>
      </c>
      <c r="I1340" s="19">
        <f t="shared" si="75"/>
        <v>3.3707865168539324</v>
      </c>
      <c r="J1340" s="13"/>
      <c r="K1340" t="s">
        <v>58</v>
      </c>
      <c r="L1340" s="13"/>
      <c r="M1340" s="2">
        <v>445</v>
      </c>
    </row>
    <row r="1341" spans="1:13" s="56" customFormat="1" ht="12.75">
      <c r="A1341" s="10"/>
      <c r="B1341" s="192">
        <v>1800</v>
      </c>
      <c r="C1341" s="1" t="s">
        <v>440</v>
      </c>
      <c r="D1341" s="1" t="s">
        <v>71</v>
      </c>
      <c r="E1341" s="1" t="s">
        <v>1294</v>
      </c>
      <c r="F1341" s="51" t="s">
        <v>59</v>
      </c>
      <c r="G1341" s="75" t="s">
        <v>34</v>
      </c>
      <c r="H1341" s="5">
        <f t="shared" si="76"/>
        <v>-56450</v>
      </c>
      <c r="I1341" s="19">
        <f t="shared" si="75"/>
        <v>4.044943820224719</v>
      </c>
      <c r="J1341" s="13"/>
      <c r="K1341" t="s">
        <v>58</v>
      </c>
      <c r="L1341" s="13"/>
      <c r="M1341" s="2">
        <v>445</v>
      </c>
    </row>
    <row r="1342" spans="1:13" s="56" customFormat="1" ht="12.75">
      <c r="A1342" s="10"/>
      <c r="B1342" s="192">
        <v>1900</v>
      </c>
      <c r="C1342" s="1" t="s">
        <v>440</v>
      </c>
      <c r="D1342" s="1" t="s">
        <v>71</v>
      </c>
      <c r="E1342" s="1" t="s">
        <v>1294</v>
      </c>
      <c r="F1342" s="51" t="s">
        <v>59</v>
      </c>
      <c r="G1342" s="75" t="s">
        <v>35</v>
      </c>
      <c r="H1342" s="5">
        <f t="shared" si="76"/>
        <v>-58350</v>
      </c>
      <c r="I1342" s="19">
        <f t="shared" si="75"/>
        <v>4.269662921348314</v>
      </c>
      <c r="J1342" s="13"/>
      <c r="K1342" t="s">
        <v>58</v>
      </c>
      <c r="L1342" s="13"/>
      <c r="M1342" s="2">
        <v>445</v>
      </c>
    </row>
    <row r="1343" spans="1:13" s="56" customFormat="1" ht="12.75">
      <c r="A1343" s="10"/>
      <c r="B1343" s="192">
        <v>1500</v>
      </c>
      <c r="C1343" s="1" t="s">
        <v>440</v>
      </c>
      <c r="D1343" s="1" t="s">
        <v>71</v>
      </c>
      <c r="E1343" s="1" t="s">
        <v>1294</v>
      </c>
      <c r="F1343" s="51" t="s">
        <v>59</v>
      </c>
      <c r="G1343" s="75" t="s">
        <v>35</v>
      </c>
      <c r="H1343" s="5">
        <f t="shared" si="76"/>
        <v>-59850</v>
      </c>
      <c r="I1343" s="19">
        <f t="shared" si="75"/>
        <v>3.3707865168539324</v>
      </c>
      <c r="J1343" s="13"/>
      <c r="K1343" t="s">
        <v>58</v>
      </c>
      <c r="L1343" s="13"/>
      <c r="M1343" s="2">
        <v>445</v>
      </c>
    </row>
    <row r="1344" spans="1:13" s="56" customFormat="1" ht="12.75">
      <c r="A1344" s="10"/>
      <c r="B1344" s="192">
        <v>1500</v>
      </c>
      <c r="C1344" s="1" t="s">
        <v>440</v>
      </c>
      <c r="D1344" s="1" t="s">
        <v>71</v>
      </c>
      <c r="E1344" s="1" t="s">
        <v>1294</v>
      </c>
      <c r="F1344" s="51" t="s">
        <v>59</v>
      </c>
      <c r="G1344" s="75" t="s">
        <v>36</v>
      </c>
      <c r="H1344" s="5">
        <f t="shared" si="76"/>
        <v>-61350</v>
      </c>
      <c r="I1344" s="19">
        <f t="shared" si="75"/>
        <v>3.3707865168539324</v>
      </c>
      <c r="J1344" s="13"/>
      <c r="K1344" t="s">
        <v>58</v>
      </c>
      <c r="L1344" s="13"/>
      <c r="M1344" s="2">
        <v>445</v>
      </c>
    </row>
    <row r="1345" spans="1:13" s="56" customFormat="1" ht="12.75">
      <c r="A1345" s="10"/>
      <c r="B1345" s="192">
        <v>1800</v>
      </c>
      <c r="C1345" s="1" t="s">
        <v>440</v>
      </c>
      <c r="D1345" s="1" t="s">
        <v>71</v>
      </c>
      <c r="E1345" s="1" t="s">
        <v>1294</v>
      </c>
      <c r="F1345" s="51" t="s">
        <v>59</v>
      </c>
      <c r="G1345" s="75" t="s">
        <v>36</v>
      </c>
      <c r="H1345" s="5">
        <f t="shared" si="76"/>
        <v>-63150</v>
      </c>
      <c r="I1345" s="19">
        <f t="shared" si="75"/>
        <v>4.044943820224719</v>
      </c>
      <c r="J1345" s="13"/>
      <c r="K1345" t="s">
        <v>58</v>
      </c>
      <c r="L1345" s="13"/>
      <c r="M1345" s="2">
        <v>445</v>
      </c>
    </row>
    <row r="1346" spans="1:13" s="56" customFormat="1" ht="12.75">
      <c r="A1346" s="10"/>
      <c r="B1346" s="192">
        <v>1700</v>
      </c>
      <c r="C1346" s="1" t="s">
        <v>440</v>
      </c>
      <c r="D1346" s="1" t="s">
        <v>71</v>
      </c>
      <c r="E1346" s="1" t="s">
        <v>1294</v>
      </c>
      <c r="F1346" s="51" t="s">
        <v>59</v>
      </c>
      <c r="G1346" s="75" t="s">
        <v>39</v>
      </c>
      <c r="H1346" s="5">
        <f t="shared" si="76"/>
        <v>-64850</v>
      </c>
      <c r="I1346" s="19">
        <f t="shared" si="75"/>
        <v>3.8202247191011236</v>
      </c>
      <c r="J1346" s="13"/>
      <c r="K1346" t="s">
        <v>58</v>
      </c>
      <c r="L1346" s="13"/>
      <c r="M1346" s="2">
        <v>445</v>
      </c>
    </row>
    <row r="1347" spans="1:13" s="56" customFormat="1" ht="12.75">
      <c r="A1347" s="10"/>
      <c r="B1347" s="192">
        <v>1800</v>
      </c>
      <c r="C1347" s="1" t="s">
        <v>440</v>
      </c>
      <c r="D1347" s="1" t="s">
        <v>71</v>
      </c>
      <c r="E1347" s="1" t="s">
        <v>1294</v>
      </c>
      <c r="F1347" s="51" t="s">
        <v>59</v>
      </c>
      <c r="G1347" s="75" t="s">
        <v>37</v>
      </c>
      <c r="H1347" s="5">
        <f t="shared" si="76"/>
        <v>-66650</v>
      </c>
      <c r="I1347" s="19">
        <f t="shared" si="75"/>
        <v>4.044943820224719</v>
      </c>
      <c r="J1347" s="13"/>
      <c r="K1347" t="s">
        <v>58</v>
      </c>
      <c r="L1347" s="13"/>
      <c r="M1347" s="2">
        <v>445</v>
      </c>
    </row>
    <row r="1348" spans="1:13" s="56" customFormat="1" ht="12.75">
      <c r="A1348" s="10"/>
      <c r="B1348" s="192">
        <v>1600</v>
      </c>
      <c r="C1348" s="1" t="s">
        <v>440</v>
      </c>
      <c r="D1348" s="1" t="s">
        <v>71</v>
      </c>
      <c r="E1348" s="1" t="s">
        <v>1294</v>
      </c>
      <c r="F1348" s="51" t="s">
        <v>59</v>
      </c>
      <c r="G1348" s="75" t="s">
        <v>40</v>
      </c>
      <c r="H1348" s="5">
        <f t="shared" si="76"/>
        <v>-68250</v>
      </c>
      <c r="I1348" s="19">
        <f t="shared" si="75"/>
        <v>3.595505617977528</v>
      </c>
      <c r="J1348" s="13"/>
      <c r="K1348" t="s">
        <v>58</v>
      </c>
      <c r="L1348" s="13"/>
      <c r="M1348" s="2">
        <v>445</v>
      </c>
    </row>
    <row r="1349" spans="1:13" s="56" customFormat="1" ht="12.75">
      <c r="A1349" s="10"/>
      <c r="B1349" s="192">
        <v>1700</v>
      </c>
      <c r="C1349" s="1" t="s">
        <v>440</v>
      </c>
      <c r="D1349" s="1" t="s">
        <v>71</v>
      </c>
      <c r="E1349" s="1" t="s">
        <v>1294</v>
      </c>
      <c r="F1349" s="51" t="s">
        <v>59</v>
      </c>
      <c r="G1349" s="75" t="s">
        <v>38</v>
      </c>
      <c r="H1349" s="5">
        <f t="shared" si="76"/>
        <v>-69950</v>
      </c>
      <c r="I1349" s="19">
        <f t="shared" si="75"/>
        <v>3.8202247191011236</v>
      </c>
      <c r="J1349" s="13"/>
      <c r="K1349" t="s">
        <v>58</v>
      </c>
      <c r="L1349" s="13"/>
      <c r="M1349" s="2">
        <v>445</v>
      </c>
    </row>
    <row r="1350" spans="1:13" s="56" customFormat="1" ht="12.75">
      <c r="A1350" s="10"/>
      <c r="B1350" s="192">
        <v>1600</v>
      </c>
      <c r="C1350" s="1" t="s">
        <v>440</v>
      </c>
      <c r="D1350" s="1" t="s">
        <v>71</v>
      </c>
      <c r="E1350" s="1" t="s">
        <v>1294</v>
      </c>
      <c r="F1350" s="51" t="s">
        <v>59</v>
      </c>
      <c r="G1350" s="75" t="s">
        <v>41</v>
      </c>
      <c r="H1350" s="5">
        <f t="shared" si="76"/>
        <v>-71550</v>
      </c>
      <c r="I1350" s="19">
        <f t="shared" si="75"/>
        <v>3.595505617977528</v>
      </c>
      <c r="J1350" s="13"/>
      <c r="K1350" t="s">
        <v>58</v>
      </c>
      <c r="L1350" s="13"/>
      <c r="M1350" s="2">
        <v>445</v>
      </c>
    </row>
    <row r="1351" spans="1:13" s="56" customFormat="1" ht="12.75">
      <c r="A1351" s="10"/>
      <c r="B1351" s="192">
        <v>1700</v>
      </c>
      <c r="C1351" s="1" t="s">
        <v>440</v>
      </c>
      <c r="D1351" s="1" t="s">
        <v>71</v>
      </c>
      <c r="E1351" s="1" t="s">
        <v>1294</v>
      </c>
      <c r="F1351" s="51" t="s">
        <v>59</v>
      </c>
      <c r="G1351" s="75" t="s">
        <v>42</v>
      </c>
      <c r="H1351" s="5">
        <f t="shared" si="76"/>
        <v>-73250</v>
      </c>
      <c r="I1351" s="19">
        <f t="shared" si="75"/>
        <v>3.8202247191011236</v>
      </c>
      <c r="J1351" s="13"/>
      <c r="K1351" t="s">
        <v>58</v>
      </c>
      <c r="L1351" s="13"/>
      <c r="M1351" s="2">
        <v>445</v>
      </c>
    </row>
    <row r="1352" spans="1:13" s="56" customFormat="1" ht="12.75">
      <c r="A1352" s="10"/>
      <c r="B1352" s="192">
        <v>1750</v>
      </c>
      <c r="C1352" s="1" t="s">
        <v>440</v>
      </c>
      <c r="D1352" s="1" t="s">
        <v>71</v>
      </c>
      <c r="E1352" s="1" t="s">
        <v>1294</v>
      </c>
      <c r="F1352" s="51" t="s">
        <v>59</v>
      </c>
      <c r="G1352" s="75" t="s">
        <v>43</v>
      </c>
      <c r="H1352" s="5">
        <f t="shared" si="76"/>
        <v>-75000</v>
      </c>
      <c r="I1352" s="19">
        <f t="shared" si="75"/>
        <v>3.932584269662921</v>
      </c>
      <c r="J1352" s="13"/>
      <c r="K1352" t="s">
        <v>58</v>
      </c>
      <c r="L1352" s="13"/>
      <c r="M1352" s="2">
        <v>445</v>
      </c>
    </row>
    <row r="1353" spans="1:13" s="56" customFormat="1" ht="12.75">
      <c r="A1353" s="10"/>
      <c r="B1353" s="192">
        <v>1900</v>
      </c>
      <c r="C1353" s="1" t="s">
        <v>440</v>
      </c>
      <c r="D1353" s="1" t="s">
        <v>71</v>
      </c>
      <c r="E1353" s="1" t="s">
        <v>1294</v>
      </c>
      <c r="F1353" s="51" t="s">
        <v>59</v>
      </c>
      <c r="G1353" s="75" t="s">
        <v>44</v>
      </c>
      <c r="H1353" s="5">
        <f t="shared" si="76"/>
        <v>-76900</v>
      </c>
      <c r="I1353" s="19">
        <f t="shared" si="75"/>
        <v>4.269662921348314</v>
      </c>
      <c r="J1353" s="13"/>
      <c r="K1353" t="s">
        <v>58</v>
      </c>
      <c r="L1353" s="13"/>
      <c r="M1353" s="2">
        <v>445</v>
      </c>
    </row>
    <row r="1354" spans="1:13" s="56" customFormat="1" ht="12.75">
      <c r="A1354" s="10"/>
      <c r="B1354" s="192">
        <v>1800</v>
      </c>
      <c r="C1354" s="1" t="s">
        <v>440</v>
      </c>
      <c r="D1354" s="1" t="s">
        <v>71</v>
      </c>
      <c r="E1354" s="1" t="s">
        <v>1294</v>
      </c>
      <c r="F1354" s="51" t="s">
        <v>59</v>
      </c>
      <c r="G1354" s="75" t="s">
        <v>45</v>
      </c>
      <c r="H1354" s="5">
        <f t="shared" si="76"/>
        <v>-78700</v>
      </c>
      <c r="I1354" s="19">
        <f t="shared" si="75"/>
        <v>4.044943820224719</v>
      </c>
      <c r="J1354" s="13"/>
      <c r="K1354" t="s">
        <v>58</v>
      </c>
      <c r="L1354" s="13"/>
      <c r="M1354" s="2">
        <v>445</v>
      </c>
    </row>
    <row r="1355" spans="1:13" s="56" customFormat="1" ht="12.75">
      <c r="A1355" s="10"/>
      <c r="B1355" s="192">
        <v>1800</v>
      </c>
      <c r="C1355" s="1" t="s">
        <v>440</v>
      </c>
      <c r="D1355" s="1" t="s">
        <v>71</v>
      </c>
      <c r="E1355" s="1" t="s">
        <v>1294</v>
      </c>
      <c r="F1355" s="51" t="s">
        <v>59</v>
      </c>
      <c r="G1355" s="75" t="s">
        <v>47</v>
      </c>
      <c r="H1355" s="5">
        <f t="shared" si="76"/>
        <v>-80500</v>
      </c>
      <c r="I1355" s="19">
        <f t="shared" si="75"/>
        <v>4.044943820224719</v>
      </c>
      <c r="J1355" s="13"/>
      <c r="K1355" t="s">
        <v>58</v>
      </c>
      <c r="L1355" s="13"/>
      <c r="M1355" s="2">
        <v>445</v>
      </c>
    </row>
    <row r="1356" spans="1:13" s="56" customFormat="1" ht="12.75">
      <c r="A1356" s="10"/>
      <c r="B1356" s="192">
        <v>1700</v>
      </c>
      <c r="C1356" s="1" t="s">
        <v>440</v>
      </c>
      <c r="D1356" s="1" t="s">
        <v>71</v>
      </c>
      <c r="E1356" s="1" t="s">
        <v>1294</v>
      </c>
      <c r="F1356" s="51" t="s">
        <v>59</v>
      </c>
      <c r="G1356" s="75" t="s">
        <v>48</v>
      </c>
      <c r="H1356" s="5">
        <f t="shared" si="76"/>
        <v>-82200</v>
      </c>
      <c r="I1356" s="19">
        <f t="shared" si="75"/>
        <v>3.8202247191011236</v>
      </c>
      <c r="J1356" s="13"/>
      <c r="K1356" t="s">
        <v>58</v>
      </c>
      <c r="L1356" s="13"/>
      <c r="M1356" s="2">
        <v>445</v>
      </c>
    </row>
    <row r="1357" spans="1:13" s="56" customFormat="1" ht="12.75">
      <c r="A1357" s="10"/>
      <c r="B1357" s="192">
        <v>1800</v>
      </c>
      <c r="C1357" s="1" t="s">
        <v>440</v>
      </c>
      <c r="D1357" s="1" t="s">
        <v>71</v>
      </c>
      <c r="E1357" s="1" t="s">
        <v>1294</v>
      </c>
      <c r="F1357" s="51" t="s">
        <v>59</v>
      </c>
      <c r="G1357" s="75" t="s">
        <v>50</v>
      </c>
      <c r="H1357" s="5">
        <f t="shared" si="76"/>
        <v>-84000</v>
      </c>
      <c r="I1357" s="19">
        <f t="shared" si="75"/>
        <v>4.044943820224719</v>
      </c>
      <c r="J1357" s="13"/>
      <c r="K1357" t="s">
        <v>58</v>
      </c>
      <c r="L1357" s="13"/>
      <c r="M1357" s="2">
        <v>445</v>
      </c>
    </row>
    <row r="1358" spans="1:13" s="56" customFormat="1" ht="12.75">
      <c r="A1358" s="10"/>
      <c r="B1358" s="192">
        <v>1600</v>
      </c>
      <c r="C1358" s="1" t="s">
        <v>440</v>
      </c>
      <c r="D1358" s="1" t="s">
        <v>71</v>
      </c>
      <c r="E1358" s="1" t="s">
        <v>1294</v>
      </c>
      <c r="F1358" s="51" t="s">
        <v>59</v>
      </c>
      <c r="G1358" s="75" t="s">
        <v>49</v>
      </c>
      <c r="H1358" s="5">
        <f t="shared" si="76"/>
        <v>-85600</v>
      </c>
      <c r="I1358" s="19">
        <f t="shared" si="75"/>
        <v>3.595505617977528</v>
      </c>
      <c r="J1358" s="13"/>
      <c r="K1358" t="s">
        <v>58</v>
      </c>
      <c r="L1358" s="13"/>
      <c r="M1358" s="2">
        <v>445</v>
      </c>
    </row>
    <row r="1359" spans="1:13" s="56" customFormat="1" ht="12.75">
      <c r="A1359" s="10"/>
      <c r="B1359" s="192">
        <v>1800</v>
      </c>
      <c r="C1359" s="1" t="s">
        <v>440</v>
      </c>
      <c r="D1359" s="1" t="s">
        <v>71</v>
      </c>
      <c r="E1359" s="1" t="s">
        <v>1294</v>
      </c>
      <c r="F1359" s="51" t="s">
        <v>59</v>
      </c>
      <c r="G1359" s="75" t="s">
        <v>51</v>
      </c>
      <c r="H1359" s="5">
        <f t="shared" si="76"/>
        <v>-87400</v>
      </c>
      <c r="I1359" s="19">
        <f aca="true" t="shared" si="77" ref="I1359:I1390">+B1359/M1359</f>
        <v>4.044943820224719</v>
      </c>
      <c r="J1359" s="13"/>
      <c r="K1359" t="s">
        <v>58</v>
      </c>
      <c r="L1359" s="13"/>
      <c r="M1359" s="2">
        <v>445</v>
      </c>
    </row>
    <row r="1360" spans="1:13" s="56" customFormat="1" ht="12.75">
      <c r="A1360" s="10"/>
      <c r="B1360" s="192">
        <v>2000</v>
      </c>
      <c r="C1360" s="1" t="s">
        <v>440</v>
      </c>
      <c r="D1360" s="1" t="s">
        <v>71</v>
      </c>
      <c r="E1360" s="1" t="s">
        <v>1294</v>
      </c>
      <c r="F1360" s="51" t="s">
        <v>59</v>
      </c>
      <c r="G1360" s="75" t="s">
        <v>52</v>
      </c>
      <c r="H1360" s="5">
        <f aca="true" t="shared" si="78" ref="H1360:H1367">H1359-B1360</f>
        <v>-89400</v>
      </c>
      <c r="I1360" s="19">
        <f t="shared" si="77"/>
        <v>4.49438202247191</v>
      </c>
      <c r="J1360" s="13"/>
      <c r="K1360" t="s">
        <v>58</v>
      </c>
      <c r="L1360" s="13"/>
      <c r="M1360" s="2">
        <v>445</v>
      </c>
    </row>
    <row r="1361" spans="1:13" s="56" customFormat="1" ht="12.75">
      <c r="A1361" s="1"/>
      <c r="B1361" s="192">
        <v>1500</v>
      </c>
      <c r="C1361" s="1" t="s">
        <v>440</v>
      </c>
      <c r="D1361" s="1" t="s">
        <v>71</v>
      </c>
      <c r="E1361" s="1" t="s">
        <v>1294</v>
      </c>
      <c r="F1361" s="51" t="s">
        <v>161</v>
      </c>
      <c r="G1361" s="75" t="s">
        <v>27</v>
      </c>
      <c r="H1361" s="5">
        <f t="shared" si="78"/>
        <v>-90900</v>
      </c>
      <c r="I1361" s="19">
        <f t="shared" si="77"/>
        <v>3.3707865168539324</v>
      </c>
      <c r="J1361"/>
      <c r="K1361" t="s">
        <v>123</v>
      </c>
      <c r="L1361"/>
      <c r="M1361" s="2">
        <v>445</v>
      </c>
    </row>
    <row r="1362" spans="1:13" s="56" customFormat="1" ht="12.75">
      <c r="A1362" s="1"/>
      <c r="B1362" s="192">
        <v>1500</v>
      </c>
      <c r="C1362" s="1" t="s">
        <v>440</v>
      </c>
      <c r="D1362" s="1" t="s">
        <v>71</v>
      </c>
      <c r="E1362" s="1" t="s">
        <v>1294</v>
      </c>
      <c r="F1362" s="51" t="s">
        <v>161</v>
      </c>
      <c r="G1362" s="75" t="s">
        <v>30</v>
      </c>
      <c r="H1362" s="5">
        <f t="shared" si="78"/>
        <v>-92400</v>
      </c>
      <c r="I1362" s="19">
        <f t="shared" si="77"/>
        <v>3.3707865168539324</v>
      </c>
      <c r="J1362"/>
      <c r="K1362" t="s">
        <v>123</v>
      </c>
      <c r="L1362"/>
      <c r="M1362" s="2">
        <v>445</v>
      </c>
    </row>
    <row r="1363" spans="1:13" s="56" customFormat="1" ht="12.75">
      <c r="A1363" s="10"/>
      <c r="B1363" s="191">
        <v>1500</v>
      </c>
      <c r="C1363" s="10" t="s">
        <v>440</v>
      </c>
      <c r="D1363" s="10" t="s">
        <v>71</v>
      </c>
      <c r="E1363" s="10" t="s">
        <v>1294</v>
      </c>
      <c r="F1363" s="65" t="s">
        <v>161</v>
      </c>
      <c r="G1363" s="75" t="s">
        <v>46</v>
      </c>
      <c r="H1363" s="5">
        <f t="shared" si="78"/>
        <v>-93900</v>
      </c>
      <c r="I1363" s="19">
        <f t="shared" si="77"/>
        <v>3.3707865168539324</v>
      </c>
      <c r="J1363" s="13"/>
      <c r="K1363" t="s">
        <v>123</v>
      </c>
      <c r="L1363" s="13"/>
      <c r="M1363" s="2">
        <v>445</v>
      </c>
    </row>
    <row r="1364" spans="1:13" s="56" customFormat="1" ht="12.75">
      <c r="A1364" s="1"/>
      <c r="B1364" s="192">
        <v>1500</v>
      </c>
      <c r="C1364" s="1" t="s">
        <v>440</v>
      </c>
      <c r="D1364" s="1" t="s">
        <v>71</v>
      </c>
      <c r="E1364" s="1" t="s">
        <v>1294</v>
      </c>
      <c r="F1364" s="51" t="s">
        <v>161</v>
      </c>
      <c r="G1364" s="75" t="s">
        <v>47</v>
      </c>
      <c r="H1364" s="5">
        <f t="shared" si="78"/>
        <v>-95400</v>
      </c>
      <c r="I1364" s="19">
        <f t="shared" si="77"/>
        <v>3.3707865168539324</v>
      </c>
      <c r="J1364"/>
      <c r="K1364" t="s">
        <v>123</v>
      </c>
      <c r="L1364"/>
      <c r="M1364" s="2">
        <v>445</v>
      </c>
    </row>
    <row r="1365" spans="1:13" s="56" customFormat="1" ht="12.75">
      <c r="A1365" s="1"/>
      <c r="B1365" s="192">
        <v>1200</v>
      </c>
      <c r="C1365" s="1" t="s">
        <v>440</v>
      </c>
      <c r="D1365" s="1" t="s">
        <v>71</v>
      </c>
      <c r="E1365" s="1" t="s">
        <v>1294</v>
      </c>
      <c r="F1365" s="51" t="s">
        <v>65</v>
      </c>
      <c r="G1365" s="75" t="s">
        <v>23</v>
      </c>
      <c r="H1365" s="5">
        <f t="shared" si="78"/>
        <v>-96600</v>
      </c>
      <c r="I1365" s="19">
        <f t="shared" si="77"/>
        <v>2.696629213483146</v>
      </c>
      <c r="J1365"/>
      <c r="K1365" t="s">
        <v>66</v>
      </c>
      <c r="L1365"/>
      <c r="M1365" s="2">
        <v>445</v>
      </c>
    </row>
    <row r="1366" spans="1:13" s="13" customFormat="1" ht="12.75">
      <c r="A1366" s="1"/>
      <c r="B1366" s="192">
        <v>1000</v>
      </c>
      <c r="C1366" s="1" t="s">
        <v>440</v>
      </c>
      <c r="D1366" s="1" t="s">
        <v>71</v>
      </c>
      <c r="E1366" s="1" t="s">
        <v>1294</v>
      </c>
      <c r="F1366" s="51" t="s">
        <v>65</v>
      </c>
      <c r="G1366" s="75" t="s">
        <v>24</v>
      </c>
      <c r="H1366" s="5">
        <f t="shared" si="78"/>
        <v>-97600</v>
      </c>
      <c r="I1366" s="19">
        <f t="shared" si="77"/>
        <v>2.247191011235955</v>
      </c>
      <c r="J1366"/>
      <c r="K1366" t="s">
        <v>66</v>
      </c>
      <c r="L1366"/>
      <c r="M1366" s="2">
        <v>445</v>
      </c>
    </row>
    <row r="1367" spans="1:13" s="13" customFormat="1" ht="12.75">
      <c r="A1367" s="1"/>
      <c r="B1367" s="192">
        <v>1000</v>
      </c>
      <c r="C1367" s="1" t="s">
        <v>440</v>
      </c>
      <c r="D1367" s="1" t="s">
        <v>71</v>
      </c>
      <c r="E1367" s="1" t="s">
        <v>1294</v>
      </c>
      <c r="F1367" s="51" t="s">
        <v>65</v>
      </c>
      <c r="G1367" s="75" t="s">
        <v>29</v>
      </c>
      <c r="H1367" s="5">
        <f t="shared" si="78"/>
        <v>-98600</v>
      </c>
      <c r="I1367" s="19">
        <f t="shared" si="77"/>
        <v>2.247191011235955</v>
      </c>
      <c r="J1367"/>
      <c r="K1367" t="s">
        <v>66</v>
      </c>
      <c r="L1367"/>
      <c r="M1367" s="2">
        <v>445</v>
      </c>
    </row>
    <row r="1368" spans="1:13" s="56" customFormat="1" ht="12.75">
      <c r="A1368" s="1"/>
      <c r="B1368" s="192">
        <v>1000</v>
      </c>
      <c r="C1368" s="1" t="s">
        <v>440</v>
      </c>
      <c r="D1368" s="1" t="s">
        <v>71</v>
      </c>
      <c r="E1368" s="1" t="s">
        <v>1294</v>
      </c>
      <c r="F1368" s="51" t="s">
        <v>65</v>
      </c>
      <c r="G1368" s="75" t="s">
        <v>25</v>
      </c>
      <c r="H1368" s="5">
        <f aca="true" t="shared" si="79" ref="H1368:H1399">H1367-B1368</f>
        <v>-99600</v>
      </c>
      <c r="I1368" s="19">
        <f t="shared" si="77"/>
        <v>2.247191011235955</v>
      </c>
      <c r="J1368"/>
      <c r="K1368" t="s">
        <v>66</v>
      </c>
      <c r="L1368"/>
      <c r="M1368" s="2">
        <v>445</v>
      </c>
    </row>
    <row r="1369" spans="1:13" s="56" customFormat="1" ht="12.75">
      <c r="A1369" s="1"/>
      <c r="B1369" s="192">
        <v>1500</v>
      </c>
      <c r="C1369" s="1" t="s">
        <v>440</v>
      </c>
      <c r="D1369" s="1" t="s">
        <v>71</v>
      </c>
      <c r="E1369" s="1" t="s">
        <v>1294</v>
      </c>
      <c r="F1369" s="51" t="s">
        <v>65</v>
      </c>
      <c r="G1369" s="75" t="s">
        <v>25</v>
      </c>
      <c r="H1369" s="5">
        <f t="shared" si="79"/>
        <v>-101100</v>
      </c>
      <c r="I1369" s="19">
        <f t="shared" si="77"/>
        <v>3.3707865168539324</v>
      </c>
      <c r="J1369"/>
      <c r="K1369" t="s">
        <v>66</v>
      </c>
      <c r="L1369"/>
      <c r="M1369" s="2">
        <v>445</v>
      </c>
    </row>
    <row r="1370" spans="1:13" s="56" customFormat="1" ht="12.75">
      <c r="A1370" s="1"/>
      <c r="B1370" s="192">
        <v>1500</v>
      </c>
      <c r="C1370" s="1" t="s">
        <v>440</v>
      </c>
      <c r="D1370" s="1" t="s">
        <v>71</v>
      </c>
      <c r="E1370" s="1" t="s">
        <v>1294</v>
      </c>
      <c r="F1370" s="51" t="s">
        <v>65</v>
      </c>
      <c r="G1370" s="75" t="s">
        <v>26</v>
      </c>
      <c r="H1370" s="5">
        <f t="shared" si="79"/>
        <v>-102600</v>
      </c>
      <c r="I1370" s="19">
        <f t="shared" si="77"/>
        <v>3.3707865168539324</v>
      </c>
      <c r="J1370"/>
      <c r="K1370" t="s">
        <v>66</v>
      </c>
      <c r="L1370"/>
      <c r="M1370" s="2">
        <v>445</v>
      </c>
    </row>
    <row r="1371" spans="1:13" s="56" customFormat="1" ht="12.75">
      <c r="A1371" s="1"/>
      <c r="B1371" s="192">
        <v>1500</v>
      </c>
      <c r="C1371" s="1" t="s">
        <v>440</v>
      </c>
      <c r="D1371" s="1" t="s">
        <v>71</v>
      </c>
      <c r="E1371" s="1" t="s">
        <v>1294</v>
      </c>
      <c r="F1371" s="51" t="s">
        <v>65</v>
      </c>
      <c r="G1371" s="75" t="s">
        <v>26</v>
      </c>
      <c r="H1371" s="5">
        <f t="shared" si="79"/>
        <v>-104100</v>
      </c>
      <c r="I1371" s="19">
        <f t="shared" si="77"/>
        <v>3.3707865168539324</v>
      </c>
      <c r="J1371"/>
      <c r="K1371" t="s">
        <v>66</v>
      </c>
      <c r="L1371"/>
      <c r="M1371" s="2">
        <v>445</v>
      </c>
    </row>
    <row r="1372" spans="1:13" s="56" customFormat="1" ht="12.75">
      <c r="A1372" s="1"/>
      <c r="B1372" s="192">
        <v>600</v>
      </c>
      <c r="C1372" s="1" t="s">
        <v>440</v>
      </c>
      <c r="D1372" s="1" t="s">
        <v>71</v>
      </c>
      <c r="E1372" s="1" t="s">
        <v>1294</v>
      </c>
      <c r="F1372" s="51" t="s">
        <v>65</v>
      </c>
      <c r="G1372" s="75" t="s">
        <v>26</v>
      </c>
      <c r="H1372" s="5">
        <f t="shared" si="79"/>
        <v>-104700</v>
      </c>
      <c r="I1372" s="19">
        <f t="shared" si="77"/>
        <v>1.348314606741573</v>
      </c>
      <c r="J1372"/>
      <c r="K1372" t="s">
        <v>66</v>
      </c>
      <c r="L1372"/>
      <c r="M1372" s="2">
        <v>445</v>
      </c>
    </row>
    <row r="1373" spans="1:13" s="56" customFormat="1" ht="12.75">
      <c r="A1373" s="1"/>
      <c r="B1373" s="192">
        <v>2000</v>
      </c>
      <c r="C1373" s="1" t="s">
        <v>440</v>
      </c>
      <c r="D1373" s="1" t="s">
        <v>71</v>
      </c>
      <c r="E1373" s="1" t="s">
        <v>1294</v>
      </c>
      <c r="F1373" s="51" t="s">
        <v>65</v>
      </c>
      <c r="G1373" s="75" t="s">
        <v>27</v>
      </c>
      <c r="H1373" s="5">
        <f t="shared" si="79"/>
        <v>-106700</v>
      </c>
      <c r="I1373" s="19">
        <f t="shared" si="77"/>
        <v>4.49438202247191</v>
      </c>
      <c r="J1373"/>
      <c r="K1373" t="s">
        <v>66</v>
      </c>
      <c r="L1373"/>
      <c r="M1373" s="2">
        <v>445</v>
      </c>
    </row>
    <row r="1374" spans="1:13" s="56" customFormat="1" ht="12.75">
      <c r="A1374" s="1"/>
      <c r="B1374" s="192">
        <v>2000</v>
      </c>
      <c r="C1374" s="1" t="s">
        <v>440</v>
      </c>
      <c r="D1374" s="1" t="s">
        <v>71</v>
      </c>
      <c r="E1374" s="1" t="s">
        <v>1294</v>
      </c>
      <c r="F1374" s="51" t="s">
        <v>65</v>
      </c>
      <c r="G1374" s="75" t="s">
        <v>30</v>
      </c>
      <c r="H1374" s="5">
        <f t="shared" si="79"/>
        <v>-108700</v>
      </c>
      <c r="I1374" s="19">
        <f t="shared" si="77"/>
        <v>4.49438202247191</v>
      </c>
      <c r="J1374"/>
      <c r="K1374" t="s">
        <v>66</v>
      </c>
      <c r="L1374"/>
      <c r="M1374" s="2">
        <v>445</v>
      </c>
    </row>
    <row r="1375" spans="1:13" s="56" customFormat="1" ht="12.75">
      <c r="A1375" s="1"/>
      <c r="B1375" s="192">
        <v>1200</v>
      </c>
      <c r="C1375" s="1" t="s">
        <v>440</v>
      </c>
      <c r="D1375" s="1" t="s">
        <v>71</v>
      </c>
      <c r="E1375" s="1" t="s">
        <v>1294</v>
      </c>
      <c r="F1375" s="51" t="s">
        <v>65</v>
      </c>
      <c r="G1375" s="75" t="s">
        <v>28</v>
      </c>
      <c r="H1375" s="5">
        <f t="shared" si="79"/>
        <v>-109900</v>
      </c>
      <c r="I1375" s="19">
        <f t="shared" si="77"/>
        <v>2.696629213483146</v>
      </c>
      <c r="J1375"/>
      <c r="K1375" t="s">
        <v>66</v>
      </c>
      <c r="L1375" s="64"/>
      <c r="M1375" s="2">
        <v>445</v>
      </c>
    </row>
    <row r="1376" spans="1:13" s="56" customFormat="1" ht="12.75">
      <c r="A1376" s="10"/>
      <c r="B1376" s="192">
        <v>1000</v>
      </c>
      <c r="C1376" s="1" t="s">
        <v>440</v>
      </c>
      <c r="D1376" s="1" t="s">
        <v>71</v>
      </c>
      <c r="E1376" s="1" t="s">
        <v>1294</v>
      </c>
      <c r="F1376" s="51" t="s">
        <v>65</v>
      </c>
      <c r="G1376" s="75" t="s">
        <v>31</v>
      </c>
      <c r="H1376" s="5">
        <f t="shared" si="79"/>
        <v>-110900</v>
      </c>
      <c r="I1376" s="19">
        <f t="shared" si="77"/>
        <v>2.247191011235955</v>
      </c>
      <c r="J1376" s="13"/>
      <c r="K1376" s="13" t="s">
        <v>66</v>
      </c>
      <c r="L1376" s="63"/>
      <c r="M1376" s="2">
        <v>445</v>
      </c>
    </row>
    <row r="1377" spans="1:13" s="56" customFormat="1" ht="12.75">
      <c r="A1377" s="1"/>
      <c r="B1377" s="192">
        <v>1300</v>
      </c>
      <c r="C1377" s="1" t="s">
        <v>440</v>
      </c>
      <c r="D1377" s="1" t="s">
        <v>71</v>
      </c>
      <c r="E1377" s="1" t="s">
        <v>1294</v>
      </c>
      <c r="F1377" s="51" t="s">
        <v>65</v>
      </c>
      <c r="G1377" s="75" t="s">
        <v>33</v>
      </c>
      <c r="H1377" s="5">
        <f t="shared" si="79"/>
        <v>-112200</v>
      </c>
      <c r="I1377" s="19">
        <f t="shared" si="77"/>
        <v>2.9213483146067416</v>
      </c>
      <c r="J1377"/>
      <c r="K1377" t="s">
        <v>66</v>
      </c>
      <c r="L1377" s="64"/>
      <c r="M1377" s="2">
        <v>445</v>
      </c>
    </row>
    <row r="1378" spans="1:13" s="56" customFormat="1" ht="12.75">
      <c r="A1378" s="1"/>
      <c r="B1378" s="192">
        <v>1500</v>
      </c>
      <c r="C1378" s="1" t="s">
        <v>440</v>
      </c>
      <c r="D1378" s="1" t="s">
        <v>71</v>
      </c>
      <c r="E1378" s="1" t="s">
        <v>1294</v>
      </c>
      <c r="F1378" s="51" t="s">
        <v>65</v>
      </c>
      <c r="G1378" s="75" t="s">
        <v>34</v>
      </c>
      <c r="H1378" s="5">
        <f t="shared" si="79"/>
        <v>-113700</v>
      </c>
      <c r="I1378" s="19">
        <f t="shared" si="77"/>
        <v>3.3707865168539324</v>
      </c>
      <c r="J1378"/>
      <c r="K1378" t="s">
        <v>66</v>
      </c>
      <c r="L1378" s="64"/>
      <c r="M1378" s="2">
        <v>445</v>
      </c>
    </row>
    <row r="1379" spans="1:13" s="56" customFormat="1" ht="12.75">
      <c r="A1379" s="1"/>
      <c r="B1379" s="192">
        <v>1000</v>
      </c>
      <c r="C1379" s="1" t="s">
        <v>440</v>
      </c>
      <c r="D1379" s="1" t="s">
        <v>71</v>
      </c>
      <c r="E1379" s="1" t="s">
        <v>1294</v>
      </c>
      <c r="F1379" s="51" t="s">
        <v>65</v>
      </c>
      <c r="G1379" s="75" t="s">
        <v>34</v>
      </c>
      <c r="H1379" s="5">
        <f t="shared" si="79"/>
        <v>-114700</v>
      </c>
      <c r="I1379" s="19">
        <f t="shared" si="77"/>
        <v>2.247191011235955</v>
      </c>
      <c r="J1379"/>
      <c r="K1379" t="s">
        <v>66</v>
      </c>
      <c r="L1379" s="64"/>
      <c r="M1379" s="2">
        <v>445</v>
      </c>
    </row>
    <row r="1380" spans="1:13" s="56" customFormat="1" ht="12.75">
      <c r="A1380" s="1"/>
      <c r="B1380" s="192">
        <v>2000</v>
      </c>
      <c r="C1380" s="1" t="s">
        <v>440</v>
      </c>
      <c r="D1380" s="1" t="s">
        <v>71</v>
      </c>
      <c r="E1380" s="1" t="s">
        <v>1294</v>
      </c>
      <c r="F1380" s="51" t="s">
        <v>65</v>
      </c>
      <c r="G1380" s="75" t="s">
        <v>35</v>
      </c>
      <c r="H1380" s="5">
        <f t="shared" si="79"/>
        <v>-116700</v>
      </c>
      <c r="I1380" s="19">
        <f t="shared" si="77"/>
        <v>4.49438202247191</v>
      </c>
      <c r="J1380"/>
      <c r="K1380" t="s">
        <v>66</v>
      </c>
      <c r="L1380"/>
      <c r="M1380" s="2">
        <v>445</v>
      </c>
    </row>
    <row r="1381" spans="1:13" s="56" customFormat="1" ht="12.75">
      <c r="A1381" s="1"/>
      <c r="B1381" s="192">
        <v>2000</v>
      </c>
      <c r="C1381" s="1" t="s">
        <v>440</v>
      </c>
      <c r="D1381" s="1" t="s">
        <v>71</v>
      </c>
      <c r="E1381" s="1" t="s">
        <v>1294</v>
      </c>
      <c r="F1381" s="51" t="s">
        <v>65</v>
      </c>
      <c r="G1381" s="75" t="s">
        <v>36</v>
      </c>
      <c r="H1381" s="5">
        <f t="shared" si="79"/>
        <v>-118700</v>
      </c>
      <c r="I1381" s="19">
        <f t="shared" si="77"/>
        <v>4.49438202247191</v>
      </c>
      <c r="J1381"/>
      <c r="K1381" t="s">
        <v>66</v>
      </c>
      <c r="L1381"/>
      <c r="M1381" s="2">
        <v>445</v>
      </c>
    </row>
    <row r="1382" spans="1:13" s="56" customFormat="1" ht="12.75">
      <c r="A1382" s="1"/>
      <c r="B1382" s="192">
        <v>1500</v>
      </c>
      <c r="C1382" s="1" t="s">
        <v>440</v>
      </c>
      <c r="D1382" s="1" t="s">
        <v>71</v>
      </c>
      <c r="E1382" s="1" t="s">
        <v>1294</v>
      </c>
      <c r="F1382" s="51" t="s">
        <v>65</v>
      </c>
      <c r="G1382" s="75" t="s">
        <v>39</v>
      </c>
      <c r="H1382" s="5">
        <f t="shared" si="79"/>
        <v>-120200</v>
      </c>
      <c r="I1382" s="19">
        <f t="shared" si="77"/>
        <v>3.3707865168539324</v>
      </c>
      <c r="J1382"/>
      <c r="K1382" t="s">
        <v>66</v>
      </c>
      <c r="L1382"/>
      <c r="M1382" s="2">
        <v>445</v>
      </c>
    </row>
    <row r="1383" spans="1:13" s="56" customFormat="1" ht="12.75">
      <c r="A1383" s="79"/>
      <c r="B1383" s="191">
        <v>500</v>
      </c>
      <c r="C1383" s="10" t="s">
        <v>440</v>
      </c>
      <c r="D1383" s="10" t="s">
        <v>71</v>
      </c>
      <c r="E1383" s="10" t="s">
        <v>1294</v>
      </c>
      <c r="F1383" s="65" t="s">
        <v>65</v>
      </c>
      <c r="G1383" s="78" t="s">
        <v>39</v>
      </c>
      <c r="H1383" s="5">
        <f t="shared" si="79"/>
        <v>-120700</v>
      </c>
      <c r="I1383" s="19">
        <f t="shared" si="77"/>
        <v>1.1235955056179776</v>
      </c>
      <c r="J1383" s="80"/>
      <c r="K1383" s="80" t="s">
        <v>66</v>
      </c>
      <c r="L1383" s="80"/>
      <c r="M1383" s="2">
        <v>445</v>
      </c>
    </row>
    <row r="1384" spans="1:13" s="56" customFormat="1" ht="12.75">
      <c r="A1384" s="1"/>
      <c r="B1384" s="192">
        <v>1000</v>
      </c>
      <c r="C1384" s="1" t="s">
        <v>440</v>
      </c>
      <c r="D1384" s="1" t="s">
        <v>71</v>
      </c>
      <c r="E1384" s="1" t="s">
        <v>1294</v>
      </c>
      <c r="F1384" s="51" t="s">
        <v>65</v>
      </c>
      <c r="G1384" s="75" t="s">
        <v>37</v>
      </c>
      <c r="H1384" s="5">
        <f t="shared" si="79"/>
        <v>-121700</v>
      </c>
      <c r="I1384" s="19">
        <f t="shared" si="77"/>
        <v>2.247191011235955</v>
      </c>
      <c r="J1384"/>
      <c r="K1384" t="s">
        <v>66</v>
      </c>
      <c r="L1384"/>
      <c r="M1384" s="2">
        <v>445</v>
      </c>
    </row>
    <row r="1385" spans="1:13" s="56" customFormat="1" ht="12.75">
      <c r="A1385" s="1"/>
      <c r="B1385" s="192">
        <v>1400</v>
      </c>
      <c r="C1385" s="1" t="s">
        <v>440</v>
      </c>
      <c r="D1385" s="1" t="s">
        <v>71</v>
      </c>
      <c r="E1385" s="1" t="s">
        <v>1294</v>
      </c>
      <c r="F1385" s="51" t="s">
        <v>65</v>
      </c>
      <c r="G1385" s="75" t="s">
        <v>38</v>
      </c>
      <c r="H1385" s="5">
        <f t="shared" si="79"/>
        <v>-123100</v>
      </c>
      <c r="I1385" s="19">
        <f t="shared" si="77"/>
        <v>3.146067415730337</v>
      </c>
      <c r="J1385"/>
      <c r="K1385" t="s">
        <v>66</v>
      </c>
      <c r="L1385"/>
      <c r="M1385" s="2">
        <v>445</v>
      </c>
    </row>
    <row r="1386" spans="1:13" s="56" customFormat="1" ht="12.75">
      <c r="A1386" s="10"/>
      <c r="B1386" s="192">
        <v>2000</v>
      </c>
      <c r="C1386" s="1" t="s">
        <v>440</v>
      </c>
      <c r="D1386" s="1" t="s">
        <v>71</v>
      </c>
      <c r="E1386" s="1" t="s">
        <v>1294</v>
      </c>
      <c r="F1386" s="51" t="s">
        <v>65</v>
      </c>
      <c r="G1386" s="75" t="s">
        <v>41</v>
      </c>
      <c r="H1386" s="5">
        <f t="shared" si="79"/>
        <v>-125100</v>
      </c>
      <c r="I1386" s="19">
        <f t="shared" si="77"/>
        <v>4.49438202247191</v>
      </c>
      <c r="J1386"/>
      <c r="K1386" t="s">
        <v>66</v>
      </c>
      <c r="L1386" s="13"/>
      <c r="M1386" s="2">
        <v>445</v>
      </c>
    </row>
    <row r="1387" spans="1:13" s="56" customFormat="1" ht="12.75">
      <c r="A1387" s="1"/>
      <c r="B1387" s="192">
        <v>1500</v>
      </c>
      <c r="C1387" s="1" t="s">
        <v>440</v>
      </c>
      <c r="D1387" s="1" t="s">
        <v>71</v>
      </c>
      <c r="E1387" s="1" t="s">
        <v>1294</v>
      </c>
      <c r="F1387" s="51" t="s">
        <v>65</v>
      </c>
      <c r="G1387" s="75" t="s">
        <v>42</v>
      </c>
      <c r="H1387" s="5">
        <f t="shared" si="79"/>
        <v>-126600</v>
      </c>
      <c r="I1387" s="19">
        <f t="shared" si="77"/>
        <v>3.3707865168539324</v>
      </c>
      <c r="J1387"/>
      <c r="K1387" t="s">
        <v>66</v>
      </c>
      <c r="L1387"/>
      <c r="M1387" s="2">
        <v>445</v>
      </c>
    </row>
    <row r="1388" spans="1:13" s="56" customFormat="1" ht="12.75">
      <c r="A1388" s="1"/>
      <c r="B1388" s="192">
        <v>1500</v>
      </c>
      <c r="C1388" s="1" t="s">
        <v>440</v>
      </c>
      <c r="D1388" s="1" t="s">
        <v>71</v>
      </c>
      <c r="E1388" s="1" t="s">
        <v>1294</v>
      </c>
      <c r="F1388" s="51" t="s">
        <v>65</v>
      </c>
      <c r="G1388" s="75" t="s">
        <v>43</v>
      </c>
      <c r="H1388" s="5">
        <f t="shared" si="79"/>
        <v>-128100</v>
      </c>
      <c r="I1388" s="19">
        <f t="shared" si="77"/>
        <v>3.3707865168539324</v>
      </c>
      <c r="J1388"/>
      <c r="K1388" t="s">
        <v>66</v>
      </c>
      <c r="L1388"/>
      <c r="M1388" s="2">
        <v>445</v>
      </c>
    </row>
    <row r="1389" spans="1:13" s="56" customFormat="1" ht="12.75">
      <c r="A1389" s="1"/>
      <c r="B1389" s="192">
        <v>1200</v>
      </c>
      <c r="C1389" s="1" t="s">
        <v>440</v>
      </c>
      <c r="D1389" s="1" t="s">
        <v>71</v>
      </c>
      <c r="E1389" s="1" t="s">
        <v>1294</v>
      </c>
      <c r="F1389" s="51" t="s">
        <v>65</v>
      </c>
      <c r="G1389" s="75" t="s">
        <v>44</v>
      </c>
      <c r="H1389" s="5">
        <f t="shared" si="79"/>
        <v>-129300</v>
      </c>
      <c r="I1389" s="19">
        <f t="shared" si="77"/>
        <v>2.696629213483146</v>
      </c>
      <c r="J1389"/>
      <c r="K1389" t="s">
        <v>66</v>
      </c>
      <c r="L1389"/>
      <c r="M1389" s="2">
        <v>445</v>
      </c>
    </row>
    <row r="1390" spans="1:13" s="56" customFormat="1" ht="12.75">
      <c r="A1390" s="79"/>
      <c r="B1390" s="191">
        <v>1000</v>
      </c>
      <c r="C1390" s="10" t="s">
        <v>440</v>
      </c>
      <c r="D1390" s="10" t="s">
        <v>71</v>
      </c>
      <c r="E1390" s="10" t="s">
        <v>1294</v>
      </c>
      <c r="F1390" s="65" t="s">
        <v>65</v>
      </c>
      <c r="G1390" s="78" t="s">
        <v>45</v>
      </c>
      <c r="H1390" s="5">
        <f t="shared" si="79"/>
        <v>-130300</v>
      </c>
      <c r="I1390" s="19">
        <f t="shared" si="77"/>
        <v>2.247191011235955</v>
      </c>
      <c r="J1390" s="80"/>
      <c r="K1390" s="80" t="s">
        <v>66</v>
      </c>
      <c r="L1390" s="80"/>
      <c r="M1390" s="2">
        <v>445</v>
      </c>
    </row>
    <row r="1391" spans="1:13" s="56" customFormat="1" ht="12.75">
      <c r="A1391" s="10"/>
      <c r="B1391" s="192">
        <v>1200</v>
      </c>
      <c r="C1391" s="1" t="s">
        <v>440</v>
      </c>
      <c r="D1391" s="1" t="s">
        <v>71</v>
      </c>
      <c r="E1391" s="1" t="s">
        <v>1294</v>
      </c>
      <c r="F1391" s="51" t="s">
        <v>65</v>
      </c>
      <c r="G1391" s="75" t="s">
        <v>47</v>
      </c>
      <c r="H1391" s="5">
        <f t="shared" si="79"/>
        <v>-131500</v>
      </c>
      <c r="I1391" s="19">
        <f aca="true" t="shared" si="80" ref="I1391:I1418">+B1391/M1391</f>
        <v>2.696629213483146</v>
      </c>
      <c r="J1391"/>
      <c r="K1391" t="s">
        <v>66</v>
      </c>
      <c r="L1391" s="13"/>
      <c r="M1391" s="2">
        <v>445</v>
      </c>
    </row>
    <row r="1392" spans="1:13" s="56" customFormat="1" ht="12.75">
      <c r="A1392" s="10"/>
      <c r="B1392" s="192">
        <v>1100</v>
      </c>
      <c r="C1392" s="1" t="s">
        <v>440</v>
      </c>
      <c r="D1392" s="1" t="s">
        <v>71</v>
      </c>
      <c r="E1392" s="1" t="s">
        <v>1294</v>
      </c>
      <c r="F1392" s="51" t="s">
        <v>65</v>
      </c>
      <c r="G1392" s="75" t="s">
        <v>48</v>
      </c>
      <c r="H1392" s="5">
        <f t="shared" si="79"/>
        <v>-132600</v>
      </c>
      <c r="I1392" s="19">
        <f t="shared" si="80"/>
        <v>2.4719101123595504</v>
      </c>
      <c r="J1392"/>
      <c r="K1392" t="s">
        <v>66</v>
      </c>
      <c r="L1392" s="13"/>
      <c r="M1392" s="2">
        <v>445</v>
      </c>
    </row>
    <row r="1393" spans="1:13" s="56" customFormat="1" ht="12.75">
      <c r="A1393" s="10"/>
      <c r="B1393" s="192">
        <v>1800</v>
      </c>
      <c r="C1393" s="1" t="s">
        <v>440</v>
      </c>
      <c r="D1393" s="1" t="s">
        <v>71</v>
      </c>
      <c r="E1393" s="1" t="s">
        <v>1294</v>
      </c>
      <c r="F1393" s="51" t="s">
        <v>65</v>
      </c>
      <c r="G1393" s="75" t="s">
        <v>50</v>
      </c>
      <c r="H1393" s="5">
        <f t="shared" si="79"/>
        <v>-134400</v>
      </c>
      <c r="I1393" s="19">
        <f t="shared" si="80"/>
        <v>4.044943820224719</v>
      </c>
      <c r="J1393"/>
      <c r="K1393" t="s">
        <v>66</v>
      </c>
      <c r="L1393" s="13"/>
      <c r="M1393" s="2">
        <v>445</v>
      </c>
    </row>
    <row r="1394" spans="1:13" s="56" customFormat="1" ht="12.75">
      <c r="A1394" s="10"/>
      <c r="B1394" s="192">
        <v>1500</v>
      </c>
      <c r="C1394" s="1" t="s">
        <v>440</v>
      </c>
      <c r="D1394" s="1" t="s">
        <v>71</v>
      </c>
      <c r="E1394" s="1" t="s">
        <v>1294</v>
      </c>
      <c r="F1394" s="51" t="s">
        <v>65</v>
      </c>
      <c r="G1394" s="75" t="s">
        <v>49</v>
      </c>
      <c r="H1394" s="5">
        <f t="shared" si="79"/>
        <v>-135900</v>
      </c>
      <c r="I1394" s="19">
        <f t="shared" si="80"/>
        <v>3.3707865168539324</v>
      </c>
      <c r="J1394"/>
      <c r="K1394" t="s">
        <v>66</v>
      </c>
      <c r="L1394" s="13"/>
      <c r="M1394" s="2">
        <v>445</v>
      </c>
    </row>
    <row r="1395" spans="1:13" s="56" customFormat="1" ht="12.75">
      <c r="A1395" s="1"/>
      <c r="B1395" s="192">
        <v>1500</v>
      </c>
      <c r="C1395" s="1" t="s">
        <v>440</v>
      </c>
      <c r="D1395" s="1" t="s">
        <v>71</v>
      </c>
      <c r="E1395" s="1" t="s">
        <v>1294</v>
      </c>
      <c r="F1395" s="51" t="s">
        <v>65</v>
      </c>
      <c r="G1395" s="75" t="s">
        <v>51</v>
      </c>
      <c r="H1395" s="5">
        <f t="shared" si="79"/>
        <v>-137400</v>
      </c>
      <c r="I1395" s="19">
        <f t="shared" si="80"/>
        <v>3.3707865168539324</v>
      </c>
      <c r="J1395"/>
      <c r="K1395" t="s">
        <v>66</v>
      </c>
      <c r="L1395"/>
      <c r="M1395" s="2">
        <v>445</v>
      </c>
    </row>
    <row r="1396" spans="1:13" s="56" customFormat="1" ht="12.75">
      <c r="A1396" s="1"/>
      <c r="B1396" s="192">
        <v>1500</v>
      </c>
      <c r="C1396" s="1" t="s">
        <v>440</v>
      </c>
      <c r="D1396" s="1" t="s">
        <v>71</v>
      </c>
      <c r="E1396" s="1" t="s">
        <v>1294</v>
      </c>
      <c r="F1396" s="51" t="s">
        <v>65</v>
      </c>
      <c r="G1396" s="75" t="s">
        <v>52</v>
      </c>
      <c r="H1396" s="5">
        <f t="shared" si="79"/>
        <v>-138900</v>
      </c>
      <c r="I1396" s="19">
        <f t="shared" si="80"/>
        <v>3.3707865168539324</v>
      </c>
      <c r="J1396"/>
      <c r="K1396" t="s">
        <v>66</v>
      </c>
      <c r="L1396"/>
      <c r="M1396" s="2">
        <v>445</v>
      </c>
    </row>
    <row r="1397" spans="1:13" s="56" customFormat="1" ht="12.75">
      <c r="A1397" s="1"/>
      <c r="B1397" s="191">
        <v>1200</v>
      </c>
      <c r="C1397" s="1" t="s">
        <v>440</v>
      </c>
      <c r="D1397" s="10" t="s">
        <v>71</v>
      </c>
      <c r="E1397" s="1" t="s">
        <v>1294</v>
      </c>
      <c r="F1397" s="51" t="s">
        <v>74</v>
      </c>
      <c r="G1397" s="76" t="s">
        <v>23</v>
      </c>
      <c r="H1397" s="5">
        <f t="shared" si="79"/>
        <v>-140100</v>
      </c>
      <c r="I1397" s="19">
        <f t="shared" si="80"/>
        <v>2.696629213483146</v>
      </c>
      <c r="J1397"/>
      <c r="K1397" t="s">
        <v>75</v>
      </c>
      <c r="L1397"/>
      <c r="M1397" s="2">
        <v>445</v>
      </c>
    </row>
    <row r="1398" spans="1:13" s="56" customFormat="1" ht="12.75">
      <c r="A1398" s="10"/>
      <c r="B1398" s="191">
        <v>1000</v>
      </c>
      <c r="C1398" s="60" t="s">
        <v>440</v>
      </c>
      <c r="D1398" s="10" t="s">
        <v>71</v>
      </c>
      <c r="E1398" s="60" t="s">
        <v>1294</v>
      </c>
      <c r="F1398" s="65" t="s">
        <v>74</v>
      </c>
      <c r="G1398" s="76" t="s">
        <v>24</v>
      </c>
      <c r="H1398" s="5">
        <f t="shared" si="79"/>
        <v>-141100</v>
      </c>
      <c r="I1398" s="19">
        <f t="shared" si="80"/>
        <v>2.247191011235955</v>
      </c>
      <c r="J1398" s="13"/>
      <c r="K1398" t="s">
        <v>75</v>
      </c>
      <c r="L1398" s="13"/>
      <c r="M1398" s="2">
        <v>445</v>
      </c>
    </row>
    <row r="1399" spans="1:13" s="56" customFormat="1" ht="12.75">
      <c r="A1399" s="10"/>
      <c r="B1399" s="191">
        <v>900</v>
      </c>
      <c r="C1399" s="10" t="s">
        <v>440</v>
      </c>
      <c r="D1399" s="10" t="s">
        <v>71</v>
      </c>
      <c r="E1399" s="27" t="s">
        <v>1294</v>
      </c>
      <c r="F1399" s="65" t="s">
        <v>74</v>
      </c>
      <c r="G1399" s="172" t="s">
        <v>29</v>
      </c>
      <c r="H1399" s="5">
        <f t="shared" si="79"/>
        <v>-142000</v>
      </c>
      <c r="I1399" s="19">
        <f t="shared" si="80"/>
        <v>2.0224719101123596</v>
      </c>
      <c r="J1399" s="13"/>
      <c r="K1399" t="s">
        <v>75</v>
      </c>
      <c r="L1399" s="13"/>
      <c r="M1399" s="2">
        <v>445</v>
      </c>
    </row>
    <row r="1400" spans="1:14" s="56" customFormat="1" ht="12.75">
      <c r="A1400" s="10"/>
      <c r="B1400" s="191">
        <v>1500</v>
      </c>
      <c r="C1400" s="10" t="s">
        <v>440</v>
      </c>
      <c r="D1400" s="10" t="s">
        <v>71</v>
      </c>
      <c r="E1400" s="10" t="s">
        <v>1294</v>
      </c>
      <c r="F1400" s="65" t="s">
        <v>74</v>
      </c>
      <c r="G1400" s="78" t="s">
        <v>60</v>
      </c>
      <c r="H1400" s="5">
        <f aca="true" t="shared" si="81" ref="H1400:H1424">H1399-B1400</f>
        <v>-143500</v>
      </c>
      <c r="I1400" s="19">
        <f t="shared" si="80"/>
        <v>3.3707865168539324</v>
      </c>
      <c r="J1400" s="13"/>
      <c r="K1400" t="s">
        <v>75</v>
      </c>
      <c r="L1400" s="13"/>
      <c r="M1400" s="2">
        <v>445</v>
      </c>
      <c r="N1400" s="88"/>
    </row>
    <row r="1401" spans="1:14" s="87" customFormat="1" ht="12.75">
      <c r="A1401" s="10"/>
      <c r="B1401" s="191">
        <v>1800</v>
      </c>
      <c r="C1401" s="63" t="s">
        <v>440</v>
      </c>
      <c r="D1401" s="10" t="s">
        <v>71</v>
      </c>
      <c r="E1401" s="10" t="s">
        <v>1294</v>
      </c>
      <c r="F1401" s="65" t="s">
        <v>74</v>
      </c>
      <c r="G1401" s="78" t="s">
        <v>25</v>
      </c>
      <c r="H1401" s="5">
        <f t="shared" si="81"/>
        <v>-145300</v>
      </c>
      <c r="I1401" s="19">
        <f t="shared" si="80"/>
        <v>4.044943820224719</v>
      </c>
      <c r="J1401" s="13"/>
      <c r="K1401" t="s">
        <v>75</v>
      </c>
      <c r="L1401" s="13"/>
      <c r="M1401" s="2">
        <v>445</v>
      </c>
      <c r="N1401" s="89"/>
    </row>
    <row r="1402" spans="1:14" s="56" customFormat="1" ht="12.75">
      <c r="A1402" s="10"/>
      <c r="B1402" s="191">
        <v>1200</v>
      </c>
      <c r="C1402" s="10" t="s">
        <v>440</v>
      </c>
      <c r="D1402" s="10" t="s">
        <v>71</v>
      </c>
      <c r="E1402" s="10" t="s">
        <v>1294</v>
      </c>
      <c r="F1402" s="65" t="s">
        <v>74</v>
      </c>
      <c r="G1402" s="78" t="s">
        <v>26</v>
      </c>
      <c r="H1402" s="5">
        <f t="shared" si="81"/>
        <v>-146500</v>
      </c>
      <c r="I1402" s="19">
        <f t="shared" si="80"/>
        <v>2.696629213483146</v>
      </c>
      <c r="J1402" s="13"/>
      <c r="K1402" t="s">
        <v>75</v>
      </c>
      <c r="L1402" s="13"/>
      <c r="M1402" s="2">
        <v>445</v>
      </c>
      <c r="N1402" s="88"/>
    </row>
    <row r="1403" spans="1:14" s="56" customFormat="1" ht="12.75">
      <c r="A1403" s="10"/>
      <c r="B1403" s="191">
        <v>1500</v>
      </c>
      <c r="C1403" s="10" t="s">
        <v>440</v>
      </c>
      <c r="D1403" s="10" t="s">
        <v>71</v>
      </c>
      <c r="E1403" s="10" t="s">
        <v>1294</v>
      </c>
      <c r="F1403" s="65" t="s">
        <v>74</v>
      </c>
      <c r="G1403" s="78" t="s">
        <v>27</v>
      </c>
      <c r="H1403" s="5">
        <f t="shared" si="81"/>
        <v>-148000</v>
      </c>
      <c r="I1403" s="19">
        <f t="shared" si="80"/>
        <v>3.3707865168539324</v>
      </c>
      <c r="J1403" s="13"/>
      <c r="K1403" t="s">
        <v>75</v>
      </c>
      <c r="L1403" s="13"/>
      <c r="M1403" s="2">
        <v>445</v>
      </c>
      <c r="N1403" s="88"/>
    </row>
    <row r="1404" spans="1:14" s="56" customFormat="1" ht="12.75">
      <c r="A1404" s="10"/>
      <c r="B1404" s="191">
        <v>600</v>
      </c>
      <c r="C1404" s="10" t="s">
        <v>440</v>
      </c>
      <c r="D1404" s="10" t="s">
        <v>71</v>
      </c>
      <c r="E1404" s="10" t="s">
        <v>1294</v>
      </c>
      <c r="F1404" s="65" t="s">
        <v>74</v>
      </c>
      <c r="G1404" s="78" t="s">
        <v>27</v>
      </c>
      <c r="H1404" s="5">
        <f t="shared" si="81"/>
        <v>-148600</v>
      </c>
      <c r="I1404" s="19">
        <f t="shared" si="80"/>
        <v>1.348314606741573</v>
      </c>
      <c r="J1404" s="13"/>
      <c r="K1404" t="s">
        <v>75</v>
      </c>
      <c r="L1404" s="13"/>
      <c r="M1404" s="2">
        <v>445</v>
      </c>
      <c r="N1404" s="88"/>
    </row>
    <row r="1405" spans="1:14" s="56" customFormat="1" ht="12.75">
      <c r="A1405" s="10"/>
      <c r="B1405" s="191">
        <v>800</v>
      </c>
      <c r="C1405" s="10" t="s">
        <v>440</v>
      </c>
      <c r="D1405" s="10" t="s">
        <v>71</v>
      </c>
      <c r="E1405" s="10" t="s">
        <v>1294</v>
      </c>
      <c r="F1405" s="65" t="s">
        <v>74</v>
      </c>
      <c r="G1405" s="78" t="s">
        <v>30</v>
      </c>
      <c r="H1405" s="5">
        <f t="shared" si="81"/>
        <v>-149400</v>
      </c>
      <c r="I1405" s="19">
        <f t="shared" si="80"/>
        <v>1.797752808988764</v>
      </c>
      <c r="J1405" s="13"/>
      <c r="K1405" t="s">
        <v>75</v>
      </c>
      <c r="L1405" s="13"/>
      <c r="M1405" s="2">
        <v>445</v>
      </c>
      <c r="N1405" s="88"/>
    </row>
    <row r="1406" spans="1:14" s="56" customFormat="1" ht="12.75">
      <c r="A1406" s="10"/>
      <c r="B1406" s="191">
        <v>1500</v>
      </c>
      <c r="C1406" s="10" t="s">
        <v>440</v>
      </c>
      <c r="D1406" s="10" t="s">
        <v>71</v>
      </c>
      <c r="E1406" s="10" t="s">
        <v>1294</v>
      </c>
      <c r="F1406" s="65" t="s">
        <v>74</v>
      </c>
      <c r="G1406" s="78" t="s">
        <v>30</v>
      </c>
      <c r="H1406" s="5">
        <f t="shared" si="81"/>
        <v>-150900</v>
      </c>
      <c r="I1406" s="19">
        <f t="shared" si="80"/>
        <v>3.3707865168539324</v>
      </c>
      <c r="J1406" s="13"/>
      <c r="K1406" t="s">
        <v>75</v>
      </c>
      <c r="L1406" s="13"/>
      <c r="M1406" s="2">
        <v>445</v>
      </c>
      <c r="N1406" s="88"/>
    </row>
    <row r="1407" spans="1:13" s="56" customFormat="1" ht="14.25" customHeight="1">
      <c r="A1407" s="10"/>
      <c r="B1407" s="191">
        <v>1000</v>
      </c>
      <c r="C1407" s="10" t="s">
        <v>440</v>
      </c>
      <c r="D1407" s="10" t="s">
        <v>71</v>
      </c>
      <c r="E1407" s="10" t="s">
        <v>1294</v>
      </c>
      <c r="F1407" s="65" t="s">
        <v>74</v>
      </c>
      <c r="G1407" s="78" t="s">
        <v>31</v>
      </c>
      <c r="H1407" s="5">
        <f t="shared" si="81"/>
        <v>-151900</v>
      </c>
      <c r="I1407" s="19">
        <f t="shared" si="80"/>
        <v>2.247191011235955</v>
      </c>
      <c r="J1407" s="13"/>
      <c r="K1407" t="s">
        <v>75</v>
      </c>
      <c r="L1407" s="13"/>
      <c r="M1407" s="2">
        <v>445</v>
      </c>
    </row>
    <row r="1408" spans="1:13" s="56" customFormat="1" ht="12.75">
      <c r="A1408" s="10"/>
      <c r="B1408" s="191">
        <v>1200</v>
      </c>
      <c r="C1408" s="10" t="s">
        <v>440</v>
      </c>
      <c r="D1408" s="10" t="s">
        <v>71</v>
      </c>
      <c r="E1408" s="10" t="s">
        <v>1294</v>
      </c>
      <c r="F1408" s="65" t="s">
        <v>74</v>
      </c>
      <c r="G1408" s="78" t="s">
        <v>33</v>
      </c>
      <c r="H1408" s="5">
        <f t="shared" si="81"/>
        <v>-153100</v>
      </c>
      <c r="I1408" s="19">
        <f t="shared" si="80"/>
        <v>2.696629213483146</v>
      </c>
      <c r="J1408" s="13"/>
      <c r="K1408" t="s">
        <v>75</v>
      </c>
      <c r="L1408" s="13"/>
      <c r="M1408" s="2">
        <v>445</v>
      </c>
    </row>
    <row r="1409" spans="1:13" s="56" customFormat="1" ht="12.75">
      <c r="A1409" s="10"/>
      <c r="B1409" s="191">
        <v>1500</v>
      </c>
      <c r="C1409" s="10" t="s">
        <v>440</v>
      </c>
      <c r="D1409" s="10" t="s">
        <v>71</v>
      </c>
      <c r="E1409" s="10" t="s">
        <v>1294</v>
      </c>
      <c r="F1409" s="65" t="s">
        <v>74</v>
      </c>
      <c r="G1409" s="78" t="s">
        <v>34</v>
      </c>
      <c r="H1409" s="5">
        <f t="shared" si="81"/>
        <v>-154600</v>
      </c>
      <c r="I1409" s="19">
        <f t="shared" si="80"/>
        <v>3.3707865168539324</v>
      </c>
      <c r="J1409" s="13"/>
      <c r="K1409" t="s">
        <v>75</v>
      </c>
      <c r="L1409" s="13"/>
      <c r="M1409" s="2">
        <v>445</v>
      </c>
    </row>
    <row r="1410" spans="1:13" s="56" customFormat="1" ht="12.75">
      <c r="A1410" s="10"/>
      <c r="B1410" s="191">
        <v>800</v>
      </c>
      <c r="C1410" s="10" t="s">
        <v>440</v>
      </c>
      <c r="D1410" s="10" t="s">
        <v>71</v>
      </c>
      <c r="E1410" s="10" t="s">
        <v>1294</v>
      </c>
      <c r="F1410" s="65" t="s">
        <v>74</v>
      </c>
      <c r="G1410" s="78" t="s">
        <v>35</v>
      </c>
      <c r="H1410" s="5">
        <f t="shared" si="81"/>
        <v>-155400</v>
      </c>
      <c r="I1410" s="19">
        <f t="shared" si="80"/>
        <v>1.797752808988764</v>
      </c>
      <c r="J1410" s="13"/>
      <c r="K1410" t="s">
        <v>75</v>
      </c>
      <c r="L1410" s="13"/>
      <c r="M1410" s="2">
        <v>445</v>
      </c>
    </row>
    <row r="1411" spans="1:13" s="56" customFormat="1" ht="12.75">
      <c r="A1411" s="10"/>
      <c r="B1411" s="191">
        <v>1500</v>
      </c>
      <c r="C1411" s="10" t="s">
        <v>440</v>
      </c>
      <c r="D1411" s="10" t="s">
        <v>71</v>
      </c>
      <c r="E1411" s="10" t="s">
        <v>1294</v>
      </c>
      <c r="F1411" s="65" t="s">
        <v>74</v>
      </c>
      <c r="G1411" s="78" t="s">
        <v>35</v>
      </c>
      <c r="H1411" s="5">
        <f t="shared" si="81"/>
        <v>-156900</v>
      </c>
      <c r="I1411" s="19">
        <f t="shared" si="80"/>
        <v>3.3707865168539324</v>
      </c>
      <c r="J1411" s="13"/>
      <c r="K1411" t="s">
        <v>75</v>
      </c>
      <c r="L1411" s="13"/>
      <c r="M1411" s="2">
        <v>445</v>
      </c>
    </row>
    <row r="1412" spans="1:13" s="56" customFormat="1" ht="12.75">
      <c r="A1412" s="10"/>
      <c r="B1412" s="191">
        <v>1100</v>
      </c>
      <c r="C1412" s="10" t="s">
        <v>440</v>
      </c>
      <c r="D1412" s="10" t="s">
        <v>71</v>
      </c>
      <c r="E1412" s="10" t="s">
        <v>1294</v>
      </c>
      <c r="F1412" s="65" t="s">
        <v>74</v>
      </c>
      <c r="G1412" s="78" t="s">
        <v>36</v>
      </c>
      <c r="H1412" s="5">
        <f t="shared" si="81"/>
        <v>-158000</v>
      </c>
      <c r="I1412" s="19">
        <f t="shared" si="80"/>
        <v>2.4719101123595504</v>
      </c>
      <c r="J1412" s="13"/>
      <c r="K1412" t="s">
        <v>75</v>
      </c>
      <c r="L1412" s="13"/>
      <c r="M1412" s="2">
        <v>445</v>
      </c>
    </row>
    <row r="1413" spans="1:13" s="56" customFormat="1" ht="12.75">
      <c r="A1413" s="10"/>
      <c r="B1413" s="191">
        <v>1600</v>
      </c>
      <c r="C1413" s="10" t="s">
        <v>440</v>
      </c>
      <c r="D1413" s="10" t="s">
        <v>71</v>
      </c>
      <c r="E1413" s="10" t="s">
        <v>1294</v>
      </c>
      <c r="F1413" s="65" t="s">
        <v>74</v>
      </c>
      <c r="G1413" s="78" t="s">
        <v>38</v>
      </c>
      <c r="H1413" s="5">
        <f t="shared" si="81"/>
        <v>-159600</v>
      </c>
      <c r="I1413" s="19">
        <f t="shared" si="80"/>
        <v>3.595505617977528</v>
      </c>
      <c r="J1413" s="13"/>
      <c r="K1413" t="s">
        <v>75</v>
      </c>
      <c r="L1413" s="13"/>
      <c r="M1413" s="2">
        <v>445</v>
      </c>
    </row>
    <row r="1414" spans="1:13" s="56" customFormat="1" ht="12.75">
      <c r="A1414" s="10"/>
      <c r="B1414" s="191">
        <v>700</v>
      </c>
      <c r="C1414" s="10" t="s">
        <v>440</v>
      </c>
      <c r="D1414" s="10" t="s">
        <v>71</v>
      </c>
      <c r="E1414" s="10" t="s">
        <v>1294</v>
      </c>
      <c r="F1414" s="65" t="s">
        <v>74</v>
      </c>
      <c r="G1414" s="78" t="s">
        <v>41</v>
      </c>
      <c r="H1414" s="5">
        <f t="shared" si="81"/>
        <v>-160300</v>
      </c>
      <c r="I1414" s="19">
        <f t="shared" si="80"/>
        <v>1.5730337078651686</v>
      </c>
      <c r="J1414" s="13"/>
      <c r="K1414" t="s">
        <v>75</v>
      </c>
      <c r="L1414" s="13"/>
      <c r="M1414" s="2">
        <v>445</v>
      </c>
    </row>
    <row r="1415" spans="1:13" s="56" customFormat="1" ht="12.75">
      <c r="A1415" s="10"/>
      <c r="B1415" s="191">
        <v>1500</v>
      </c>
      <c r="C1415" s="10" t="s">
        <v>440</v>
      </c>
      <c r="D1415" s="10" t="s">
        <v>71</v>
      </c>
      <c r="E1415" s="10" t="s">
        <v>1294</v>
      </c>
      <c r="F1415" s="62" t="s">
        <v>74</v>
      </c>
      <c r="G1415" s="78" t="s">
        <v>41</v>
      </c>
      <c r="H1415" s="5">
        <f t="shared" si="81"/>
        <v>-161800</v>
      </c>
      <c r="I1415" s="19">
        <f t="shared" si="80"/>
        <v>3.3707865168539324</v>
      </c>
      <c r="J1415" s="13"/>
      <c r="K1415" t="s">
        <v>75</v>
      </c>
      <c r="L1415" s="13"/>
      <c r="M1415" s="2">
        <v>445</v>
      </c>
    </row>
    <row r="1416" spans="1:13" s="56" customFormat="1" ht="12.75">
      <c r="A1416" s="10"/>
      <c r="B1416" s="191">
        <v>1200</v>
      </c>
      <c r="C1416" s="10" t="s">
        <v>440</v>
      </c>
      <c r="D1416" s="10" t="s">
        <v>71</v>
      </c>
      <c r="E1416" s="10" t="s">
        <v>1294</v>
      </c>
      <c r="F1416" s="62" t="s">
        <v>74</v>
      </c>
      <c r="G1416" s="78" t="s">
        <v>42</v>
      </c>
      <c r="H1416" s="5">
        <f t="shared" si="81"/>
        <v>-163000</v>
      </c>
      <c r="I1416" s="19">
        <f t="shared" si="80"/>
        <v>2.696629213483146</v>
      </c>
      <c r="J1416" s="13"/>
      <c r="K1416" t="s">
        <v>75</v>
      </c>
      <c r="L1416" s="13"/>
      <c r="M1416" s="2">
        <v>445</v>
      </c>
    </row>
    <row r="1417" spans="1:13" s="56" customFormat="1" ht="12.75">
      <c r="A1417" s="10"/>
      <c r="B1417" s="191">
        <v>1600</v>
      </c>
      <c r="C1417" s="10" t="s">
        <v>440</v>
      </c>
      <c r="D1417" s="10" t="s">
        <v>71</v>
      </c>
      <c r="E1417" s="10" t="s">
        <v>1294</v>
      </c>
      <c r="F1417" s="62" t="s">
        <v>74</v>
      </c>
      <c r="G1417" s="78" t="s">
        <v>43</v>
      </c>
      <c r="H1417" s="5">
        <f t="shared" si="81"/>
        <v>-164600</v>
      </c>
      <c r="I1417" s="19">
        <f t="shared" si="80"/>
        <v>3.595505617977528</v>
      </c>
      <c r="J1417" s="13"/>
      <c r="K1417" t="s">
        <v>75</v>
      </c>
      <c r="L1417" s="13"/>
      <c r="M1417" s="2">
        <v>445</v>
      </c>
    </row>
    <row r="1418" spans="1:13" s="56" customFormat="1" ht="12.75">
      <c r="A1418" s="10"/>
      <c r="B1418" s="191">
        <v>1000</v>
      </c>
      <c r="C1418" s="10" t="s">
        <v>440</v>
      </c>
      <c r="D1418" s="10" t="s">
        <v>71</v>
      </c>
      <c r="E1418" s="10" t="s">
        <v>1294</v>
      </c>
      <c r="F1418" s="62" t="s">
        <v>74</v>
      </c>
      <c r="G1418" s="78" t="s">
        <v>44</v>
      </c>
      <c r="H1418" s="5">
        <f t="shared" si="81"/>
        <v>-165600</v>
      </c>
      <c r="I1418" s="19">
        <f t="shared" si="80"/>
        <v>2.247191011235955</v>
      </c>
      <c r="J1418" s="13"/>
      <c r="K1418" t="s">
        <v>75</v>
      </c>
      <c r="L1418" s="13"/>
      <c r="M1418" s="2">
        <v>445</v>
      </c>
    </row>
    <row r="1419" spans="1:13" s="56" customFormat="1" ht="12.75">
      <c r="A1419" s="10"/>
      <c r="B1419" s="191">
        <v>1200</v>
      </c>
      <c r="C1419" s="10" t="s">
        <v>440</v>
      </c>
      <c r="D1419" s="10" t="s">
        <v>71</v>
      </c>
      <c r="E1419" s="10" t="s">
        <v>1294</v>
      </c>
      <c r="F1419" s="62" t="s">
        <v>74</v>
      </c>
      <c r="G1419" s="78" t="s">
        <v>45</v>
      </c>
      <c r="H1419" s="5">
        <f t="shared" si="81"/>
        <v>-166800</v>
      </c>
      <c r="I1419" s="19">
        <f aca="true" t="shared" si="82" ref="I1419:I1457">+B1419/M1419</f>
        <v>2.696629213483146</v>
      </c>
      <c r="J1419" s="13"/>
      <c r="K1419" t="s">
        <v>75</v>
      </c>
      <c r="L1419" s="13"/>
      <c r="M1419" s="2">
        <v>445</v>
      </c>
    </row>
    <row r="1420" spans="1:13" s="56" customFormat="1" ht="12.75">
      <c r="A1420" s="10"/>
      <c r="B1420" s="191">
        <v>1600</v>
      </c>
      <c r="C1420" s="10" t="s">
        <v>440</v>
      </c>
      <c r="D1420" s="10" t="s">
        <v>71</v>
      </c>
      <c r="E1420" s="10" t="s">
        <v>1294</v>
      </c>
      <c r="F1420" s="62" t="s">
        <v>74</v>
      </c>
      <c r="G1420" s="78" t="s">
        <v>48</v>
      </c>
      <c r="H1420" s="5">
        <f t="shared" si="81"/>
        <v>-168400</v>
      </c>
      <c r="I1420" s="19">
        <f t="shared" si="82"/>
        <v>3.595505617977528</v>
      </c>
      <c r="J1420" s="13"/>
      <c r="K1420" t="s">
        <v>75</v>
      </c>
      <c r="L1420" s="13"/>
      <c r="M1420" s="2">
        <v>445</v>
      </c>
    </row>
    <row r="1421" spans="1:13" s="56" customFormat="1" ht="12.75">
      <c r="A1421" s="10"/>
      <c r="B1421" s="191">
        <v>1700</v>
      </c>
      <c r="C1421" s="10" t="s">
        <v>440</v>
      </c>
      <c r="D1421" s="10" t="s">
        <v>71</v>
      </c>
      <c r="E1421" s="10" t="s">
        <v>1294</v>
      </c>
      <c r="F1421" s="65" t="s">
        <v>74</v>
      </c>
      <c r="G1421" s="78" t="s">
        <v>50</v>
      </c>
      <c r="H1421" s="5">
        <f t="shared" si="81"/>
        <v>-170100</v>
      </c>
      <c r="I1421" s="19">
        <f t="shared" si="82"/>
        <v>3.8202247191011236</v>
      </c>
      <c r="J1421" s="13"/>
      <c r="K1421" t="s">
        <v>75</v>
      </c>
      <c r="L1421" s="13"/>
      <c r="M1421" s="2">
        <v>445</v>
      </c>
    </row>
    <row r="1422" spans="1:13" s="56" customFormat="1" ht="12.75">
      <c r="A1422" s="10"/>
      <c r="B1422" s="191">
        <v>1000</v>
      </c>
      <c r="C1422" s="10" t="s">
        <v>440</v>
      </c>
      <c r="D1422" s="10" t="s">
        <v>71</v>
      </c>
      <c r="E1422" s="10" t="s">
        <v>1294</v>
      </c>
      <c r="F1422" s="62" t="s">
        <v>74</v>
      </c>
      <c r="G1422" s="78" t="s">
        <v>49</v>
      </c>
      <c r="H1422" s="5">
        <f t="shared" si="81"/>
        <v>-171100</v>
      </c>
      <c r="I1422" s="19">
        <f t="shared" si="82"/>
        <v>2.247191011235955</v>
      </c>
      <c r="J1422" s="13"/>
      <c r="K1422" t="s">
        <v>75</v>
      </c>
      <c r="L1422" s="13"/>
      <c r="M1422" s="2">
        <v>445</v>
      </c>
    </row>
    <row r="1423" spans="1:13" s="56" customFormat="1" ht="12.75">
      <c r="A1423" s="10"/>
      <c r="B1423" s="191">
        <v>1200</v>
      </c>
      <c r="C1423" s="10" t="s">
        <v>440</v>
      </c>
      <c r="D1423" s="10" t="s">
        <v>71</v>
      </c>
      <c r="E1423" s="10" t="s">
        <v>1294</v>
      </c>
      <c r="F1423" s="65" t="s">
        <v>74</v>
      </c>
      <c r="G1423" s="78" t="s">
        <v>51</v>
      </c>
      <c r="H1423" s="5">
        <f t="shared" si="81"/>
        <v>-172300</v>
      </c>
      <c r="I1423" s="19">
        <f t="shared" si="82"/>
        <v>2.696629213483146</v>
      </c>
      <c r="J1423" s="13"/>
      <c r="K1423" t="s">
        <v>75</v>
      </c>
      <c r="L1423" s="13"/>
      <c r="M1423" s="2">
        <v>445</v>
      </c>
    </row>
    <row r="1424" spans="1:13" s="56" customFormat="1" ht="12.75">
      <c r="A1424" s="10"/>
      <c r="B1424" s="191">
        <v>900</v>
      </c>
      <c r="C1424" s="10" t="s">
        <v>440</v>
      </c>
      <c r="D1424" s="10" t="s">
        <v>71</v>
      </c>
      <c r="E1424" s="10" t="s">
        <v>1294</v>
      </c>
      <c r="F1424" s="65" t="s">
        <v>74</v>
      </c>
      <c r="G1424" s="78" t="s">
        <v>52</v>
      </c>
      <c r="H1424" s="5">
        <f t="shared" si="81"/>
        <v>-173200</v>
      </c>
      <c r="I1424" s="19">
        <f t="shared" si="82"/>
        <v>2.0224719101123596</v>
      </c>
      <c r="J1424" s="13"/>
      <c r="K1424" t="s">
        <v>75</v>
      </c>
      <c r="L1424" s="13"/>
      <c r="M1424" s="2">
        <v>445</v>
      </c>
    </row>
    <row r="1425" spans="1:13" s="72" customFormat="1" ht="12.75">
      <c r="A1425" s="9"/>
      <c r="B1425" s="193">
        <f>SUM(B1301:B1424)</f>
        <v>173200</v>
      </c>
      <c r="C1425" s="9"/>
      <c r="D1425" s="9"/>
      <c r="E1425" s="9" t="s">
        <v>1294</v>
      </c>
      <c r="F1425" s="58"/>
      <c r="G1425" s="171"/>
      <c r="H1425" s="57">
        <v>0</v>
      </c>
      <c r="I1425" s="54">
        <f t="shared" si="82"/>
        <v>389.2134831460674</v>
      </c>
      <c r="J1425" s="55"/>
      <c r="K1425" s="55"/>
      <c r="L1425" s="55"/>
      <c r="M1425" s="2">
        <v>445</v>
      </c>
    </row>
    <row r="1426" spans="1:13" s="56" customFormat="1" ht="12.75">
      <c r="A1426" s="10"/>
      <c r="B1426" s="70"/>
      <c r="C1426" s="10"/>
      <c r="D1426" s="10"/>
      <c r="E1426" s="10"/>
      <c r="F1426" s="90"/>
      <c r="G1426" s="78"/>
      <c r="H1426" s="5">
        <f aca="true" t="shared" si="83" ref="H1426:H1457">H1425-B1426</f>
        <v>0</v>
      </c>
      <c r="I1426" s="19">
        <f t="shared" si="82"/>
        <v>0</v>
      </c>
      <c r="J1426" s="13"/>
      <c r="K1426" s="13"/>
      <c r="L1426" s="13"/>
      <c r="M1426" s="2">
        <v>445</v>
      </c>
    </row>
    <row r="1427" spans="1:13" s="56" customFormat="1" ht="12.75">
      <c r="A1427" s="10"/>
      <c r="B1427" s="70"/>
      <c r="C1427" s="10"/>
      <c r="D1427" s="10"/>
      <c r="E1427" s="10"/>
      <c r="F1427" s="65"/>
      <c r="G1427" s="78"/>
      <c r="H1427" s="5">
        <f t="shared" si="83"/>
        <v>0</v>
      </c>
      <c r="I1427" s="19">
        <f t="shared" si="82"/>
        <v>0</v>
      </c>
      <c r="J1427" s="13"/>
      <c r="K1427" s="13"/>
      <c r="L1427" s="13"/>
      <c r="M1427" s="2">
        <v>445</v>
      </c>
    </row>
    <row r="1428" spans="1:13" s="56" customFormat="1" ht="12.75">
      <c r="A1428" s="10"/>
      <c r="B1428" s="141">
        <v>7000</v>
      </c>
      <c r="C1428" s="13" t="s">
        <v>463</v>
      </c>
      <c r="D1428" s="13" t="s">
        <v>71</v>
      </c>
      <c r="E1428" s="13" t="s">
        <v>472</v>
      </c>
      <c r="F1428" s="86" t="s">
        <v>163</v>
      </c>
      <c r="G1428" s="78" t="s">
        <v>27</v>
      </c>
      <c r="H1428" s="25">
        <f t="shared" si="83"/>
        <v>-7000</v>
      </c>
      <c r="I1428" s="66">
        <f t="shared" si="82"/>
        <v>15.730337078651685</v>
      </c>
      <c r="J1428" s="13"/>
      <c r="K1428" s="13" t="s">
        <v>78</v>
      </c>
      <c r="L1428" s="13"/>
      <c r="M1428" s="2">
        <v>445</v>
      </c>
    </row>
    <row r="1429" spans="1:13" s="56" customFormat="1" ht="12.75">
      <c r="A1429" s="10"/>
      <c r="B1429" s="141">
        <v>5000</v>
      </c>
      <c r="C1429" s="13" t="s">
        <v>463</v>
      </c>
      <c r="D1429" s="13" t="s">
        <v>71</v>
      </c>
      <c r="E1429" s="13" t="s">
        <v>472</v>
      </c>
      <c r="F1429" s="86" t="s">
        <v>164</v>
      </c>
      <c r="G1429" s="78" t="s">
        <v>32</v>
      </c>
      <c r="H1429" s="25">
        <f t="shared" si="83"/>
        <v>-12000</v>
      </c>
      <c r="I1429" s="66">
        <f t="shared" si="82"/>
        <v>11.235955056179776</v>
      </c>
      <c r="J1429" s="13"/>
      <c r="K1429" s="13" t="s">
        <v>78</v>
      </c>
      <c r="L1429" s="13"/>
      <c r="M1429" s="2">
        <v>445</v>
      </c>
    </row>
    <row r="1430" spans="1:13" s="56" customFormat="1" ht="12.75">
      <c r="A1430" s="10"/>
      <c r="B1430" s="141">
        <v>5000</v>
      </c>
      <c r="C1430" s="13" t="s">
        <v>463</v>
      </c>
      <c r="D1430" s="13" t="s">
        <v>71</v>
      </c>
      <c r="E1430" s="13" t="s">
        <v>472</v>
      </c>
      <c r="F1430" s="86" t="s">
        <v>165</v>
      </c>
      <c r="G1430" s="78" t="s">
        <v>36</v>
      </c>
      <c r="H1430" s="25">
        <f t="shared" si="83"/>
        <v>-17000</v>
      </c>
      <c r="I1430" s="66">
        <f t="shared" si="82"/>
        <v>11.235955056179776</v>
      </c>
      <c r="J1430" s="13"/>
      <c r="K1430" s="13" t="s">
        <v>78</v>
      </c>
      <c r="L1430" s="13"/>
      <c r="M1430" s="2">
        <v>445</v>
      </c>
    </row>
    <row r="1431" spans="1:13" s="56" customFormat="1" ht="12.75">
      <c r="A1431" s="10"/>
      <c r="B1431" s="141">
        <v>5000</v>
      </c>
      <c r="C1431" t="s">
        <v>463</v>
      </c>
      <c r="D1431" t="s">
        <v>71</v>
      </c>
      <c r="E1431" t="s">
        <v>472</v>
      </c>
      <c r="F1431" s="85" t="s">
        <v>166</v>
      </c>
      <c r="G1431" s="78" t="s">
        <v>40</v>
      </c>
      <c r="H1431" s="5">
        <f t="shared" si="83"/>
        <v>-22000</v>
      </c>
      <c r="I1431" s="19">
        <f t="shared" si="82"/>
        <v>11.235955056179776</v>
      </c>
      <c r="J1431" s="13"/>
      <c r="K1431" t="s">
        <v>78</v>
      </c>
      <c r="L1431" s="13"/>
      <c r="M1431" s="2">
        <v>445</v>
      </c>
    </row>
    <row r="1432" spans="1:13" s="56" customFormat="1" ht="12.75">
      <c r="A1432" s="10"/>
      <c r="B1432" s="141">
        <v>5000</v>
      </c>
      <c r="C1432" t="s">
        <v>463</v>
      </c>
      <c r="D1432" t="s">
        <v>71</v>
      </c>
      <c r="E1432" t="s">
        <v>472</v>
      </c>
      <c r="F1432" s="85" t="s">
        <v>167</v>
      </c>
      <c r="G1432" s="78" t="s">
        <v>43</v>
      </c>
      <c r="H1432" s="5">
        <f t="shared" si="83"/>
        <v>-27000</v>
      </c>
      <c r="I1432" s="19">
        <f t="shared" si="82"/>
        <v>11.235955056179776</v>
      </c>
      <c r="J1432" s="13"/>
      <c r="K1432" t="s">
        <v>78</v>
      </c>
      <c r="L1432" s="13"/>
      <c r="M1432" s="2">
        <v>445</v>
      </c>
    </row>
    <row r="1433" spans="1:13" s="56" customFormat="1" ht="12.75">
      <c r="A1433" s="10"/>
      <c r="B1433" s="141">
        <v>5000</v>
      </c>
      <c r="C1433" s="10" t="s">
        <v>463</v>
      </c>
      <c r="D1433" s="10" t="s">
        <v>71</v>
      </c>
      <c r="E1433" s="10" t="s">
        <v>472</v>
      </c>
      <c r="F1433" s="62" t="s">
        <v>168</v>
      </c>
      <c r="G1433" s="78" t="s">
        <v>46</v>
      </c>
      <c r="H1433" s="5">
        <f t="shared" si="83"/>
        <v>-32000</v>
      </c>
      <c r="I1433" s="19">
        <f t="shared" si="82"/>
        <v>11.235955056179776</v>
      </c>
      <c r="J1433" s="13"/>
      <c r="K1433" t="s">
        <v>78</v>
      </c>
      <c r="L1433" s="13"/>
      <c r="M1433" s="2">
        <v>445</v>
      </c>
    </row>
    <row r="1434" spans="1:13" s="56" customFormat="1" ht="12.75">
      <c r="A1434" s="10"/>
      <c r="B1434" s="141">
        <v>5000</v>
      </c>
      <c r="C1434" s="10" t="s">
        <v>463</v>
      </c>
      <c r="D1434" s="10" t="s">
        <v>71</v>
      </c>
      <c r="E1434" s="10" t="s">
        <v>472</v>
      </c>
      <c r="F1434" s="62" t="s">
        <v>169</v>
      </c>
      <c r="G1434" s="78" t="s">
        <v>55</v>
      </c>
      <c r="H1434" s="5">
        <f t="shared" si="83"/>
        <v>-37000</v>
      </c>
      <c r="I1434" s="19">
        <f t="shared" si="82"/>
        <v>11.235955056179776</v>
      </c>
      <c r="J1434" s="13"/>
      <c r="K1434" t="s">
        <v>78</v>
      </c>
      <c r="L1434" s="13"/>
      <c r="M1434" s="2">
        <v>445</v>
      </c>
    </row>
    <row r="1435" spans="1:13" s="56" customFormat="1" ht="12.75">
      <c r="A1435" s="10"/>
      <c r="B1435" s="141">
        <v>5000</v>
      </c>
      <c r="C1435" s="10" t="s">
        <v>463</v>
      </c>
      <c r="D1435" s="10" t="s">
        <v>71</v>
      </c>
      <c r="E1435" s="10" t="s">
        <v>472</v>
      </c>
      <c r="F1435" s="62" t="s">
        <v>170</v>
      </c>
      <c r="G1435" s="78" t="s">
        <v>56</v>
      </c>
      <c r="H1435" s="5">
        <f t="shared" si="83"/>
        <v>-42000</v>
      </c>
      <c r="I1435" s="19">
        <f t="shared" si="82"/>
        <v>11.235955056179776</v>
      </c>
      <c r="J1435" s="13"/>
      <c r="K1435" t="s">
        <v>78</v>
      </c>
      <c r="L1435" s="13"/>
      <c r="M1435" s="2">
        <v>445</v>
      </c>
    </row>
    <row r="1436" spans="1:13" s="56" customFormat="1" ht="12.75">
      <c r="A1436" s="10"/>
      <c r="B1436" s="138">
        <v>5000</v>
      </c>
      <c r="C1436" s="1" t="s">
        <v>463</v>
      </c>
      <c r="D1436" s="10" t="s">
        <v>71</v>
      </c>
      <c r="E1436" s="1" t="s">
        <v>472</v>
      </c>
      <c r="F1436" s="51" t="s">
        <v>171</v>
      </c>
      <c r="G1436" s="75" t="s">
        <v>27</v>
      </c>
      <c r="H1436" s="5">
        <f t="shared" si="83"/>
        <v>-47000</v>
      </c>
      <c r="I1436" s="19">
        <f t="shared" si="82"/>
        <v>11.235955056179776</v>
      </c>
      <c r="J1436" s="13"/>
      <c r="K1436" t="s">
        <v>58</v>
      </c>
      <c r="L1436" s="13"/>
      <c r="M1436" s="2">
        <v>445</v>
      </c>
    </row>
    <row r="1437" spans="1:13" s="56" customFormat="1" ht="12.75">
      <c r="A1437" s="10"/>
      <c r="B1437" s="138">
        <v>5000</v>
      </c>
      <c r="C1437" s="1" t="s">
        <v>463</v>
      </c>
      <c r="D1437" s="10" t="s">
        <v>71</v>
      </c>
      <c r="E1437" s="1" t="s">
        <v>472</v>
      </c>
      <c r="F1437" s="51" t="s">
        <v>172</v>
      </c>
      <c r="G1437" s="75" t="s">
        <v>30</v>
      </c>
      <c r="H1437" s="5">
        <f t="shared" si="83"/>
        <v>-52000</v>
      </c>
      <c r="I1437" s="19">
        <f t="shared" si="82"/>
        <v>11.235955056179776</v>
      </c>
      <c r="J1437" s="13"/>
      <c r="K1437" t="s">
        <v>58</v>
      </c>
      <c r="L1437" s="13"/>
      <c r="M1437" s="2">
        <v>445</v>
      </c>
    </row>
    <row r="1438" spans="1:13" s="56" customFormat="1" ht="12.75">
      <c r="A1438" s="10"/>
      <c r="B1438" s="138">
        <v>5000</v>
      </c>
      <c r="C1438" s="1" t="s">
        <v>463</v>
      </c>
      <c r="D1438" s="10" t="s">
        <v>71</v>
      </c>
      <c r="E1438" s="1" t="s">
        <v>472</v>
      </c>
      <c r="F1438" s="51" t="s">
        <v>173</v>
      </c>
      <c r="G1438" s="75" t="s">
        <v>28</v>
      </c>
      <c r="H1438" s="5">
        <f t="shared" si="83"/>
        <v>-57000</v>
      </c>
      <c r="I1438" s="19">
        <f t="shared" si="82"/>
        <v>11.235955056179776</v>
      </c>
      <c r="J1438" s="13"/>
      <c r="K1438" t="s">
        <v>58</v>
      </c>
      <c r="L1438" s="13"/>
      <c r="M1438" s="2">
        <v>445</v>
      </c>
    </row>
    <row r="1439" spans="1:13" s="56" customFormat="1" ht="12.75">
      <c r="A1439" s="10"/>
      <c r="B1439" s="138">
        <v>5000</v>
      </c>
      <c r="C1439" s="1" t="s">
        <v>463</v>
      </c>
      <c r="D1439" s="1" t="s">
        <v>71</v>
      </c>
      <c r="E1439" s="1" t="s">
        <v>472</v>
      </c>
      <c r="F1439" s="51" t="s">
        <v>174</v>
      </c>
      <c r="G1439" s="75" t="s">
        <v>32</v>
      </c>
      <c r="H1439" s="5">
        <f t="shared" si="83"/>
        <v>-62000</v>
      </c>
      <c r="I1439" s="19">
        <f t="shared" si="82"/>
        <v>11.235955056179776</v>
      </c>
      <c r="J1439" s="13"/>
      <c r="K1439" t="s">
        <v>58</v>
      </c>
      <c r="L1439" s="13"/>
      <c r="M1439" s="2">
        <v>445</v>
      </c>
    </row>
    <row r="1440" spans="1:13" s="56" customFormat="1" ht="12.75">
      <c r="A1440" s="10"/>
      <c r="B1440" s="138">
        <v>5000</v>
      </c>
      <c r="C1440" s="1" t="s">
        <v>463</v>
      </c>
      <c r="D1440" s="1" t="s">
        <v>71</v>
      </c>
      <c r="E1440" s="1" t="s">
        <v>472</v>
      </c>
      <c r="F1440" s="51" t="s">
        <v>175</v>
      </c>
      <c r="G1440" s="75" t="s">
        <v>48</v>
      </c>
      <c r="H1440" s="5">
        <f t="shared" si="83"/>
        <v>-67000</v>
      </c>
      <c r="I1440" s="19">
        <f t="shared" si="82"/>
        <v>11.235955056179776</v>
      </c>
      <c r="J1440" s="13"/>
      <c r="K1440" t="s">
        <v>58</v>
      </c>
      <c r="L1440" s="13"/>
      <c r="M1440" s="2">
        <v>445</v>
      </c>
    </row>
    <row r="1441" spans="1:13" s="56" customFormat="1" ht="12.75">
      <c r="A1441" s="10"/>
      <c r="B1441" s="138">
        <v>5000</v>
      </c>
      <c r="C1441" s="1" t="s">
        <v>463</v>
      </c>
      <c r="D1441" s="1" t="s">
        <v>71</v>
      </c>
      <c r="E1441" s="1" t="s">
        <v>472</v>
      </c>
      <c r="F1441" s="51" t="s">
        <v>176</v>
      </c>
      <c r="G1441" s="75" t="s">
        <v>50</v>
      </c>
      <c r="H1441" s="5">
        <f t="shared" si="83"/>
        <v>-72000</v>
      </c>
      <c r="I1441" s="19">
        <f t="shared" si="82"/>
        <v>11.235955056179776</v>
      </c>
      <c r="J1441" s="13"/>
      <c r="K1441" t="s">
        <v>58</v>
      </c>
      <c r="L1441" s="13"/>
      <c r="M1441" s="2">
        <v>445</v>
      </c>
    </row>
    <row r="1442" spans="1:13" s="56" customFormat="1" ht="12.75">
      <c r="A1442" s="10"/>
      <c r="B1442" s="141">
        <v>5000</v>
      </c>
      <c r="C1442" s="10" t="s">
        <v>463</v>
      </c>
      <c r="D1442" s="10" t="s">
        <v>71</v>
      </c>
      <c r="E1442" s="10" t="s">
        <v>472</v>
      </c>
      <c r="F1442" s="65" t="s">
        <v>177</v>
      </c>
      <c r="G1442" s="78" t="s">
        <v>52</v>
      </c>
      <c r="H1442" s="5">
        <f t="shared" si="83"/>
        <v>-77000</v>
      </c>
      <c r="I1442" s="19">
        <f t="shared" si="82"/>
        <v>11.235955056179776</v>
      </c>
      <c r="J1442" s="13"/>
      <c r="K1442" t="s">
        <v>58</v>
      </c>
      <c r="L1442" s="13"/>
      <c r="M1442" s="2">
        <v>445</v>
      </c>
    </row>
    <row r="1443" spans="1:13" s="56" customFormat="1" ht="12.75">
      <c r="A1443" s="1"/>
      <c r="B1443" s="138">
        <v>7000</v>
      </c>
      <c r="C1443" s="1" t="s">
        <v>463</v>
      </c>
      <c r="D1443" s="1" t="s">
        <v>71</v>
      </c>
      <c r="E1443" s="1" t="s">
        <v>472</v>
      </c>
      <c r="F1443" s="51" t="s">
        <v>178</v>
      </c>
      <c r="G1443" s="75" t="s">
        <v>27</v>
      </c>
      <c r="H1443" s="5">
        <f t="shared" si="83"/>
        <v>-84000</v>
      </c>
      <c r="I1443" s="19">
        <f t="shared" si="82"/>
        <v>15.730337078651685</v>
      </c>
      <c r="J1443"/>
      <c r="K1443" t="s">
        <v>123</v>
      </c>
      <c r="L1443"/>
      <c r="M1443" s="2">
        <v>445</v>
      </c>
    </row>
    <row r="1444" spans="1:13" s="56" customFormat="1" ht="12.75">
      <c r="A1444" s="1"/>
      <c r="B1444" s="138">
        <v>5000</v>
      </c>
      <c r="C1444" s="1" t="s">
        <v>463</v>
      </c>
      <c r="D1444" s="1" t="s">
        <v>71</v>
      </c>
      <c r="E1444" s="1" t="s">
        <v>472</v>
      </c>
      <c r="F1444" s="51" t="s">
        <v>179</v>
      </c>
      <c r="G1444" s="75" t="s">
        <v>46</v>
      </c>
      <c r="H1444" s="5">
        <f t="shared" si="83"/>
        <v>-89000</v>
      </c>
      <c r="I1444" s="19">
        <f t="shared" si="82"/>
        <v>11.235955056179776</v>
      </c>
      <c r="J1444"/>
      <c r="K1444" t="s">
        <v>123</v>
      </c>
      <c r="L1444"/>
      <c r="M1444" s="2">
        <v>445</v>
      </c>
    </row>
    <row r="1445" spans="1:13" s="56" customFormat="1" ht="12.75">
      <c r="A1445" s="10"/>
      <c r="B1445" s="141">
        <v>7000</v>
      </c>
      <c r="C1445" s="10" t="s">
        <v>463</v>
      </c>
      <c r="D1445" s="10" t="s">
        <v>71</v>
      </c>
      <c r="E1445" s="10" t="s">
        <v>472</v>
      </c>
      <c r="F1445" s="65" t="s">
        <v>180</v>
      </c>
      <c r="G1445" s="78" t="s">
        <v>27</v>
      </c>
      <c r="H1445" s="25">
        <f t="shared" si="83"/>
        <v>-96000</v>
      </c>
      <c r="I1445" s="66">
        <f t="shared" si="82"/>
        <v>15.730337078651685</v>
      </c>
      <c r="J1445" s="13"/>
      <c r="K1445" s="13" t="s">
        <v>66</v>
      </c>
      <c r="L1445" s="13"/>
      <c r="M1445" s="2">
        <v>445</v>
      </c>
    </row>
    <row r="1446" spans="1:13" s="56" customFormat="1" ht="12.75">
      <c r="A1446" s="1"/>
      <c r="B1446" s="138">
        <v>5000</v>
      </c>
      <c r="C1446" s="1" t="s">
        <v>463</v>
      </c>
      <c r="D1446" s="1" t="s">
        <v>71</v>
      </c>
      <c r="E1446" s="1" t="s">
        <v>472</v>
      </c>
      <c r="F1446" s="51" t="s">
        <v>181</v>
      </c>
      <c r="G1446" s="75" t="s">
        <v>35</v>
      </c>
      <c r="H1446" s="5">
        <f t="shared" si="83"/>
        <v>-101000</v>
      </c>
      <c r="I1446" s="19">
        <f t="shared" si="82"/>
        <v>11.235955056179776</v>
      </c>
      <c r="J1446"/>
      <c r="K1446" t="s">
        <v>66</v>
      </c>
      <c r="L1446"/>
      <c r="M1446" s="2">
        <v>445</v>
      </c>
    </row>
    <row r="1447" spans="1:13" s="56" customFormat="1" ht="12.75">
      <c r="A1447" s="1"/>
      <c r="B1447" s="138">
        <v>6000</v>
      </c>
      <c r="C1447" s="1" t="s">
        <v>463</v>
      </c>
      <c r="D1447" s="1" t="s">
        <v>71</v>
      </c>
      <c r="E1447" s="1" t="s">
        <v>472</v>
      </c>
      <c r="F1447" s="51" t="s">
        <v>182</v>
      </c>
      <c r="G1447" s="75" t="s">
        <v>41</v>
      </c>
      <c r="H1447" s="5">
        <f t="shared" si="83"/>
        <v>-107000</v>
      </c>
      <c r="I1447" s="19">
        <f t="shared" si="82"/>
        <v>13.48314606741573</v>
      </c>
      <c r="J1447"/>
      <c r="K1447" t="s">
        <v>66</v>
      </c>
      <c r="L1447"/>
      <c r="M1447" s="2">
        <v>445</v>
      </c>
    </row>
    <row r="1448" spans="1:13" s="56" customFormat="1" ht="12.75">
      <c r="A1448" s="1"/>
      <c r="B1448" s="138">
        <v>5000</v>
      </c>
      <c r="C1448" s="1" t="s">
        <v>463</v>
      </c>
      <c r="D1448" s="1" t="s">
        <v>71</v>
      </c>
      <c r="E1448" s="1" t="s">
        <v>472</v>
      </c>
      <c r="F1448" s="51" t="s">
        <v>183</v>
      </c>
      <c r="G1448" s="75" t="s">
        <v>42</v>
      </c>
      <c r="H1448" s="5">
        <f t="shared" si="83"/>
        <v>-112000</v>
      </c>
      <c r="I1448" s="19">
        <f t="shared" si="82"/>
        <v>11.235955056179776</v>
      </c>
      <c r="J1448"/>
      <c r="K1448" t="s">
        <v>66</v>
      </c>
      <c r="L1448"/>
      <c r="M1448" s="2">
        <v>445</v>
      </c>
    </row>
    <row r="1449" spans="1:13" s="56" customFormat="1" ht="12.75">
      <c r="A1449" s="10"/>
      <c r="B1449" s="138">
        <v>5000</v>
      </c>
      <c r="C1449" s="1" t="s">
        <v>463</v>
      </c>
      <c r="D1449" s="1" t="s">
        <v>71</v>
      </c>
      <c r="E1449" s="1" t="s">
        <v>472</v>
      </c>
      <c r="F1449" s="51" t="s">
        <v>184</v>
      </c>
      <c r="G1449" s="75" t="s">
        <v>50</v>
      </c>
      <c r="H1449" s="5">
        <f t="shared" si="83"/>
        <v>-117000</v>
      </c>
      <c r="I1449" s="19">
        <f t="shared" si="82"/>
        <v>11.235955056179776</v>
      </c>
      <c r="J1449"/>
      <c r="K1449" t="s">
        <v>66</v>
      </c>
      <c r="L1449" s="13"/>
      <c r="M1449" s="2">
        <v>445</v>
      </c>
    </row>
    <row r="1450" spans="1:13" s="56" customFormat="1" ht="12.75">
      <c r="A1450" s="1"/>
      <c r="B1450" s="138">
        <v>5000</v>
      </c>
      <c r="C1450" s="1" t="s">
        <v>463</v>
      </c>
      <c r="D1450" s="1" t="s">
        <v>71</v>
      </c>
      <c r="E1450" s="1" t="s">
        <v>472</v>
      </c>
      <c r="F1450" s="51" t="s">
        <v>184</v>
      </c>
      <c r="G1450" s="75" t="s">
        <v>49</v>
      </c>
      <c r="H1450" s="5">
        <f t="shared" si="83"/>
        <v>-122000</v>
      </c>
      <c r="I1450" s="19">
        <f t="shared" si="82"/>
        <v>11.235955056179776</v>
      </c>
      <c r="J1450"/>
      <c r="K1450" t="s">
        <v>66</v>
      </c>
      <c r="L1450"/>
      <c r="M1450" s="2">
        <v>445</v>
      </c>
    </row>
    <row r="1451" spans="1:13" s="56" customFormat="1" ht="12.75">
      <c r="A1451" s="1"/>
      <c r="B1451" s="138">
        <v>5000</v>
      </c>
      <c r="C1451" s="1" t="s">
        <v>463</v>
      </c>
      <c r="D1451" s="1" t="s">
        <v>71</v>
      </c>
      <c r="E1451" s="1" t="s">
        <v>472</v>
      </c>
      <c r="F1451" s="51" t="s">
        <v>184</v>
      </c>
      <c r="G1451" s="75" t="s">
        <v>51</v>
      </c>
      <c r="H1451" s="5">
        <f t="shared" si="83"/>
        <v>-127000</v>
      </c>
      <c r="I1451" s="19">
        <f t="shared" si="82"/>
        <v>11.235955056179776</v>
      </c>
      <c r="J1451"/>
      <c r="K1451" t="s">
        <v>66</v>
      </c>
      <c r="L1451"/>
      <c r="M1451" s="2">
        <v>445</v>
      </c>
    </row>
    <row r="1452" spans="1:13" s="56" customFormat="1" ht="12.75">
      <c r="A1452" s="10"/>
      <c r="B1452" s="141">
        <v>5000</v>
      </c>
      <c r="C1452" s="10" t="s">
        <v>463</v>
      </c>
      <c r="D1452" s="10" t="s">
        <v>71</v>
      </c>
      <c r="E1452" s="10" t="s">
        <v>472</v>
      </c>
      <c r="F1452" s="62" t="s">
        <v>185</v>
      </c>
      <c r="G1452" s="78" t="s">
        <v>60</v>
      </c>
      <c r="H1452" s="5">
        <f t="shared" si="83"/>
        <v>-132000</v>
      </c>
      <c r="I1452" s="19">
        <f t="shared" si="82"/>
        <v>11.235955056179776</v>
      </c>
      <c r="J1452" s="13"/>
      <c r="K1452" t="s">
        <v>75</v>
      </c>
      <c r="L1452" s="13"/>
      <c r="M1452" s="2">
        <v>445</v>
      </c>
    </row>
    <row r="1453" spans="1:13" s="56" customFormat="1" ht="12.75">
      <c r="A1453" s="10"/>
      <c r="B1453" s="141">
        <v>7000</v>
      </c>
      <c r="C1453" s="10" t="s">
        <v>463</v>
      </c>
      <c r="D1453" s="10" t="s">
        <v>71</v>
      </c>
      <c r="E1453" s="10" t="s">
        <v>472</v>
      </c>
      <c r="F1453" s="65" t="s">
        <v>186</v>
      </c>
      <c r="G1453" s="78" t="s">
        <v>34</v>
      </c>
      <c r="H1453" s="5">
        <f t="shared" si="83"/>
        <v>-139000</v>
      </c>
      <c r="I1453" s="66">
        <f t="shared" si="82"/>
        <v>15.730337078651685</v>
      </c>
      <c r="J1453" s="13"/>
      <c r="K1453" s="13" t="s">
        <v>75</v>
      </c>
      <c r="L1453" s="13"/>
      <c r="M1453" s="2">
        <v>445</v>
      </c>
    </row>
    <row r="1454" spans="1:13" s="56" customFormat="1" ht="12.75">
      <c r="A1454" s="10"/>
      <c r="B1454" s="141">
        <v>4000</v>
      </c>
      <c r="C1454" s="10" t="s">
        <v>463</v>
      </c>
      <c r="D1454" s="10" t="s">
        <v>71</v>
      </c>
      <c r="E1454" s="10" t="s">
        <v>472</v>
      </c>
      <c r="F1454" s="62" t="s">
        <v>187</v>
      </c>
      <c r="G1454" s="78" t="s">
        <v>38</v>
      </c>
      <c r="H1454" s="5">
        <f t="shared" si="83"/>
        <v>-143000</v>
      </c>
      <c r="I1454" s="19">
        <f t="shared" si="82"/>
        <v>8.98876404494382</v>
      </c>
      <c r="J1454" s="13"/>
      <c r="K1454" t="s">
        <v>75</v>
      </c>
      <c r="L1454" s="13"/>
      <c r="M1454" s="2">
        <v>445</v>
      </c>
    </row>
    <row r="1455" spans="1:13" s="56" customFormat="1" ht="12.75">
      <c r="A1455" s="10"/>
      <c r="B1455" s="141">
        <v>7000</v>
      </c>
      <c r="C1455" s="10" t="s">
        <v>463</v>
      </c>
      <c r="D1455" s="10" t="s">
        <v>71</v>
      </c>
      <c r="E1455" s="10" t="s">
        <v>472</v>
      </c>
      <c r="F1455" s="62" t="s">
        <v>188</v>
      </c>
      <c r="G1455" s="78" t="s">
        <v>48</v>
      </c>
      <c r="H1455" s="25">
        <f t="shared" si="83"/>
        <v>-150000</v>
      </c>
      <c r="I1455" s="66">
        <f t="shared" si="82"/>
        <v>15.730337078651685</v>
      </c>
      <c r="J1455" s="13"/>
      <c r="K1455" s="13" t="s">
        <v>75</v>
      </c>
      <c r="L1455" s="13"/>
      <c r="M1455" s="2">
        <v>445</v>
      </c>
    </row>
    <row r="1456" spans="1:13" s="72" customFormat="1" ht="12.75">
      <c r="A1456" s="9"/>
      <c r="B1456" s="148">
        <f>SUM(B1428:B1455)</f>
        <v>150000</v>
      </c>
      <c r="C1456" s="9" t="s">
        <v>463</v>
      </c>
      <c r="D1456" s="9"/>
      <c r="E1456" s="9"/>
      <c r="F1456" s="58"/>
      <c r="G1456" s="171"/>
      <c r="H1456" s="57">
        <v>0</v>
      </c>
      <c r="I1456" s="54">
        <f t="shared" si="82"/>
        <v>337.07865168539325</v>
      </c>
      <c r="J1456" s="55"/>
      <c r="K1456" s="55"/>
      <c r="L1456" s="55"/>
      <c r="M1456" s="2">
        <v>445</v>
      </c>
    </row>
    <row r="1457" spans="1:13" s="56" customFormat="1" ht="12.75">
      <c r="A1457" s="10"/>
      <c r="B1457" s="141"/>
      <c r="C1457" s="10"/>
      <c r="D1457" s="10"/>
      <c r="E1457" s="10"/>
      <c r="F1457" s="65"/>
      <c r="G1457" s="78"/>
      <c r="H1457" s="5">
        <f t="shared" si="83"/>
        <v>0</v>
      </c>
      <c r="I1457" s="19">
        <f t="shared" si="82"/>
        <v>0</v>
      </c>
      <c r="J1457" s="13"/>
      <c r="K1457" s="13"/>
      <c r="L1457" s="13"/>
      <c r="M1457" s="2">
        <v>445</v>
      </c>
    </row>
    <row r="1458" spans="1:13" s="56" customFormat="1" ht="12.75">
      <c r="A1458" s="10"/>
      <c r="B1458" s="141"/>
      <c r="C1458" s="10"/>
      <c r="D1458" s="10"/>
      <c r="E1458" s="10"/>
      <c r="F1458" s="65"/>
      <c r="G1458" s="78"/>
      <c r="H1458" s="5">
        <f>H1457-B1458</f>
        <v>0</v>
      </c>
      <c r="I1458" s="19">
        <f>+B1458/M1458</f>
        <v>0</v>
      </c>
      <c r="J1458" s="13"/>
      <c r="K1458" s="13"/>
      <c r="L1458" s="13"/>
      <c r="M1458" s="2">
        <v>445</v>
      </c>
    </row>
    <row r="1459" spans="1:13" s="56" customFormat="1" ht="12.75">
      <c r="A1459" s="10"/>
      <c r="B1459" s="141">
        <v>2000</v>
      </c>
      <c r="C1459" t="s">
        <v>465</v>
      </c>
      <c r="D1459" t="s">
        <v>71</v>
      </c>
      <c r="E1459" t="s">
        <v>472</v>
      </c>
      <c r="F1459" s="85" t="s">
        <v>160</v>
      </c>
      <c r="G1459" s="78" t="s">
        <v>27</v>
      </c>
      <c r="H1459" s="5">
        <f aca="true" t="shared" si="84" ref="H1459:H1522">H1458-B1459</f>
        <v>-2000</v>
      </c>
      <c r="I1459" s="19">
        <f aca="true" t="shared" si="85" ref="I1459:I1523">+B1459/M1459</f>
        <v>4.49438202247191</v>
      </c>
      <c r="J1459" s="13"/>
      <c r="K1459" t="s">
        <v>78</v>
      </c>
      <c r="L1459" s="13"/>
      <c r="M1459" s="2">
        <v>445</v>
      </c>
    </row>
    <row r="1460" spans="1:13" s="56" customFormat="1" ht="12.75">
      <c r="A1460" s="10"/>
      <c r="B1460" s="141">
        <v>2000</v>
      </c>
      <c r="C1460" t="s">
        <v>465</v>
      </c>
      <c r="D1460" t="s">
        <v>71</v>
      </c>
      <c r="E1460" t="s">
        <v>472</v>
      </c>
      <c r="F1460" s="85" t="s">
        <v>160</v>
      </c>
      <c r="G1460" s="78" t="s">
        <v>30</v>
      </c>
      <c r="H1460" s="5">
        <f t="shared" si="84"/>
        <v>-4000</v>
      </c>
      <c r="I1460" s="19">
        <f t="shared" si="85"/>
        <v>4.49438202247191</v>
      </c>
      <c r="J1460" s="63"/>
      <c r="K1460" t="s">
        <v>78</v>
      </c>
      <c r="L1460" s="63"/>
      <c r="M1460" s="2">
        <v>445</v>
      </c>
    </row>
    <row r="1461" spans="1:13" s="56" customFormat="1" ht="12.75">
      <c r="A1461" s="10"/>
      <c r="B1461" s="141">
        <v>2000</v>
      </c>
      <c r="C1461" t="s">
        <v>465</v>
      </c>
      <c r="D1461" t="s">
        <v>71</v>
      </c>
      <c r="E1461" t="s">
        <v>472</v>
      </c>
      <c r="F1461" s="85" t="s">
        <v>160</v>
      </c>
      <c r="G1461" s="78" t="s">
        <v>32</v>
      </c>
      <c r="H1461" s="5">
        <f t="shared" si="84"/>
        <v>-6000</v>
      </c>
      <c r="I1461" s="19">
        <f t="shared" si="85"/>
        <v>4.49438202247191</v>
      </c>
      <c r="J1461" s="13"/>
      <c r="K1461" t="s">
        <v>78</v>
      </c>
      <c r="L1461" s="13"/>
      <c r="M1461" s="2">
        <v>445</v>
      </c>
    </row>
    <row r="1462" spans="1:13" s="56" customFormat="1" ht="12.75">
      <c r="A1462" s="10"/>
      <c r="B1462" s="141">
        <v>2000</v>
      </c>
      <c r="C1462" t="s">
        <v>465</v>
      </c>
      <c r="D1462" t="s">
        <v>71</v>
      </c>
      <c r="E1462" t="s">
        <v>472</v>
      </c>
      <c r="F1462" s="85" t="s">
        <v>160</v>
      </c>
      <c r="G1462" s="78" t="s">
        <v>33</v>
      </c>
      <c r="H1462" s="5">
        <f t="shared" si="84"/>
        <v>-8000</v>
      </c>
      <c r="I1462" s="19">
        <f t="shared" si="85"/>
        <v>4.49438202247191</v>
      </c>
      <c r="J1462" s="13"/>
      <c r="K1462" t="s">
        <v>78</v>
      </c>
      <c r="L1462" s="13"/>
      <c r="M1462" s="2">
        <v>445</v>
      </c>
    </row>
    <row r="1463" spans="1:13" s="56" customFormat="1" ht="12.75">
      <c r="A1463" s="10"/>
      <c r="B1463" s="141">
        <v>2000</v>
      </c>
      <c r="C1463" t="s">
        <v>465</v>
      </c>
      <c r="D1463" t="s">
        <v>71</v>
      </c>
      <c r="E1463" t="s">
        <v>472</v>
      </c>
      <c r="F1463" s="85" t="s">
        <v>160</v>
      </c>
      <c r="G1463" s="78" t="s">
        <v>36</v>
      </c>
      <c r="H1463" s="5">
        <f t="shared" si="84"/>
        <v>-10000</v>
      </c>
      <c r="I1463" s="19">
        <f t="shared" si="85"/>
        <v>4.49438202247191</v>
      </c>
      <c r="J1463" s="13"/>
      <c r="K1463" t="s">
        <v>78</v>
      </c>
      <c r="L1463" s="13"/>
      <c r="M1463" s="2">
        <v>445</v>
      </c>
    </row>
    <row r="1464" spans="1:13" s="56" customFormat="1" ht="12.75">
      <c r="A1464" s="10"/>
      <c r="B1464" s="141">
        <v>2000</v>
      </c>
      <c r="C1464" t="s">
        <v>465</v>
      </c>
      <c r="D1464" t="s">
        <v>71</v>
      </c>
      <c r="E1464" t="s">
        <v>472</v>
      </c>
      <c r="F1464" s="85" t="s">
        <v>160</v>
      </c>
      <c r="G1464" s="78" t="s">
        <v>39</v>
      </c>
      <c r="H1464" s="5">
        <f t="shared" si="84"/>
        <v>-12000</v>
      </c>
      <c r="I1464" s="19">
        <f t="shared" si="85"/>
        <v>4.49438202247191</v>
      </c>
      <c r="J1464" s="13"/>
      <c r="K1464" t="s">
        <v>78</v>
      </c>
      <c r="L1464" s="13"/>
      <c r="M1464" s="2">
        <v>445</v>
      </c>
    </row>
    <row r="1465" spans="1:13" s="56" customFormat="1" ht="12.75">
      <c r="A1465" s="10"/>
      <c r="B1465" s="141">
        <v>2000</v>
      </c>
      <c r="C1465" t="s">
        <v>465</v>
      </c>
      <c r="D1465" t="s">
        <v>71</v>
      </c>
      <c r="E1465" t="s">
        <v>472</v>
      </c>
      <c r="F1465" s="85" t="s">
        <v>160</v>
      </c>
      <c r="G1465" s="78" t="s">
        <v>40</v>
      </c>
      <c r="H1465" s="5">
        <f t="shared" si="84"/>
        <v>-14000</v>
      </c>
      <c r="I1465" s="19">
        <f t="shared" si="85"/>
        <v>4.49438202247191</v>
      </c>
      <c r="J1465" s="13"/>
      <c r="K1465" t="s">
        <v>78</v>
      </c>
      <c r="L1465" s="13"/>
      <c r="M1465" s="2">
        <v>445</v>
      </c>
    </row>
    <row r="1466" spans="1:13" s="56" customFormat="1" ht="12.75">
      <c r="A1466" s="10"/>
      <c r="B1466" s="141">
        <v>2000</v>
      </c>
      <c r="C1466" t="s">
        <v>465</v>
      </c>
      <c r="D1466" t="s">
        <v>71</v>
      </c>
      <c r="E1466" t="s">
        <v>472</v>
      </c>
      <c r="F1466" s="85" t="s">
        <v>160</v>
      </c>
      <c r="G1466" s="78" t="s">
        <v>38</v>
      </c>
      <c r="H1466" s="5">
        <f t="shared" si="84"/>
        <v>-16000</v>
      </c>
      <c r="I1466" s="19">
        <f t="shared" si="85"/>
        <v>4.49438202247191</v>
      </c>
      <c r="J1466" s="13"/>
      <c r="K1466" t="s">
        <v>78</v>
      </c>
      <c r="L1466" s="13"/>
      <c r="M1466" s="2">
        <v>445</v>
      </c>
    </row>
    <row r="1467" spans="1:13" s="56" customFormat="1" ht="12.75">
      <c r="A1467" s="10"/>
      <c r="B1467" s="141">
        <v>2000</v>
      </c>
      <c r="C1467" t="s">
        <v>465</v>
      </c>
      <c r="D1467" t="s">
        <v>71</v>
      </c>
      <c r="E1467" t="s">
        <v>472</v>
      </c>
      <c r="F1467" s="85" t="s">
        <v>160</v>
      </c>
      <c r="G1467" s="78" t="s">
        <v>43</v>
      </c>
      <c r="H1467" s="5">
        <f t="shared" si="84"/>
        <v>-18000</v>
      </c>
      <c r="I1467" s="19">
        <f t="shared" si="85"/>
        <v>4.49438202247191</v>
      </c>
      <c r="J1467" s="13"/>
      <c r="K1467" t="s">
        <v>78</v>
      </c>
      <c r="L1467" s="13"/>
      <c r="M1467" s="2">
        <v>445</v>
      </c>
    </row>
    <row r="1468" spans="1:13" s="56" customFormat="1" ht="12.75">
      <c r="A1468" s="10"/>
      <c r="B1468" s="141">
        <v>2000</v>
      </c>
      <c r="C1468" t="s">
        <v>465</v>
      </c>
      <c r="D1468" t="s">
        <v>71</v>
      </c>
      <c r="E1468" t="s">
        <v>472</v>
      </c>
      <c r="F1468" s="85" t="s">
        <v>160</v>
      </c>
      <c r="G1468" s="78" t="s">
        <v>44</v>
      </c>
      <c r="H1468" s="5">
        <f t="shared" si="84"/>
        <v>-20000</v>
      </c>
      <c r="I1468" s="19">
        <f t="shared" si="85"/>
        <v>4.49438202247191</v>
      </c>
      <c r="J1468" s="13"/>
      <c r="K1468" t="s">
        <v>78</v>
      </c>
      <c r="L1468" s="13"/>
      <c r="M1468" s="2">
        <v>445</v>
      </c>
    </row>
    <row r="1469" spans="1:13" s="56" customFormat="1" ht="12.75">
      <c r="A1469" s="10"/>
      <c r="B1469" s="141">
        <v>2000</v>
      </c>
      <c r="C1469" s="10" t="s">
        <v>465</v>
      </c>
      <c r="D1469" s="10" t="s">
        <v>71</v>
      </c>
      <c r="E1469" s="10" t="s">
        <v>472</v>
      </c>
      <c r="F1469" s="62" t="s">
        <v>160</v>
      </c>
      <c r="G1469" s="78" t="s">
        <v>46</v>
      </c>
      <c r="H1469" s="5">
        <f t="shared" si="84"/>
        <v>-22000</v>
      </c>
      <c r="I1469" s="19">
        <f t="shared" si="85"/>
        <v>4.49438202247191</v>
      </c>
      <c r="J1469" s="13"/>
      <c r="K1469" t="s">
        <v>78</v>
      </c>
      <c r="L1469" s="13"/>
      <c r="M1469" s="2">
        <v>445</v>
      </c>
    </row>
    <row r="1470" spans="1:13" s="56" customFormat="1" ht="12.75">
      <c r="A1470" s="10"/>
      <c r="B1470" s="141">
        <v>2000</v>
      </c>
      <c r="C1470" s="10" t="s">
        <v>465</v>
      </c>
      <c r="D1470" s="10" t="s">
        <v>71</v>
      </c>
      <c r="E1470" s="10" t="s">
        <v>472</v>
      </c>
      <c r="F1470" s="62" t="s">
        <v>160</v>
      </c>
      <c r="G1470" s="78" t="s">
        <v>47</v>
      </c>
      <c r="H1470" s="5">
        <f t="shared" si="84"/>
        <v>-24000</v>
      </c>
      <c r="I1470" s="19">
        <f t="shared" si="85"/>
        <v>4.49438202247191</v>
      </c>
      <c r="J1470" s="13"/>
      <c r="K1470" t="s">
        <v>78</v>
      </c>
      <c r="L1470" s="13"/>
      <c r="M1470" s="2">
        <v>445</v>
      </c>
    </row>
    <row r="1471" spans="1:13" s="56" customFormat="1" ht="12.75">
      <c r="A1471" s="10"/>
      <c r="B1471" s="141">
        <v>2000</v>
      </c>
      <c r="C1471" s="10" t="s">
        <v>465</v>
      </c>
      <c r="D1471" s="10" t="s">
        <v>71</v>
      </c>
      <c r="E1471" s="10" t="s">
        <v>472</v>
      </c>
      <c r="F1471" s="62" t="s">
        <v>160</v>
      </c>
      <c r="G1471" s="78" t="s">
        <v>55</v>
      </c>
      <c r="H1471" s="5">
        <f t="shared" si="84"/>
        <v>-26000</v>
      </c>
      <c r="I1471" s="19">
        <f t="shared" si="85"/>
        <v>4.49438202247191</v>
      </c>
      <c r="J1471" s="13"/>
      <c r="K1471" t="s">
        <v>78</v>
      </c>
      <c r="L1471" s="13"/>
      <c r="M1471" s="2">
        <v>445</v>
      </c>
    </row>
    <row r="1472" spans="1:13" s="56" customFormat="1" ht="12.75">
      <c r="A1472" s="10"/>
      <c r="B1472" s="141">
        <v>2000</v>
      </c>
      <c r="C1472" s="10" t="s">
        <v>465</v>
      </c>
      <c r="D1472" s="10" t="s">
        <v>71</v>
      </c>
      <c r="E1472" s="10" t="s">
        <v>472</v>
      </c>
      <c r="F1472" s="62" t="s">
        <v>160</v>
      </c>
      <c r="G1472" s="78" t="s">
        <v>56</v>
      </c>
      <c r="H1472" s="5">
        <f t="shared" si="84"/>
        <v>-28000</v>
      </c>
      <c r="I1472" s="19">
        <f t="shared" si="85"/>
        <v>4.49438202247191</v>
      </c>
      <c r="J1472" s="13"/>
      <c r="K1472" t="s">
        <v>78</v>
      </c>
      <c r="L1472" s="13"/>
      <c r="M1472" s="2">
        <v>445</v>
      </c>
    </row>
    <row r="1473" spans="1:13" s="56" customFormat="1" ht="12.75">
      <c r="A1473" s="10"/>
      <c r="B1473" s="141">
        <v>2000</v>
      </c>
      <c r="C1473" s="10" t="s">
        <v>465</v>
      </c>
      <c r="D1473" s="10" t="s">
        <v>71</v>
      </c>
      <c r="E1473" s="10" t="s">
        <v>472</v>
      </c>
      <c r="F1473" s="62" t="s">
        <v>160</v>
      </c>
      <c r="G1473" s="78" t="s">
        <v>105</v>
      </c>
      <c r="H1473" s="5">
        <f t="shared" si="84"/>
        <v>-30000</v>
      </c>
      <c r="I1473" s="19">
        <f t="shared" si="85"/>
        <v>4.49438202247191</v>
      </c>
      <c r="J1473" s="13"/>
      <c r="K1473" t="s">
        <v>78</v>
      </c>
      <c r="L1473" s="13"/>
      <c r="M1473" s="2">
        <v>445</v>
      </c>
    </row>
    <row r="1474" spans="1:13" s="56" customFormat="1" ht="12.75">
      <c r="A1474" s="10"/>
      <c r="B1474" s="138">
        <v>2000</v>
      </c>
      <c r="C1474" s="10" t="s">
        <v>465</v>
      </c>
      <c r="D1474" s="10" t="s">
        <v>71</v>
      </c>
      <c r="E1474" s="1" t="s">
        <v>472</v>
      </c>
      <c r="F1474" s="51" t="s">
        <v>59</v>
      </c>
      <c r="G1474" s="75" t="s">
        <v>27</v>
      </c>
      <c r="H1474" s="5">
        <f t="shared" si="84"/>
        <v>-32000</v>
      </c>
      <c r="I1474" s="19">
        <f t="shared" si="85"/>
        <v>4.49438202247191</v>
      </c>
      <c r="J1474" s="13"/>
      <c r="K1474" t="s">
        <v>58</v>
      </c>
      <c r="L1474" s="13"/>
      <c r="M1474" s="2">
        <v>445</v>
      </c>
    </row>
    <row r="1475" spans="1:13" s="56" customFormat="1" ht="12.75">
      <c r="A1475" s="10"/>
      <c r="B1475" s="138">
        <v>2000</v>
      </c>
      <c r="C1475" s="63" t="s">
        <v>465</v>
      </c>
      <c r="D1475" s="10" t="s">
        <v>71</v>
      </c>
      <c r="E1475" s="63" t="s">
        <v>472</v>
      </c>
      <c r="F1475" s="51" t="s">
        <v>59</v>
      </c>
      <c r="G1475" s="75" t="s">
        <v>30</v>
      </c>
      <c r="H1475" s="5">
        <f t="shared" si="84"/>
        <v>-34000</v>
      </c>
      <c r="I1475" s="19">
        <f t="shared" si="85"/>
        <v>4.49438202247191</v>
      </c>
      <c r="J1475" s="13"/>
      <c r="K1475" t="s">
        <v>58</v>
      </c>
      <c r="L1475" s="13"/>
      <c r="M1475" s="2">
        <v>445</v>
      </c>
    </row>
    <row r="1476" spans="1:13" s="56" customFormat="1" ht="12.75">
      <c r="A1476" s="10"/>
      <c r="B1476" s="138">
        <v>2000</v>
      </c>
      <c r="C1476" s="1" t="s">
        <v>465</v>
      </c>
      <c r="D1476" s="10" t="s">
        <v>71</v>
      </c>
      <c r="E1476" s="1" t="s">
        <v>472</v>
      </c>
      <c r="F1476" s="51" t="s">
        <v>59</v>
      </c>
      <c r="G1476" s="75" t="s">
        <v>28</v>
      </c>
      <c r="H1476" s="5">
        <f t="shared" si="84"/>
        <v>-36000</v>
      </c>
      <c r="I1476" s="19">
        <f t="shared" si="85"/>
        <v>4.49438202247191</v>
      </c>
      <c r="J1476" s="13"/>
      <c r="K1476" t="s">
        <v>58</v>
      </c>
      <c r="L1476" s="13"/>
      <c r="M1476" s="2">
        <v>445</v>
      </c>
    </row>
    <row r="1477" spans="1:13" s="56" customFormat="1" ht="12.75">
      <c r="A1477" s="10"/>
      <c r="B1477" s="138">
        <v>2000</v>
      </c>
      <c r="C1477" s="1" t="s">
        <v>465</v>
      </c>
      <c r="D1477" s="1" t="s">
        <v>71</v>
      </c>
      <c r="E1477" s="1" t="s">
        <v>472</v>
      </c>
      <c r="F1477" s="51" t="s">
        <v>59</v>
      </c>
      <c r="G1477" s="75" t="s">
        <v>31</v>
      </c>
      <c r="H1477" s="5">
        <f t="shared" si="84"/>
        <v>-38000</v>
      </c>
      <c r="I1477" s="19">
        <f t="shared" si="85"/>
        <v>4.49438202247191</v>
      </c>
      <c r="J1477" s="13"/>
      <c r="K1477" t="s">
        <v>58</v>
      </c>
      <c r="L1477" s="13"/>
      <c r="M1477" s="2">
        <v>445</v>
      </c>
    </row>
    <row r="1478" spans="1:13" s="56" customFormat="1" ht="12.75">
      <c r="A1478" s="10"/>
      <c r="B1478" s="138">
        <v>2000</v>
      </c>
      <c r="C1478" s="1" t="s">
        <v>465</v>
      </c>
      <c r="D1478" s="1" t="s">
        <v>71</v>
      </c>
      <c r="E1478" s="1" t="s">
        <v>472</v>
      </c>
      <c r="F1478" s="51" t="s">
        <v>59</v>
      </c>
      <c r="G1478" s="75" t="s">
        <v>32</v>
      </c>
      <c r="H1478" s="5">
        <f t="shared" si="84"/>
        <v>-40000</v>
      </c>
      <c r="I1478" s="19">
        <f t="shared" si="85"/>
        <v>4.49438202247191</v>
      </c>
      <c r="J1478" s="13"/>
      <c r="K1478" t="s">
        <v>58</v>
      </c>
      <c r="L1478" s="13"/>
      <c r="M1478" s="2">
        <v>445</v>
      </c>
    </row>
    <row r="1479" spans="1:13" s="56" customFormat="1" ht="12.75">
      <c r="A1479" s="10"/>
      <c r="B1479" s="138">
        <v>2000</v>
      </c>
      <c r="C1479" s="1" t="s">
        <v>465</v>
      </c>
      <c r="D1479" s="1" t="s">
        <v>71</v>
      </c>
      <c r="E1479" s="1" t="s">
        <v>472</v>
      </c>
      <c r="F1479" s="51" t="s">
        <v>59</v>
      </c>
      <c r="G1479" s="75" t="s">
        <v>33</v>
      </c>
      <c r="H1479" s="5">
        <f t="shared" si="84"/>
        <v>-42000</v>
      </c>
      <c r="I1479" s="19">
        <f t="shared" si="85"/>
        <v>4.49438202247191</v>
      </c>
      <c r="J1479" s="13"/>
      <c r="K1479" t="s">
        <v>58</v>
      </c>
      <c r="L1479" s="13"/>
      <c r="M1479" s="2">
        <v>445</v>
      </c>
    </row>
    <row r="1480" spans="1:13" s="56" customFormat="1" ht="12.75">
      <c r="A1480" s="10"/>
      <c r="B1480" s="138">
        <v>2000</v>
      </c>
      <c r="C1480" s="1" t="s">
        <v>465</v>
      </c>
      <c r="D1480" s="1" t="s">
        <v>71</v>
      </c>
      <c r="E1480" s="1" t="s">
        <v>472</v>
      </c>
      <c r="F1480" s="51" t="s">
        <v>59</v>
      </c>
      <c r="G1480" s="75" t="s">
        <v>47</v>
      </c>
      <c r="H1480" s="5">
        <f t="shared" si="84"/>
        <v>-44000</v>
      </c>
      <c r="I1480" s="19">
        <f t="shared" si="85"/>
        <v>4.49438202247191</v>
      </c>
      <c r="J1480" s="13"/>
      <c r="K1480" t="s">
        <v>58</v>
      </c>
      <c r="L1480" s="13"/>
      <c r="M1480" s="2">
        <v>445</v>
      </c>
    </row>
    <row r="1481" spans="1:13" s="56" customFormat="1" ht="12.75">
      <c r="A1481" s="10"/>
      <c r="B1481" s="138">
        <v>2000</v>
      </c>
      <c r="C1481" s="1" t="s">
        <v>465</v>
      </c>
      <c r="D1481" s="1" t="s">
        <v>71</v>
      </c>
      <c r="E1481" s="1" t="s">
        <v>472</v>
      </c>
      <c r="F1481" s="51" t="s">
        <v>59</v>
      </c>
      <c r="G1481" s="75" t="s">
        <v>48</v>
      </c>
      <c r="H1481" s="5">
        <f t="shared" si="84"/>
        <v>-46000</v>
      </c>
      <c r="I1481" s="19">
        <f t="shared" si="85"/>
        <v>4.49438202247191</v>
      </c>
      <c r="J1481" s="13"/>
      <c r="K1481" t="s">
        <v>58</v>
      </c>
      <c r="L1481" s="13"/>
      <c r="M1481" s="2">
        <v>445</v>
      </c>
    </row>
    <row r="1482" spans="1:13" s="56" customFormat="1" ht="12.75">
      <c r="A1482" s="10"/>
      <c r="B1482" s="138">
        <v>2000</v>
      </c>
      <c r="C1482" s="1" t="s">
        <v>465</v>
      </c>
      <c r="D1482" s="1" t="s">
        <v>71</v>
      </c>
      <c r="E1482" s="1" t="s">
        <v>472</v>
      </c>
      <c r="F1482" s="51" t="s">
        <v>59</v>
      </c>
      <c r="G1482" s="75" t="s">
        <v>50</v>
      </c>
      <c r="H1482" s="5">
        <f t="shared" si="84"/>
        <v>-48000</v>
      </c>
      <c r="I1482" s="19">
        <f t="shared" si="85"/>
        <v>4.49438202247191</v>
      </c>
      <c r="J1482" s="13"/>
      <c r="K1482" t="s">
        <v>58</v>
      </c>
      <c r="L1482" s="13"/>
      <c r="M1482" s="2">
        <v>445</v>
      </c>
    </row>
    <row r="1483" spans="1:13" s="56" customFormat="1" ht="12.75">
      <c r="A1483" s="10"/>
      <c r="B1483" s="138">
        <v>2000</v>
      </c>
      <c r="C1483" s="1" t="s">
        <v>465</v>
      </c>
      <c r="D1483" s="1" t="s">
        <v>71</v>
      </c>
      <c r="E1483" s="1" t="s">
        <v>472</v>
      </c>
      <c r="F1483" s="51" t="s">
        <v>59</v>
      </c>
      <c r="G1483" s="75" t="s">
        <v>49</v>
      </c>
      <c r="H1483" s="5">
        <f t="shared" si="84"/>
        <v>-50000</v>
      </c>
      <c r="I1483" s="19">
        <f t="shared" si="85"/>
        <v>4.49438202247191</v>
      </c>
      <c r="J1483" s="13"/>
      <c r="K1483" t="s">
        <v>58</v>
      </c>
      <c r="L1483" s="13"/>
      <c r="M1483" s="2">
        <v>445</v>
      </c>
    </row>
    <row r="1484" spans="1:13" s="56" customFormat="1" ht="12.75">
      <c r="A1484" s="10"/>
      <c r="B1484" s="138">
        <v>2000</v>
      </c>
      <c r="C1484" s="1" t="s">
        <v>465</v>
      </c>
      <c r="D1484" s="1" t="s">
        <v>71</v>
      </c>
      <c r="E1484" s="1" t="s">
        <v>472</v>
      </c>
      <c r="F1484" s="51" t="s">
        <v>59</v>
      </c>
      <c r="G1484" s="75" t="s">
        <v>52</v>
      </c>
      <c r="H1484" s="5">
        <f t="shared" si="84"/>
        <v>-52000</v>
      </c>
      <c r="I1484" s="19">
        <f t="shared" si="85"/>
        <v>4.49438202247191</v>
      </c>
      <c r="J1484" s="13"/>
      <c r="K1484" t="s">
        <v>58</v>
      </c>
      <c r="L1484" s="13"/>
      <c r="M1484" s="2">
        <v>445</v>
      </c>
    </row>
    <row r="1485" spans="1:13" s="56" customFormat="1" ht="12.75">
      <c r="A1485" s="10"/>
      <c r="B1485" s="138">
        <v>2000</v>
      </c>
      <c r="C1485" s="1" t="s">
        <v>465</v>
      </c>
      <c r="D1485" s="1" t="s">
        <v>71</v>
      </c>
      <c r="E1485" s="1" t="s">
        <v>472</v>
      </c>
      <c r="F1485" s="51" t="s">
        <v>59</v>
      </c>
      <c r="G1485" s="75" t="s">
        <v>55</v>
      </c>
      <c r="H1485" s="5">
        <f t="shared" si="84"/>
        <v>-54000</v>
      </c>
      <c r="I1485" s="19">
        <f t="shared" si="85"/>
        <v>4.49438202247191</v>
      </c>
      <c r="J1485" s="13"/>
      <c r="K1485" t="s">
        <v>58</v>
      </c>
      <c r="L1485" s="13"/>
      <c r="M1485" s="2">
        <v>445</v>
      </c>
    </row>
    <row r="1486" spans="1:13" s="56" customFormat="1" ht="12.75">
      <c r="A1486" s="1"/>
      <c r="B1486" s="138">
        <v>2000</v>
      </c>
      <c r="C1486" s="1" t="s">
        <v>465</v>
      </c>
      <c r="D1486" s="1" t="s">
        <v>71</v>
      </c>
      <c r="E1486" s="1" t="s">
        <v>472</v>
      </c>
      <c r="F1486" s="51" t="s">
        <v>161</v>
      </c>
      <c r="G1486" s="75" t="s">
        <v>27</v>
      </c>
      <c r="H1486" s="5">
        <f t="shared" si="84"/>
        <v>-56000</v>
      </c>
      <c r="I1486" s="19">
        <f t="shared" si="85"/>
        <v>4.49438202247191</v>
      </c>
      <c r="J1486"/>
      <c r="K1486" t="s">
        <v>123</v>
      </c>
      <c r="L1486"/>
      <c r="M1486" s="2">
        <v>445</v>
      </c>
    </row>
    <row r="1487" spans="1:13" s="56" customFormat="1" ht="12.75">
      <c r="A1487" s="1"/>
      <c r="B1487" s="138">
        <v>500</v>
      </c>
      <c r="C1487" s="1" t="s">
        <v>465</v>
      </c>
      <c r="D1487" s="1" t="s">
        <v>71</v>
      </c>
      <c r="E1487" s="1" t="s">
        <v>472</v>
      </c>
      <c r="F1487" s="51" t="s">
        <v>161</v>
      </c>
      <c r="G1487" s="75" t="s">
        <v>27</v>
      </c>
      <c r="H1487" s="5">
        <f t="shared" si="84"/>
        <v>-56500</v>
      </c>
      <c r="I1487" s="19">
        <f t="shared" si="85"/>
        <v>1.1235955056179776</v>
      </c>
      <c r="J1487"/>
      <c r="K1487" t="s">
        <v>123</v>
      </c>
      <c r="L1487"/>
      <c r="M1487" s="2">
        <v>445</v>
      </c>
    </row>
    <row r="1488" spans="1:13" s="56" customFormat="1" ht="12.75">
      <c r="A1488" s="1"/>
      <c r="B1488" s="138">
        <v>2000</v>
      </c>
      <c r="C1488" s="1" t="s">
        <v>465</v>
      </c>
      <c r="D1488" s="1" t="s">
        <v>71</v>
      </c>
      <c r="E1488" s="1" t="s">
        <v>472</v>
      </c>
      <c r="F1488" s="51" t="s">
        <v>161</v>
      </c>
      <c r="G1488" s="75" t="s">
        <v>30</v>
      </c>
      <c r="H1488" s="5">
        <f t="shared" si="84"/>
        <v>-58500</v>
      </c>
      <c r="I1488" s="19">
        <f t="shared" si="85"/>
        <v>4.49438202247191</v>
      </c>
      <c r="J1488"/>
      <c r="K1488" t="s">
        <v>123</v>
      </c>
      <c r="L1488"/>
      <c r="M1488" s="2">
        <v>445</v>
      </c>
    </row>
    <row r="1489" spans="1:13" s="56" customFormat="1" ht="12.75">
      <c r="A1489" s="1"/>
      <c r="B1489" s="138">
        <v>500</v>
      </c>
      <c r="C1489" s="1" t="s">
        <v>465</v>
      </c>
      <c r="D1489" s="1" t="s">
        <v>71</v>
      </c>
      <c r="E1489" s="1" t="s">
        <v>472</v>
      </c>
      <c r="F1489" s="51" t="s">
        <v>161</v>
      </c>
      <c r="G1489" s="75" t="s">
        <v>30</v>
      </c>
      <c r="H1489" s="5">
        <f t="shared" si="84"/>
        <v>-59000</v>
      </c>
      <c r="I1489" s="19">
        <f t="shared" si="85"/>
        <v>1.1235955056179776</v>
      </c>
      <c r="J1489"/>
      <c r="K1489" t="s">
        <v>123</v>
      </c>
      <c r="L1489"/>
      <c r="M1489" s="2">
        <v>445</v>
      </c>
    </row>
    <row r="1490" spans="1:13" s="56" customFormat="1" ht="12.75">
      <c r="A1490" s="1"/>
      <c r="B1490" s="138">
        <v>2000</v>
      </c>
      <c r="C1490" s="1" t="s">
        <v>465</v>
      </c>
      <c r="D1490" s="1" t="s">
        <v>71</v>
      </c>
      <c r="E1490" s="1" t="s">
        <v>472</v>
      </c>
      <c r="F1490" s="51" t="s">
        <v>161</v>
      </c>
      <c r="G1490" s="75" t="s">
        <v>46</v>
      </c>
      <c r="H1490" s="5">
        <f t="shared" si="84"/>
        <v>-61000</v>
      </c>
      <c r="I1490" s="19">
        <f t="shared" si="85"/>
        <v>4.49438202247191</v>
      </c>
      <c r="J1490"/>
      <c r="K1490" t="s">
        <v>123</v>
      </c>
      <c r="L1490"/>
      <c r="M1490" s="2">
        <v>445</v>
      </c>
    </row>
    <row r="1491" spans="1:13" s="56" customFormat="1" ht="12.75">
      <c r="A1491" s="10"/>
      <c r="B1491" s="141">
        <v>2000</v>
      </c>
      <c r="C1491" s="10" t="s">
        <v>465</v>
      </c>
      <c r="D1491" s="10" t="s">
        <v>71</v>
      </c>
      <c r="E1491" s="10" t="s">
        <v>472</v>
      </c>
      <c r="F1491" s="65" t="s">
        <v>161</v>
      </c>
      <c r="G1491" s="75" t="s">
        <v>47</v>
      </c>
      <c r="H1491" s="5">
        <f t="shared" si="84"/>
        <v>-63000</v>
      </c>
      <c r="I1491" s="19">
        <f t="shared" si="85"/>
        <v>4.49438202247191</v>
      </c>
      <c r="J1491" s="13"/>
      <c r="K1491" t="s">
        <v>123</v>
      </c>
      <c r="L1491" s="13"/>
      <c r="M1491" s="2">
        <v>445</v>
      </c>
    </row>
    <row r="1492" spans="1:13" s="56" customFormat="1" ht="12.75">
      <c r="A1492" s="1"/>
      <c r="B1492" s="138">
        <v>2000</v>
      </c>
      <c r="C1492" s="1" t="s">
        <v>465</v>
      </c>
      <c r="D1492" s="1" t="s">
        <v>71</v>
      </c>
      <c r="E1492" s="1" t="s">
        <v>472</v>
      </c>
      <c r="F1492" s="51" t="s">
        <v>65</v>
      </c>
      <c r="G1492" s="75" t="s">
        <v>27</v>
      </c>
      <c r="H1492" s="5">
        <f t="shared" si="84"/>
        <v>-65000</v>
      </c>
      <c r="I1492" s="19">
        <f t="shared" si="85"/>
        <v>4.49438202247191</v>
      </c>
      <c r="J1492"/>
      <c r="K1492" t="s">
        <v>66</v>
      </c>
      <c r="L1492"/>
      <c r="M1492" s="2">
        <v>445</v>
      </c>
    </row>
    <row r="1493" spans="1:13" s="56" customFormat="1" ht="12.75">
      <c r="A1493" s="1"/>
      <c r="B1493" s="138">
        <v>2000</v>
      </c>
      <c r="C1493" s="1" t="s">
        <v>465</v>
      </c>
      <c r="D1493" s="1" t="s">
        <v>71</v>
      </c>
      <c r="E1493" s="1" t="s">
        <v>472</v>
      </c>
      <c r="F1493" s="51" t="s">
        <v>65</v>
      </c>
      <c r="G1493" s="75" t="s">
        <v>30</v>
      </c>
      <c r="H1493" s="5">
        <f t="shared" si="84"/>
        <v>-67000</v>
      </c>
      <c r="I1493" s="19">
        <f t="shared" si="85"/>
        <v>4.49438202247191</v>
      </c>
      <c r="J1493"/>
      <c r="K1493" t="s">
        <v>66</v>
      </c>
      <c r="L1493"/>
      <c r="M1493" s="2">
        <v>445</v>
      </c>
    </row>
    <row r="1494" spans="1:13" s="56" customFormat="1" ht="12.75">
      <c r="A1494" s="1"/>
      <c r="B1494" s="138">
        <v>2000</v>
      </c>
      <c r="C1494" s="1" t="s">
        <v>465</v>
      </c>
      <c r="D1494" s="1" t="s">
        <v>71</v>
      </c>
      <c r="E1494" s="1" t="s">
        <v>472</v>
      </c>
      <c r="F1494" s="51" t="s">
        <v>65</v>
      </c>
      <c r="G1494" s="75" t="s">
        <v>35</v>
      </c>
      <c r="H1494" s="5">
        <f t="shared" si="84"/>
        <v>-69000</v>
      </c>
      <c r="I1494" s="19">
        <f t="shared" si="85"/>
        <v>4.49438202247191</v>
      </c>
      <c r="J1494"/>
      <c r="K1494" t="s">
        <v>66</v>
      </c>
      <c r="L1494"/>
      <c r="M1494" s="2">
        <v>445</v>
      </c>
    </row>
    <row r="1495" spans="1:13" s="56" customFormat="1" ht="12.75">
      <c r="A1495" s="1"/>
      <c r="B1495" s="138">
        <v>2000</v>
      </c>
      <c r="C1495" s="1" t="s">
        <v>465</v>
      </c>
      <c r="D1495" s="1" t="s">
        <v>71</v>
      </c>
      <c r="E1495" s="1" t="s">
        <v>472</v>
      </c>
      <c r="F1495" s="51" t="s">
        <v>65</v>
      </c>
      <c r="G1495" s="75" t="s">
        <v>36</v>
      </c>
      <c r="H1495" s="5">
        <f t="shared" si="84"/>
        <v>-71000</v>
      </c>
      <c r="I1495" s="19">
        <f t="shared" si="85"/>
        <v>4.49438202247191</v>
      </c>
      <c r="J1495"/>
      <c r="K1495" t="s">
        <v>66</v>
      </c>
      <c r="L1495"/>
      <c r="M1495" s="2">
        <v>445</v>
      </c>
    </row>
    <row r="1496" spans="1:13" s="56" customFormat="1" ht="12.75">
      <c r="A1496" s="10"/>
      <c r="B1496" s="138">
        <v>2000</v>
      </c>
      <c r="C1496" s="1" t="s">
        <v>465</v>
      </c>
      <c r="D1496" s="1" t="s">
        <v>71</v>
      </c>
      <c r="E1496" s="1" t="s">
        <v>472</v>
      </c>
      <c r="F1496" s="51" t="s">
        <v>65</v>
      </c>
      <c r="G1496" s="75" t="s">
        <v>41</v>
      </c>
      <c r="H1496" s="5">
        <f t="shared" si="84"/>
        <v>-73000</v>
      </c>
      <c r="I1496" s="19">
        <f t="shared" si="85"/>
        <v>4.49438202247191</v>
      </c>
      <c r="J1496"/>
      <c r="K1496" t="s">
        <v>66</v>
      </c>
      <c r="L1496" s="13"/>
      <c r="M1496" s="2">
        <v>445</v>
      </c>
    </row>
    <row r="1497" spans="1:13" s="56" customFormat="1" ht="12.75">
      <c r="A1497" s="10"/>
      <c r="B1497" s="138">
        <v>2000</v>
      </c>
      <c r="C1497" s="1" t="s">
        <v>465</v>
      </c>
      <c r="D1497" s="1" t="s">
        <v>71</v>
      </c>
      <c r="E1497" s="1" t="s">
        <v>472</v>
      </c>
      <c r="F1497" s="51" t="s">
        <v>65</v>
      </c>
      <c r="G1497" s="75" t="s">
        <v>42</v>
      </c>
      <c r="H1497" s="5">
        <f t="shared" si="84"/>
        <v>-75000</v>
      </c>
      <c r="I1497" s="19">
        <f t="shared" si="85"/>
        <v>4.49438202247191</v>
      </c>
      <c r="J1497"/>
      <c r="K1497" t="s">
        <v>66</v>
      </c>
      <c r="L1497" s="13"/>
      <c r="M1497" s="2">
        <v>445</v>
      </c>
    </row>
    <row r="1498" spans="1:13" s="56" customFormat="1" ht="12.75">
      <c r="A1498" s="1"/>
      <c r="B1498" s="138">
        <v>2000</v>
      </c>
      <c r="C1498" s="1" t="s">
        <v>465</v>
      </c>
      <c r="D1498" s="1" t="s">
        <v>71</v>
      </c>
      <c r="E1498" s="1" t="s">
        <v>472</v>
      </c>
      <c r="F1498" s="51" t="s">
        <v>65</v>
      </c>
      <c r="G1498" s="75" t="s">
        <v>43</v>
      </c>
      <c r="H1498" s="5">
        <f t="shared" si="84"/>
        <v>-77000</v>
      </c>
      <c r="I1498" s="19">
        <f t="shared" si="85"/>
        <v>4.49438202247191</v>
      </c>
      <c r="J1498"/>
      <c r="K1498" t="s">
        <v>66</v>
      </c>
      <c r="L1498"/>
      <c r="M1498" s="2">
        <v>445</v>
      </c>
    </row>
    <row r="1499" spans="1:13" s="56" customFormat="1" ht="12.75">
      <c r="A1499" s="10"/>
      <c r="B1499" s="138">
        <v>2000</v>
      </c>
      <c r="C1499" s="1" t="s">
        <v>465</v>
      </c>
      <c r="D1499" s="1" t="s">
        <v>71</v>
      </c>
      <c r="E1499" s="1" t="s">
        <v>472</v>
      </c>
      <c r="F1499" s="51" t="s">
        <v>65</v>
      </c>
      <c r="G1499" s="75" t="s">
        <v>50</v>
      </c>
      <c r="H1499" s="5">
        <f t="shared" si="84"/>
        <v>-79000</v>
      </c>
      <c r="I1499" s="19">
        <f t="shared" si="85"/>
        <v>4.49438202247191</v>
      </c>
      <c r="J1499"/>
      <c r="K1499" t="s">
        <v>66</v>
      </c>
      <c r="L1499" s="13"/>
      <c r="M1499" s="2">
        <v>445</v>
      </c>
    </row>
    <row r="1500" spans="1:13" s="56" customFormat="1" ht="12.75">
      <c r="A1500" s="10"/>
      <c r="B1500" s="138">
        <v>2000</v>
      </c>
      <c r="C1500" s="1" t="s">
        <v>465</v>
      </c>
      <c r="D1500" s="1" t="s">
        <v>71</v>
      </c>
      <c r="E1500" s="1" t="s">
        <v>472</v>
      </c>
      <c r="F1500" s="51" t="s">
        <v>65</v>
      </c>
      <c r="G1500" s="75" t="s">
        <v>49</v>
      </c>
      <c r="H1500" s="5">
        <f t="shared" si="84"/>
        <v>-81000</v>
      </c>
      <c r="I1500" s="19">
        <f t="shared" si="85"/>
        <v>4.49438202247191</v>
      </c>
      <c r="J1500"/>
      <c r="K1500" t="s">
        <v>66</v>
      </c>
      <c r="L1500" s="13"/>
      <c r="M1500" s="2">
        <v>445</v>
      </c>
    </row>
    <row r="1501" spans="1:13" s="56" customFormat="1" ht="12.75">
      <c r="A1501" s="1"/>
      <c r="B1501" s="138">
        <v>2000</v>
      </c>
      <c r="C1501" s="1" t="s">
        <v>465</v>
      </c>
      <c r="D1501" s="1" t="s">
        <v>71</v>
      </c>
      <c r="E1501" s="1" t="s">
        <v>472</v>
      </c>
      <c r="F1501" s="51" t="s">
        <v>65</v>
      </c>
      <c r="G1501" s="75" t="s">
        <v>51</v>
      </c>
      <c r="H1501" s="5">
        <f t="shared" si="84"/>
        <v>-83000</v>
      </c>
      <c r="I1501" s="19">
        <f t="shared" si="85"/>
        <v>4.49438202247191</v>
      </c>
      <c r="J1501"/>
      <c r="K1501" t="s">
        <v>66</v>
      </c>
      <c r="L1501"/>
      <c r="M1501" s="2">
        <v>445</v>
      </c>
    </row>
    <row r="1502" spans="1:13" s="56" customFormat="1" ht="12.75">
      <c r="A1502" s="1"/>
      <c r="B1502" s="138">
        <v>2000</v>
      </c>
      <c r="C1502" s="1" t="s">
        <v>465</v>
      </c>
      <c r="D1502" s="1" t="s">
        <v>71</v>
      </c>
      <c r="E1502" s="1" t="s">
        <v>472</v>
      </c>
      <c r="F1502" s="51" t="s">
        <v>65</v>
      </c>
      <c r="G1502" s="75" t="s">
        <v>52</v>
      </c>
      <c r="H1502" s="5">
        <f t="shared" si="84"/>
        <v>-85000</v>
      </c>
      <c r="I1502" s="19">
        <f t="shared" si="85"/>
        <v>4.49438202247191</v>
      </c>
      <c r="J1502"/>
      <c r="K1502" t="s">
        <v>66</v>
      </c>
      <c r="L1502"/>
      <c r="M1502" s="2">
        <v>445</v>
      </c>
    </row>
    <row r="1503" spans="1:13" s="56" customFormat="1" ht="12.75">
      <c r="A1503" s="10"/>
      <c r="B1503" s="141">
        <v>2000</v>
      </c>
      <c r="C1503" s="10" t="s">
        <v>465</v>
      </c>
      <c r="D1503" s="10" t="s">
        <v>71</v>
      </c>
      <c r="E1503" s="10" t="s">
        <v>472</v>
      </c>
      <c r="F1503" s="65" t="s">
        <v>74</v>
      </c>
      <c r="G1503" s="78" t="s">
        <v>60</v>
      </c>
      <c r="H1503" s="5">
        <f t="shared" si="84"/>
        <v>-87000</v>
      </c>
      <c r="I1503" s="19">
        <f t="shared" si="85"/>
        <v>4.49438202247191</v>
      </c>
      <c r="J1503" s="13"/>
      <c r="K1503" t="s">
        <v>75</v>
      </c>
      <c r="L1503" s="13"/>
      <c r="M1503" s="2">
        <v>445</v>
      </c>
    </row>
    <row r="1504" spans="1:13" s="56" customFormat="1" ht="12.75">
      <c r="A1504" s="10"/>
      <c r="B1504" s="141">
        <v>2000</v>
      </c>
      <c r="C1504" s="10" t="s">
        <v>465</v>
      </c>
      <c r="D1504" s="10" t="s">
        <v>71</v>
      </c>
      <c r="E1504" s="10" t="s">
        <v>472</v>
      </c>
      <c r="F1504" s="65" t="s">
        <v>74</v>
      </c>
      <c r="G1504" s="78" t="s">
        <v>25</v>
      </c>
      <c r="H1504" s="5">
        <f t="shared" si="84"/>
        <v>-89000</v>
      </c>
      <c r="I1504" s="19">
        <f t="shared" si="85"/>
        <v>4.49438202247191</v>
      </c>
      <c r="J1504" s="13"/>
      <c r="K1504" t="s">
        <v>75</v>
      </c>
      <c r="L1504" s="13"/>
      <c r="M1504" s="2">
        <v>445</v>
      </c>
    </row>
    <row r="1505" spans="1:13" s="56" customFormat="1" ht="12.75">
      <c r="A1505" s="10"/>
      <c r="B1505" s="141">
        <v>2000</v>
      </c>
      <c r="C1505" s="10" t="s">
        <v>465</v>
      </c>
      <c r="D1505" s="10" t="s">
        <v>71</v>
      </c>
      <c r="E1505" s="10" t="s">
        <v>472</v>
      </c>
      <c r="F1505" s="65" t="s">
        <v>74</v>
      </c>
      <c r="G1505" s="78" t="s">
        <v>34</v>
      </c>
      <c r="H1505" s="5">
        <f t="shared" si="84"/>
        <v>-91000</v>
      </c>
      <c r="I1505" s="19">
        <f t="shared" si="85"/>
        <v>4.49438202247191</v>
      </c>
      <c r="J1505" s="13"/>
      <c r="K1505" t="s">
        <v>75</v>
      </c>
      <c r="L1505" s="13"/>
      <c r="M1505" s="2">
        <v>445</v>
      </c>
    </row>
    <row r="1506" spans="1:13" s="56" customFormat="1" ht="12.75">
      <c r="A1506" s="10"/>
      <c r="B1506" s="141">
        <v>500</v>
      </c>
      <c r="C1506" s="10" t="s">
        <v>465</v>
      </c>
      <c r="D1506" s="10" t="s">
        <v>71</v>
      </c>
      <c r="E1506" s="10" t="s">
        <v>472</v>
      </c>
      <c r="F1506" s="65" t="s">
        <v>74</v>
      </c>
      <c r="G1506" s="78" t="s">
        <v>35</v>
      </c>
      <c r="H1506" s="5">
        <f t="shared" si="84"/>
        <v>-91500</v>
      </c>
      <c r="I1506" s="19">
        <f t="shared" si="85"/>
        <v>1.1235955056179776</v>
      </c>
      <c r="J1506" s="13"/>
      <c r="K1506" t="s">
        <v>75</v>
      </c>
      <c r="L1506" s="13"/>
      <c r="M1506" s="2">
        <v>445</v>
      </c>
    </row>
    <row r="1507" spans="1:13" s="56" customFormat="1" ht="12.75">
      <c r="A1507" s="10"/>
      <c r="B1507" s="141">
        <v>2000</v>
      </c>
      <c r="C1507" s="10" t="s">
        <v>465</v>
      </c>
      <c r="D1507" s="10" t="s">
        <v>71</v>
      </c>
      <c r="E1507" s="10" t="s">
        <v>472</v>
      </c>
      <c r="F1507" s="65" t="s">
        <v>74</v>
      </c>
      <c r="G1507" s="78" t="s">
        <v>35</v>
      </c>
      <c r="H1507" s="5">
        <f t="shared" si="84"/>
        <v>-93500</v>
      </c>
      <c r="I1507" s="19">
        <f t="shared" si="85"/>
        <v>4.49438202247191</v>
      </c>
      <c r="J1507" s="13"/>
      <c r="K1507" t="s">
        <v>75</v>
      </c>
      <c r="L1507" s="13"/>
      <c r="M1507" s="2">
        <v>445</v>
      </c>
    </row>
    <row r="1508" spans="1:13" s="56" customFormat="1" ht="12.75">
      <c r="A1508" s="10"/>
      <c r="B1508" s="141">
        <v>2000</v>
      </c>
      <c r="C1508" s="10" t="s">
        <v>465</v>
      </c>
      <c r="D1508" s="10" t="s">
        <v>71</v>
      </c>
      <c r="E1508" s="10" t="s">
        <v>472</v>
      </c>
      <c r="F1508" s="65" t="s">
        <v>74</v>
      </c>
      <c r="G1508" s="78" t="s">
        <v>38</v>
      </c>
      <c r="H1508" s="5">
        <f t="shared" si="84"/>
        <v>-95500</v>
      </c>
      <c r="I1508" s="19">
        <f t="shared" si="85"/>
        <v>4.49438202247191</v>
      </c>
      <c r="J1508" s="13"/>
      <c r="K1508" t="s">
        <v>75</v>
      </c>
      <c r="L1508" s="13"/>
      <c r="M1508" s="2">
        <v>445</v>
      </c>
    </row>
    <row r="1509" spans="1:13" s="56" customFormat="1" ht="12.75">
      <c r="A1509" s="10"/>
      <c r="B1509" s="141">
        <v>500</v>
      </c>
      <c r="C1509" s="10" t="s">
        <v>465</v>
      </c>
      <c r="D1509" s="10" t="s">
        <v>71</v>
      </c>
      <c r="E1509" s="10" t="s">
        <v>472</v>
      </c>
      <c r="F1509" s="65" t="s">
        <v>74</v>
      </c>
      <c r="G1509" s="78" t="s">
        <v>38</v>
      </c>
      <c r="H1509" s="5">
        <f t="shared" si="84"/>
        <v>-96000</v>
      </c>
      <c r="I1509" s="19">
        <f t="shared" si="85"/>
        <v>1.1235955056179776</v>
      </c>
      <c r="J1509" s="13"/>
      <c r="K1509" t="s">
        <v>75</v>
      </c>
      <c r="L1509" s="13"/>
      <c r="M1509" s="2">
        <v>445</v>
      </c>
    </row>
    <row r="1510" spans="1:13" s="13" customFormat="1" ht="12.75">
      <c r="A1510" s="10"/>
      <c r="B1510" s="141">
        <v>2000</v>
      </c>
      <c r="C1510" s="10" t="s">
        <v>465</v>
      </c>
      <c r="D1510" s="10" t="s">
        <v>71</v>
      </c>
      <c r="E1510" s="10" t="s">
        <v>472</v>
      </c>
      <c r="F1510" s="65" t="s">
        <v>74</v>
      </c>
      <c r="G1510" s="78" t="s">
        <v>41</v>
      </c>
      <c r="H1510" s="5">
        <f t="shared" si="84"/>
        <v>-98000</v>
      </c>
      <c r="I1510" s="19">
        <f t="shared" si="85"/>
        <v>4.49438202247191</v>
      </c>
      <c r="K1510" t="s">
        <v>75</v>
      </c>
      <c r="M1510" s="2">
        <v>445</v>
      </c>
    </row>
    <row r="1511" spans="1:13" s="56" customFormat="1" ht="12.75">
      <c r="A1511" s="10"/>
      <c r="B1511" s="141">
        <v>500</v>
      </c>
      <c r="C1511" s="10" t="s">
        <v>465</v>
      </c>
      <c r="D1511" s="10" t="s">
        <v>71</v>
      </c>
      <c r="E1511" s="10" t="s">
        <v>472</v>
      </c>
      <c r="F1511" s="65" t="s">
        <v>74</v>
      </c>
      <c r="G1511" s="78" t="s">
        <v>41</v>
      </c>
      <c r="H1511" s="5">
        <f t="shared" si="84"/>
        <v>-98500</v>
      </c>
      <c r="I1511" s="19">
        <f t="shared" si="85"/>
        <v>1.1235955056179776</v>
      </c>
      <c r="J1511" s="13"/>
      <c r="K1511" t="s">
        <v>75</v>
      </c>
      <c r="L1511" s="13"/>
      <c r="M1511" s="2">
        <v>445</v>
      </c>
    </row>
    <row r="1512" spans="1:13" s="56" customFormat="1" ht="12.75">
      <c r="A1512" s="10"/>
      <c r="B1512" s="141">
        <v>2000</v>
      </c>
      <c r="C1512" s="10" t="s">
        <v>465</v>
      </c>
      <c r="D1512" s="10" t="s">
        <v>71</v>
      </c>
      <c r="E1512" s="10" t="s">
        <v>472</v>
      </c>
      <c r="F1512" s="62" t="s">
        <v>74</v>
      </c>
      <c r="G1512" s="78" t="s">
        <v>48</v>
      </c>
      <c r="H1512" s="5">
        <f t="shared" si="84"/>
        <v>-100500</v>
      </c>
      <c r="I1512" s="19">
        <f t="shared" si="85"/>
        <v>4.49438202247191</v>
      </c>
      <c r="J1512" s="13"/>
      <c r="K1512" t="s">
        <v>75</v>
      </c>
      <c r="L1512" s="13"/>
      <c r="M1512" s="2">
        <v>445</v>
      </c>
    </row>
    <row r="1513" spans="1:13" s="56" customFormat="1" ht="12.75">
      <c r="A1513" s="10"/>
      <c r="B1513" s="141">
        <v>2000</v>
      </c>
      <c r="C1513" s="10" t="s">
        <v>465</v>
      </c>
      <c r="D1513" s="10" t="s">
        <v>71</v>
      </c>
      <c r="E1513" s="10" t="s">
        <v>472</v>
      </c>
      <c r="F1513" s="62" t="s">
        <v>74</v>
      </c>
      <c r="G1513" s="78" t="s">
        <v>50</v>
      </c>
      <c r="H1513" s="5">
        <f t="shared" si="84"/>
        <v>-102500</v>
      </c>
      <c r="I1513" s="19">
        <f t="shared" si="85"/>
        <v>4.49438202247191</v>
      </c>
      <c r="J1513" s="13"/>
      <c r="K1513" t="s">
        <v>75</v>
      </c>
      <c r="L1513" s="13"/>
      <c r="M1513" s="2">
        <v>445</v>
      </c>
    </row>
    <row r="1514" spans="1:13" s="13" customFormat="1" ht="12.75">
      <c r="A1514" s="10"/>
      <c r="B1514" s="141">
        <v>500</v>
      </c>
      <c r="C1514" s="10" t="s">
        <v>465</v>
      </c>
      <c r="D1514" s="10" t="s">
        <v>71</v>
      </c>
      <c r="E1514" s="10" t="s">
        <v>472</v>
      </c>
      <c r="F1514" s="65" t="s">
        <v>74</v>
      </c>
      <c r="G1514" s="78" t="s">
        <v>50</v>
      </c>
      <c r="H1514" s="5">
        <f t="shared" si="84"/>
        <v>-103000</v>
      </c>
      <c r="I1514" s="19">
        <f t="shared" si="85"/>
        <v>1.1235955056179776</v>
      </c>
      <c r="K1514" t="s">
        <v>75</v>
      </c>
      <c r="M1514" s="2">
        <v>445</v>
      </c>
    </row>
    <row r="1515" spans="1:13" s="55" customFormat="1" ht="12.75">
      <c r="A1515" s="9"/>
      <c r="B1515" s="148">
        <f>SUM(B1459:B1514)</f>
        <v>103000</v>
      </c>
      <c r="C1515" s="91" t="s">
        <v>465</v>
      </c>
      <c r="D1515" s="91"/>
      <c r="E1515" s="91"/>
      <c r="F1515" s="81"/>
      <c r="G1515" s="174"/>
      <c r="H1515" s="57">
        <v>0</v>
      </c>
      <c r="I1515" s="54">
        <f t="shared" si="85"/>
        <v>231.46067415730337</v>
      </c>
      <c r="M1515" s="2">
        <v>445</v>
      </c>
    </row>
    <row r="1516" spans="1:13" s="13" customFormat="1" ht="12.75">
      <c r="A1516" s="10"/>
      <c r="B1516" s="25"/>
      <c r="C1516" s="10"/>
      <c r="D1516" s="10"/>
      <c r="E1516" s="10"/>
      <c r="F1516" s="65"/>
      <c r="G1516" s="78"/>
      <c r="H1516" s="5">
        <f t="shared" si="84"/>
        <v>0</v>
      </c>
      <c r="I1516" s="19">
        <f t="shared" si="85"/>
        <v>0</v>
      </c>
      <c r="M1516" s="2">
        <v>445</v>
      </c>
    </row>
    <row r="1517" spans="1:13" s="56" customFormat="1" ht="12.75">
      <c r="A1517" s="10"/>
      <c r="B1517" s="25"/>
      <c r="C1517" s="10"/>
      <c r="D1517" s="10"/>
      <c r="E1517" s="10"/>
      <c r="F1517" s="62"/>
      <c r="G1517" s="78"/>
      <c r="H1517" s="5">
        <f t="shared" si="84"/>
        <v>0</v>
      </c>
      <c r="I1517" s="19">
        <f t="shared" si="85"/>
        <v>0</v>
      </c>
      <c r="J1517" s="13"/>
      <c r="K1517" s="13"/>
      <c r="L1517" s="13"/>
      <c r="M1517" s="2">
        <v>445</v>
      </c>
    </row>
    <row r="1518" spans="2:13" ht="12.75">
      <c r="B1518" s="334">
        <v>3200</v>
      </c>
      <c r="C1518" s="1" t="s">
        <v>917</v>
      </c>
      <c r="D1518" s="1" t="s">
        <v>71</v>
      </c>
      <c r="E1518" s="1" t="s">
        <v>189</v>
      </c>
      <c r="F1518" s="51" t="s">
        <v>918</v>
      </c>
      <c r="G1518" s="75" t="s">
        <v>39</v>
      </c>
      <c r="H1518" s="5">
        <f t="shared" si="84"/>
        <v>-3200</v>
      </c>
      <c r="I1518" s="19">
        <f t="shared" si="85"/>
        <v>7.191011235955056</v>
      </c>
      <c r="K1518" t="s">
        <v>66</v>
      </c>
      <c r="M1518" s="2">
        <v>445</v>
      </c>
    </row>
    <row r="1519" spans="1:13" s="56" customFormat="1" ht="12.75">
      <c r="A1519" s="10"/>
      <c r="B1519" s="326">
        <v>525</v>
      </c>
      <c r="C1519" s="10" t="s">
        <v>919</v>
      </c>
      <c r="D1519" s="10" t="s">
        <v>71</v>
      </c>
      <c r="E1519" s="10" t="s">
        <v>189</v>
      </c>
      <c r="F1519" s="62" t="s">
        <v>920</v>
      </c>
      <c r="G1519" s="78" t="s">
        <v>26</v>
      </c>
      <c r="H1519" s="5">
        <f t="shared" si="84"/>
        <v>-3725</v>
      </c>
      <c r="I1519" s="19">
        <f t="shared" si="85"/>
        <v>1.1797752808988764</v>
      </c>
      <c r="J1519" s="13"/>
      <c r="K1519" t="s">
        <v>75</v>
      </c>
      <c r="L1519" s="13"/>
      <c r="M1519" s="2">
        <v>445</v>
      </c>
    </row>
    <row r="1520" spans="1:13" s="56" customFormat="1" ht="12.75">
      <c r="A1520" s="10"/>
      <c r="B1520" s="326">
        <v>1000</v>
      </c>
      <c r="C1520" s="10" t="s">
        <v>921</v>
      </c>
      <c r="D1520" s="10" t="s">
        <v>71</v>
      </c>
      <c r="E1520" s="10" t="s">
        <v>189</v>
      </c>
      <c r="F1520" s="65" t="s">
        <v>922</v>
      </c>
      <c r="G1520" s="78" t="s">
        <v>35</v>
      </c>
      <c r="H1520" s="5">
        <f t="shared" si="84"/>
        <v>-4725</v>
      </c>
      <c r="I1520" s="19">
        <f t="shared" si="85"/>
        <v>2.247191011235955</v>
      </c>
      <c r="J1520" s="13"/>
      <c r="K1520" t="s">
        <v>75</v>
      </c>
      <c r="L1520" s="13"/>
      <c r="M1520" s="2">
        <v>445</v>
      </c>
    </row>
    <row r="1521" spans="1:13" s="56" customFormat="1" ht="12.75">
      <c r="A1521" s="10"/>
      <c r="B1521" s="326">
        <v>400</v>
      </c>
      <c r="C1521" s="10" t="s">
        <v>923</v>
      </c>
      <c r="D1521" s="10" t="s">
        <v>71</v>
      </c>
      <c r="E1521" s="10" t="s">
        <v>189</v>
      </c>
      <c r="F1521" s="65" t="s">
        <v>74</v>
      </c>
      <c r="G1521" s="78" t="s">
        <v>41</v>
      </c>
      <c r="H1521" s="5">
        <f t="shared" si="84"/>
        <v>-5125</v>
      </c>
      <c r="I1521" s="19">
        <f t="shared" si="85"/>
        <v>0.898876404494382</v>
      </c>
      <c r="J1521" s="13"/>
      <c r="K1521" t="s">
        <v>75</v>
      </c>
      <c r="L1521" s="13"/>
      <c r="M1521" s="2">
        <v>445</v>
      </c>
    </row>
    <row r="1522" spans="1:13" s="56" customFormat="1" ht="12.75">
      <c r="A1522" s="10"/>
      <c r="B1522" s="326">
        <v>500</v>
      </c>
      <c r="C1522" s="10" t="s">
        <v>924</v>
      </c>
      <c r="D1522" s="10" t="s">
        <v>71</v>
      </c>
      <c r="E1522" s="10" t="s">
        <v>189</v>
      </c>
      <c r="F1522" s="62" t="s">
        <v>925</v>
      </c>
      <c r="G1522" s="78" t="s">
        <v>43</v>
      </c>
      <c r="H1522" s="5">
        <f t="shared" si="84"/>
        <v>-5625</v>
      </c>
      <c r="I1522" s="66">
        <f>+B1522/M1522</f>
        <v>1.1235955056179776</v>
      </c>
      <c r="J1522" s="13"/>
      <c r="K1522" s="13" t="s">
        <v>75</v>
      </c>
      <c r="L1522" s="13"/>
      <c r="M1522" s="28">
        <v>445</v>
      </c>
    </row>
    <row r="1523" spans="1:13" s="56" customFormat="1" ht="12.75">
      <c r="A1523" s="10"/>
      <c r="B1523" s="326">
        <v>4550</v>
      </c>
      <c r="C1523" s="10" t="s">
        <v>926</v>
      </c>
      <c r="D1523" s="10" t="s">
        <v>71</v>
      </c>
      <c r="E1523" s="10" t="s">
        <v>189</v>
      </c>
      <c r="F1523" s="62" t="s">
        <v>927</v>
      </c>
      <c r="G1523" s="78" t="s">
        <v>44</v>
      </c>
      <c r="H1523" s="5">
        <f aca="true" t="shared" si="86" ref="H1523:H1531">H1522-B1523</f>
        <v>-10175</v>
      </c>
      <c r="I1523" s="19">
        <f t="shared" si="85"/>
        <v>10.224719101123595</v>
      </c>
      <c r="J1523" s="13"/>
      <c r="K1523" t="s">
        <v>75</v>
      </c>
      <c r="L1523" s="13"/>
      <c r="M1523" s="2">
        <v>445</v>
      </c>
    </row>
    <row r="1524" spans="1:13" s="56" customFormat="1" ht="12.75">
      <c r="A1524" s="10"/>
      <c r="B1524" s="326">
        <v>7350</v>
      </c>
      <c r="C1524" s="10" t="s">
        <v>928</v>
      </c>
      <c r="D1524" s="10" t="s">
        <v>71</v>
      </c>
      <c r="E1524" s="10" t="s">
        <v>189</v>
      </c>
      <c r="F1524" s="62" t="s">
        <v>929</v>
      </c>
      <c r="G1524" s="78" t="s">
        <v>44</v>
      </c>
      <c r="H1524" s="5">
        <f t="shared" si="86"/>
        <v>-17525</v>
      </c>
      <c r="I1524" s="19">
        <f aca="true" t="shared" si="87" ref="I1524:I1546">+B1524/M1524</f>
        <v>16.51685393258427</v>
      </c>
      <c r="J1524" s="13"/>
      <c r="K1524" t="s">
        <v>75</v>
      </c>
      <c r="L1524" s="13"/>
      <c r="M1524" s="2">
        <v>445</v>
      </c>
    </row>
    <row r="1525" spans="1:13" s="56" customFormat="1" ht="12.75">
      <c r="A1525" s="10"/>
      <c r="B1525" s="326">
        <v>1000</v>
      </c>
      <c r="C1525" s="10" t="s">
        <v>930</v>
      </c>
      <c r="D1525" s="10" t="s">
        <v>71</v>
      </c>
      <c r="E1525" s="10" t="s">
        <v>189</v>
      </c>
      <c r="F1525" s="62" t="s">
        <v>931</v>
      </c>
      <c r="G1525" s="78" t="s">
        <v>47</v>
      </c>
      <c r="H1525" s="5">
        <f t="shared" si="86"/>
        <v>-18525</v>
      </c>
      <c r="I1525" s="19">
        <f t="shared" si="87"/>
        <v>2.247191011235955</v>
      </c>
      <c r="J1525" s="13"/>
      <c r="K1525" t="s">
        <v>75</v>
      </c>
      <c r="L1525" s="13"/>
      <c r="M1525" s="2">
        <v>445</v>
      </c>
    </row>
    <row r="1526" spans="1:13" s="56" customFormat="1" ht="12.75">
      <c r="A1526" s="10"/>
      <c r="B1526" s="326">
        <v>1325</v>
      </c>
      <c r="C1526" s="10" t="s">
        <v>932</v>
      </c>
      <c r="D1526" s="10" t="s">
        <v>71</v>
      </c>
      <c r="E1526" s="10" t="s">
        <v>189</v>
      </c>
      <c r="F1526" s="62" t="s">
        <v>933</v>
      </c>
      <c r="G1526" s="78" t="s">
        <v>48</v>
      </c>
      <c r="H1526" s="5">
        <f t="shared" si="86"/>
        <v>-19850</v>
      </c>
      <c r="I1526" s="19">
        <f t="shared" si="87"/>
        <v>2.9775280898876404</v>
      </c>
      <c r="J1526" s="13"/>
      <c r="K1526" t="s">
        <v>75</v>
      </c>
      <c r="L1526" s="13"/>
      <c r="M1526" s="2">
        <v>445</v>
      </c>
    </row>
    <row r="1527" spans="1:13" s="56" customFormat="1" ht="12.75">
      <c r="A1527" s="1"/>
      <c r="B1527" s="334">
        <v>375</v>
      </c>
      <c r="C1527" s="1" t="s">
        <v>934</v>
      </c>
      <c r="D1527" s="10" t="s">
        <v>71</v>
      </c>
      <c r="E1527" s="1" t="s">
        <v>189</v>
      </c>
      <c r="F1527" s="51" t="s">
        <v>59</v>
      </c>
      <c r="G1527" s="75" t="s">
        <v>29</v>
      </c>
      <c r="H1527" s="5">
        <f t="shared" si="86"/>
        <v>-20225</v>
      </c>
      <c r="I1527" s="19">
        <f t="shared" si="87"/>
        <v>0.8426966292134831</v>
      </c>
      <c r="J1527"/>
      <c r="K1527" t="s">
        <v>58</v>
      </c>
      <c r="L1527"/>
      <c r="M1527" s="2">
        <v>445</v>
      </c>
    </row>
    <row r="1528" spans="1:13" s="56" customFormat="1" ht="12.75">
      <c r="A1528" s="10"/>
      <c r="B1528" s="326">
        <v>2500</v>
      </c>
      <c r="C1528" s="10" t="s">
        <v>935</v>
      </c>
      <c r="D1528" s="10" t="s">
        <v>71</v>
      </c>
      <c r="E1528" s="10" t="s">
        <v>189</v>
      </c>
      <c r="F1528" s="65" t="s">
        <v>936</v>
      </c>
      <c r="G1528" s="78" t="s">
        <v>36</v>
      </c>
      <c r="H1528" s="5">
        <f t="shared" si="86"/>
        <v>-22725</v>
      </c>
      <c r="I1528" s="19">
        <f t="shared" si="87"/>
        <v>5.617977528089888</v>
      </c>
      <c r="J1528" s="13"/>
      <c r="K1528" s="13" t="s">
        <v>58</v>
      </c>
      <c r="L1528" s="13"/>
      <c r="M1528" s="2">
        <v>445</v>
      </c>
    </row>
    <row r="1529" spans="1:13" s="56" customFormat="1" ht="12.75">
      <c r="A1529" s="10"/>
      <c r="B1529" s="326">
        <v>2700</v>
      </c>
      <c r="C1529" s="10" t="s">
        <v>937</v>
      </c>
      <c r="D1529" s="10" t="s">
        <v>71</v>
      </c>
      <c r="E1529" s="10" t="s">
        <v>189</v>
      </c>
      <c r="F1529" s="65" t="s">
        <v>938</v>
      </c>
      <c r="G1529" s="78" t="s">
        <v>38</v>
      </c>
      <c r="H1529" s="5">
        <f t="shared" si="86"/>
        <v>-25425</v>
      </c>
      <c r="I1529" s="19">
        <f t="shared" si="87"/>
        <v>6.067415730337078</v>
      </c>
      <c r="J1529" s="13"/>
      <c r="K1529" s="13" t="s">
        <v>58</v>
      </c>
      <c r="L1529" s="13"/>
      <c r="M1529" s="2">
        <v>445</v>
      </c>
    </row>
    <row r="1530" spans="1:13" s="56" customFormat="1" ht="12.75">
      <c r="A1530" s="10"/>
      <c r="B1530" s="326">
        <v>750</v>
      </c>
      <c r="C1530" s="10" t="s">
        <v>939</v>
      </c>
      <c r="D1530" s="10" t="s">
        <v>71</v>
      </c>
      <c r="E1530" s="10" t="s">
        <v>189</v>
      </c>
      <c r="F1530" s="62" t="s">
        <v>940</v>
      </c>
      <c r="G1530" s="78" t="s">
        <v>47</v>
      </c>
      <c r="H1530" s="5">
        <f t="shared" si="86"/>
        <v>-26175</v>
      </c>
      <c r="I1530" s="19">
        <f t="shared" si="87"/>
        <v>1.6853932584269662</v>
      </c>
      <c r="J1530" s="13"/>
      <c r="K1530" s="13" t="s">
        <v>58</v>
      </c>
      <c r="L1530" s="13"/>
      <c r="M1530" s="2">
        <v>445</v>
      </c>
    </row>
    <row r="1531" spans="1:13" s="56" customFormat="1" ht="12.75">
      <c r="A1531" s="10"/>
      <c r="B1531" s="326">
        <v>275</v>
      </c>
      <c r="C1531" s="10" t="s">
        <v>941</v>
      </c>
      <c r="D1531" s="10" t="s">
        <v>71</v>
      </c>
      <c r="E1531" s="10" t="s">
        <v>189</v>
      </c>
      <c r="F1531" s="65" t="s">
        <v>942</v>
      </c>
      <c r="G1531" s="78" t="s">
        <v>47</v>
      </c>
      <c r="H1531" s="5">
        <f t="shared" si="86"/>
        <v>-26450</v>
      </c>
      <c r="I1531" s="19">
        <f t="shared" si="87"/>
        <v>0.6179775280898876</v>
      </c>
      <c r="J1531" s="13"/>
      <c r="K1531" s="13" t="s">
        <v>58</v>
      </c>
      <c r="L1531" s="13"/>
      <c r="M1531" s="2">
        <v>445</v>
      </c>
    </row>
    <row r="1532" spans="1:13" s="72" customFormat="1" ht="12.75">
      <c r="A1532" s="9"/>
      <c r="B1532" s="218">
        <f>SUM(B1518:B1531)</f>
        <v>26450</v>
      </c>
      <c r="C1532" s="9"/>
      <c r="D1532" s="9"/>
      <c r="E1532" s="9" t="s">
        <v>189</v>
      </c>
      <c r="F1532" s="58"/>
      <c r="G1532" s="171"/>
      <c r="H1532" s="57">
        <v>0</v>
      </c>
      <c r="I1532" s="54">
        <f t="shared" si="87"/>
        <v>59.438202247191015</v>
      </c>
      <c r="J1532" s="55"/>
      <c r="K1532" s="55"/>
      <c r="L1532" s="55"/>
      <c r="M1532" s="2">
        <v>445</v>
      </c>
    </row>
    <row r="1533" spans="1:13" s="56" customFormat="1" ht="12.75">
      <c r="A1533" s="10"/>
      <c r="B1533" s="92"/>
      <c r="C1533" s="93"/>
      <c r="D1533" s="93"/>
      <c r="E1533" s="93"/>
      <c r="F1533" s="94"/>
      <c r="G1533" s="175"/>
      <c r="H1533" s="5">
        <f aca="true" t="shared" si="88" ref="H1533:H1545">H1532-B1533</f>
        <v>0</v>
      </c>
      <c r="I1533" s="19">
        <f t="shared" si="87"/>
        <v>0</v>
      </c>
      <c r="J1533" s="13"/>
      <c r="K1533" s="13"/>
      <c r="L1533" s="13"/>
      <c r="M1533" s="2">
        <v>445</v>
      </c>
    </row>
    <row r="1534" spans="1:13" s="56" customFormat="1" ht="12.75">
      <c r="A1534" s="10"/>
      <c r="B1534" s="25"/>
      <c r="C1534" s="10"/>
      <c r="D1534" s="10"/>
      <c r="E1534" s="10"/>
      <c r="F1534" s="65"/>
      <c r="G1534" s="78"/>
      <c r="H1534" s="5">
        <f t="shared" si="88"/>
        <v>0</v>
      </c>
      <c r="I1534" s="19">
        <f t="shared" si="87"/>
        <v>0</v>
      </c>
      <c r="J1534" s="13"/>
      <c r="K1534" s="13"/>
      <c r="L1534" s="13"/>
      <c r="M1534" s="2">
        <v>445</v>
      </c>
    </row>
    <row r="1535" spans="1:13" s="56" customFormat="1" ht="12.75">
      <c r="A1535" s="10"/>
      <c r="B1535" s="141">
        <v>20000</v>
      </c>
      <c r="C1535" s="10" t="s">
        <v>190</v>
      </c>
      <c r="D1535" s="10" t="s">
        <v>71</v>
      </c>
      <c r="E1535" s="10" t="s">
        <v>191</v>
      </c>
      <c r="F1535" s="62" t="s">
        <v>192</v>
      </c>
      <c r="G1535" s="78" t="s">
        <v>44</v>
      </c>
      <c r="H1535" s="5">
        <f t="shared" si="88"/>
        <v>-20000</v>
      </c>
      <c r="I1535" s="19">
        <f t="shared" si="87"/>
        <v>44.943820224719104</v>
      </c>
      <c r="J1535" s="13"/>
      <c r="K1535" t="s">
        <v>78</v>
      </c>
      <c r="L1535" s="13"/>
      <c r="M1535" s="2">
        <v>445</v>
      </c>
    </row>
    <row r="1536" spans="1:13" s="56" customFormat="1" ht="12.75">
      <c r="A1536" s="10"/>
      <c r="B1536" s="141">
        <v>5000</v>
      </c>
      <c r="C1536" s="10" t="s">
        <v>190</v>
      </c>
      <c r="D1536" s="10" t="s">
        <v>71</v>
      </c>
      <c r="E1536" s="10" t="s">
        <v>193</v>
      </c>
      <c r="F1536" s="62" t="s">
        <v>194</v>
      </c>
      <c r="G1536" s="78" t="s">
        <v>26</v>
      </c>
      <c r="H1536" s="25">
        <f t="shared" si="88"/>
        <v>-25000</v>
      </c>
      <c r="I1536" s="66">
        <f t="shared" si="87"/>
        <v>11.235955056179776</v>
      </c>
      <c r="J1536" s="13"/>
      <c r="K1536" s="13" t="s">
        <v>75</v>
      </c>
      <c r="L1536" s="13"/>
      <c r="M1536" s="2">
        <v>445</v>
      </c>
    </row>
    <row r="1537" spans="1:13" s="56" customFormat="1" ht="12.75">
      <c r="A1537" s="10"/>
      <c r="B1537" s="141">
        <v>50000</v>
      </c>
      <c r="C1537" s="10" t="s">
        <v>190</v>
      </c>
      <c r="D1537" s="10" t="s">
        <v>71</v>
      </c>
      <c r="E1537" s="10" t="s">
        <v>195</v>
      </c>
      <c r="F1537" s="62" t="s">
        <v>196</v>
      </c>
      <c r="G1537" s="78" t="s">
        <v>33</v>
      </c>
      <c r="H1537" s="5">
        <f t="shared" si="88"/>
        <v>-75000</v>
      </c>
      <c r="I1537" s="19">
        <f t="shared" si="87"/>
        <v>112.35955056179775</v>
      </c>
      <c r="J1537" s="13"/>
      <c r="K1537" t="s">
        <v>75</v>
      </c>
      <c r="L1537" s="13"/>
      <c r="M1537" s="2">
        <v>445</v>
      </c>
    </row>
    <row r="1538" spans="1:13" s="56" customFormat="1" ht="12.75">
      <c r="A1538" s="10"/>
      <c r="B1538" s="141">
        <v>50000</v>
      </c>
      <c r="C1538" s="10" t="s">
        <v>190</v>
      </c>
      <c r="D1538" s="10" t="s">
        <v>71</v>
      </c>
      <c r="E1538" s="10" t="s">
        <v>195</v>
      </c>
      <c r="F1538" s="62" t="s">
        <v>197</v>
      </c>
      <c r="G1538" s="78" t="s">
        <v>48</v>
      </c>
      <c r="H1538" s="5">
        <f t="shared" si="88"/>
        <v>-125000</v>
      </c>
      <c r="I1538" s="19">
        <f t="shared" si="87"/>
        <v>112.35955056179775</v>
      </c>
      <c r="J1538" s="13"/>
      <c r="K1538" t="s">
        <v>75</v>
      </c>
      <c r="L1538" s="13"/>
      <c r="M1538" s="2">
        <v>445</v>
      </c>
    </row>
    <row r="1539" spans="1:13" s="56" customFormat="1" ht="12.75">
      <c r="A1539" s="1"/>
      <c r="B1539" s="138">
        <v>15000</v>
      </c>
      <c r="C1539" s="1" t="s">
        <v>190</v>
      </c>
      <c r="D1539" s="1" t="s">
        <v>71</v>
      </c>
      <c r="E1539" s="1" t="s">
        <v>198</v>
      </c>
      <c r="F1539" s="328" t="s">
        <v>199</v>
      </c>
      <c r="G1539" s="75" t="s">
        <v>26</v>
      </c>
      <c r="H1539" s="5">
        <f t="shared" si="88"/>
        <v>-140000</v>
      </c>
      <c r="I1539" s="19">
        <f t="shared" si="87"/>
        <v>33.70786516853933</v>
      </c>
      <c r="J1539"/>
      <c r="K1539" t="s">
        <v>66</v>
      </c>
      <c r="L1539"/>
      <c r="M1539" s="2">
        <v>445</v>
      </c>
    </row>
    <row r="1540" spans="1:13" s="56" customFormat="1" ht="12.75">
      <c r="A1540" s="10"/>
      <c r="B1540" s="138">
        <v>40000</v>
      </c>
      <c r="C1540" s="1" t="s">
        <v>190</v>
      </c>
      <c r="D1540" s="1" t="s">
        <v>71</v>
      </c>
      <c r="E1540" s="1" t="s">
        <v>195</v>
      </c>
      <c r="F1540" s="71" t="s">
        <v>200</v>
      </c>
      <c r="G1540" s="75" t="s">
        <v>27</v>
      </c>
      <c r="H1540" s="5">
        <f t="shared" si="88"/>
        <v>-180000</v>
      </c>
      <c r="I1540" s="19">
        <f t="shared" si="87"/>
        <v>89.88764044943821</v>
      </c>
      <c r="J1540"/>
      <c r="K1540" t="s">
        <v>66</v>
      </c>
      <c r="L1540" s="13"/>
      <c r="M1540" s="2">
        <v>445</v>
      </c>
    </row>
    <row r="1541" spans="1:13" s="56" customFormat="1" ht="12.75">
      <c r="A1541" s="1"/>
      <c r="B1541" s="138">
        <v>125000</v>
      </c>
      <c r="C1541" s="1" t="s">
        <v>190</v>
      </c>
      <c r="D1541" s="1" t="s">
        <v>71</v>
      </c>
      <c r="E1541" s="1" t="s">
        <v>195</v>
      </c>
      <c r="F1541" s="51" t="s">
        <v>201</v>
      </c>
      <c r="G1541" s="75" t="s">
        <v>30</v>
      </c>
      <c r="H1541" s="5">
        <f t="shared" si="88"/>
        <v>-305000</v>
      </c>
      <c r="I1541" s="19">
        <f t="shared" si="87"/>
        <v>280.8988764044944</v>
      </c>
      <c r="J1541"/>
      <c r="K1541" t="s">
        <v>66</v>
      </c>
      <c r="L1541"/>
      <c r="M1541" s="2">
        <v>445</v>
      </c>
    </row>
    <row r="1542" spans="1:13" s="56" customFormat="1" ht="12.75">
      <c r="A1542" s="1"/>
      <c r="B1542" s="138">
        <v>125000</v>
      </c>
      <c r="C1542" s="1" t="s">
        <v>190</v>
      </c>
      <c r="D1542" s="1" t="s">
        <v>71</v>
      </c>
      <c r="E1542" s="1" t="s">
        <v>195</v>
      </c>
      <c r="F1542" s="51" t="s">
        <v>202</v>
      </c>
      <c r="G1542" s="75" t="s">
        <v>30</v>
      </c>
      <c r="H1542" s="5">
        <f t="shared" si="88"/>
        <v>-430000</v>
      </c>
      <c r="I1542" s="19">
        <f t="shared" si="87"/>
        <v>280.8988764044944</v>
      </c>
      <c r="J1542"/>
      <c r="K1542" t="s">
        <v>66</v>
      </c>
      <c r="L1542"/>
      <c r="M1542" s="2">
        <v>445</v>
      </c>
    </row>
    <row r="1543" spans="1:13" s="56" customFormat="1" ht="12.75">
      <c r="A1543" s="1"/>
      <c r="B1543" s="138">
        <v>125000</v>
      </c>
      <c r="C1543" s="1" t="s">
        <v>190</v>
      </c>
      <c r="D1543" s="1" t="s">
        <v>71</v>
      </c>
      <c r="E1543" s="1" t="s">
        <v>195</v>
      </c>
      <c r="F1543" s="51" t="s">
        <v>203</v>
      </c>
      <c r="G1543" s="75" t="s">
        <v>30</v>
      </c>
      <c r="H1543" s="5">
        <f t="shared" si="88"/>
        <v>-555000</v>
      </c>
      <c r="I1543" s="19">
        <f t="shared" si="87"/>
        <v>280.8988764044944</v>
      </c>
      <c r="J1543"/>
      <c r="K1543" t="s">
        <v>66</v>
      </c>
      <c r="L1543"/>
      <c r="M1543" s="2">
        <v>445</v>
      </c>
    </row>
    <row r="1544" spans="1:13" s="13" customFormat="1" ht="12.75">
      <c r="A1544" s="10"/>
      <c r="B1544" s="138">
        <v>70000</v>
      </c>
      <c r="C1544" s="1" t="s">
        <v>190</v>
      </c>
      <c r="D1544" s="1" t="s">
        <v>71</v>
      </c>
      <c r="E1544" s="1" t="s">
        <v>195</v>
      </c>
      <c r="F1544" s="71" t="s">
        <v>204</v>
      </c>
      <c r="G1544" s="75" t="s">
        <v>39</v>
      </c>
      <c r="H1544" s="5">
        <f t="shared" si="88"/>
        <v>-625000</v>
      </c>
      <c r="I1544" s="19">
        <f t="shared" si="87"/>
        <v>157.30337078651687</v>
      </c>
      <c r="K1544" t="s">
        <v>58</v>
      </c>
      <c r="M1544" s="2">
        <v>445</v>
      </c>
    </row>
    <row r="1545" spans="1:13" s="56" customFormat="1" ht="12.75">
      <c r="A1545" s="10"/>
      <c r="B1545" s="138">
        <v>50000</v>
      </c>
      <c r="C1545" s="1" t="s">
        <v>190</v>
      </c>
      <c r="D1545" s="1" t="s">
        <v>71</v>
      </c>
      <c r="E1545" s="1" t="s">
        <v>205</v>
      </c>
      <c r="F1545" s="328" t="s">
        <v>206</v>
      </c>
      <c r="G1545" s="75" t="s">
        <v>44</v>
      </c>
      <c r="H1545" s="5">
        <f t="shared" si="88"/>
        <v>-675000</v>
      </c>
      <c r="I1545" s="19">
        <f t="shared" si="87"/>
        <v>112.35955056179775</v>
      </c>
      <c r="J1545" s="13"/>
      <c r="K1545" t="s">
        <v>58</v>
      </c>
      <c r="L1545" s="13"/>
      <c r="M1545" s="2">
        <v>445</v>
      </c>
    </row>
    <row r="1546" spans="1:13" s="72" customFormat="1" ht="12.75">
      <c r="A1546" s="67"/>
      <c r="B1546" s="148">
        <f>SUM(B1535:B1545)</f>
        <v>675000</v>
      </c>
      <c r="C1546" s="67" t="s">
        <v>190</v>
      </c>
      <c r="D1546" s="67"/>
      <c r="E1546" s="67"/>
      <c r="F1546" s="68"/>
      <c r="G1546" s="173"/>
      <c r="H1546" s="57">
        <v>0</v>
      </c>
      <c r="I1546" s="54">
        <f t="shared" si="87"/>
        <v>1516.8539325842696</v>
      </c>
      <c r="M1546" s="2">
        <v>445</v>
      </c>
    </row>
    <row r="1547" spans="1:13" s="56" customFormat="1" ht="12.75">
      <c r="A1547" s="27"/>
      <c r="B1547" s="141"/>
      <c r="C1547" s="27"/>
      <c r="D1547" s="27"/>
      <c r="E1547" s="27"/>
      <c r="F1547" s="62"/>
      <c r="G1547" s="172"/>
      <c r="H1547" s="5">
        <f>H1546-B1547</f>
        <v>0</v>
      </c>
      <c r="I1547" s="19">
        <f>+B1547/M1547</f>
        <v>0</v>
      </c>
      <c r="M1547" s="2">
        <v>445</v>
      </c>
    </row>
    <row r="1548" spans="1:13" s="56" customFormat="1" ht="12.75">
      <c r="A1548" s="27"/>
      <c r="B1548" s="141"/>
      <c r="C1548" s="27"/>
      <c r="D1548" s="27"/>
      <c r="E1548" s="27"/>
      <c r="F1548" s="62"/>
      <c r="G1548" s="172"/>
      <c r="H1548" s="5">
        <f>H1547-B1548</f>
        <v>0</v>
      </c>
      <c r="I1548" s="19">
        <f>+B1548/M1548</f>
        <v>0</v>
      </c>
      <c r="M1548" s="2">
        <v>445</v>
      </c>
    </row>
    <row r="1549" spans="1:13" s="55" customFormat="1" ht="12.75">
      <c r="A1549" s="10"/>
      <c r="B1549" s="141">
        <v>140000</v>
      </c>
      <c r="C1549" s="69" t="s">
        <v>207</v>
      </c>
      <c r="D1549" s="1" t="s">
        <v>71</v>
      </c>
      <c r="E1549" s="10" t="s">
        <v>67</v>
      </c>
      <c r="F1549" s="95" t="s">
        <v>61</v>
      </c>
      <c r="G1549" s="78" t="s">
        <v>33</v>
      </c>
      <c r="H1549" s="5">
        <f aca="true" t="shared" si="89" ref="H1549:H1557">H1548-B1549</f>
        <v>-140000</v>
      </c>
      <c r="I1549" s="19">
        <f aca="true" t="shared" si="90" ref="I1549:I1562">+B1549/M1549</f>
        <v>314.60674157303373</v>
      </c>
      <c r="J1549"/>
      <c r="K1549"/>
      <c r="L1549"/>
      <c r="M1549" s="2">
        <v>445</v>
      </c>
    </row>
    <row r="1550" spans="1:13" s="55" customFormat="1" ht="12.75">
      <c r="A1550" s="10"/>
      <c r="B1550" s="141">
        <v>18130</v>
      </c>
      <c r="C1550" s="69" t="s">
        <v>207</v>
      </c>
      <c r="D1550" s="1" t="s">
        <v>71</v>
      </c>
      <c r="E1550" s="10" t="s">
        <v>62</v>
      </c>
      <c r="F1550" s="95"/>
      <c r="G1550" s="78" t="s">
        <v>33</v>
      </c>
      <c r="H1550" s="5">
        <f t="shared" si="89"/>
        <v>-158130</v>
      </c>
      <c r="I1550" s="19">
        <f t="shared" si="90"/>
        <v>40.741573033707866</v>
      </c>
      <c r="J1550"/>
      <c r="K1550"/>
      <c r="L1550"/>
      <c r="M1550" s="2">
        <v>445</v>
      </c>
    </row>
    <row r="1551" spans="1:13" ht="12.75">
      <c r="A1551" s="10"/>
      <c r="B1551" s="141">
        <v>200000</v>
      </c>
      <c r="C1551" s="60" t="s">
        <v>208</v>
      </c>
      <c r="D1551" s="1" t="s">
        <v>71</v>
      </c>
      <c r="E1551" s="10"/>
      <c r="F1551" s="95" t="s">
        <v>61</v>
      </c>
      <c r="G1551" s="78" t="s">
        <v>33</v>
      </c>
      <c r="H1551" s="5">
        <f t="shared" si="89"/>
        <v>-358130</v>
      </c>
      <c r="I1551" s="19">
        <f t="shared" si="90"/>
        <v>449.438202247191</v>
      </c>
      <c r="M1551" s="2">
        <v>445</v>
      </c>
    </row>
    <row r="1552" spans="1:13" ht="12.75">
      <c r="A1552" s="10"/>
      <c r="B1552" s="141">
        <v>25900</v>
      </c>
      <c r="C1552" s="60" t="s">
        <v>208</v>
      </c>
      <c r="D1552" s="1" t="s">
        <v>71</v>
      </c>
      <c r="E1552" s="10" t="s">
        <v>62</v>
      </c>
      <c r="F1552" s="95"/>
      <c r="G1552" s="78" t="s">
        <v>33</v>
      </c>
      <c r="H1552" s="5">
        <f t="shared" si="89"/>
        <v>-384030</v>
      </c>
      <c r="I1552" s="19">
        <f t="shared" si="90"/>
        <v>58.20224719101124</v>
      </c>
      <c r="M1552" s="2">
        <v>445</v>
      </c>
    </row>
    <row r="1553" spans="1:13" ht="12.75">
      <c r="A1553" s="10"/>
      <c r="B1553" s="141">
        <v>20000</v>
      </c>
      <c r="C1553" s="60" t="s">
        <v>208</v>
      </c>
      <c r="D1553" s="1" t="s">
        <v>71</v>
      </c>
      <c r="E1553" s="10" t="s">
        <v>67</v>
      </c>
      <c r="F1553" s="95"/>
      <c r="G1553" s="78" t="s">
        <v>33</v>
      </c>
      <c r="H1553" s="5">
        <f t="shared" si="89"/>
        <v>-404030</v>
      </c>
      <c r="I1553" s="19">
        <f>+B1553/M1553</f>
        <v>44.943820224719104</v>
      </c>
      <c r="M1553" s="2">
        <v>445</v>
      </c>
    </row>
    <row r="1554" spans="1:13" s="55" customFormat="1" ht="12.75">
      <c r="A1554" s="10"/>
      <c r="B1554" s="141">
        <v>200000</v>
      </c>
      <c r="C1554" s="96" t="s">
        <v>209</v>
      </c>
      <c r="D1554" s="1" t="s">
        <v>71</v>
      </c>
      <c r="E1554" s="10"/>
      <c r="F1554" s="95"/>
      <c r="G1554" s="78" t="s">
        <v>33</v>
      </c>
      <c r="H1554" s="5">
        <f t="shared" si="89"/>
        <v>-604030</v>
      </c>
      <c r="I1554" s="19">
        <f t="shared" si="90"/>
        <v>449.438202247191</v>
      </c>
      <c r="J1554"/>
      <c r="K1554"/>
      <c r="L1554"/>
      <c r="M1554" s="2">
        <v>445</v>
      </c>
    </row>
    <row r="1555" spans="1:13" s="55" customFormat="1" ht="12.75">
      <c r="A1555" s="10"/>
      <c r="B1555" s="141">
        <v>25900</v>
      </c>
      <c r="C1555" s="96" t="s">
        <v>209</v>
      </c>
      <c r="D1555" s="1" t="s">
        <v>71</v>
      </c>
      <c r="E1555" s="10" t="s">
        <v>62</v>
      </c>
      <c r="F1555" s="95"/>
      <c r="G1555" s="78" t="s">
        <v>33</v>
      </c>
      <c r="H1555" s="5">
        <f t="shared" si="89"/>
        <v>-629930</v>
      </c>
      <c r="I1555" s="19">
        <f>+B1555/M1555</f>
        <v>58.20224719101124</v>
      </c>
      <c r="J1555"/>
      <c r="K1555"/>
      <c r="L1555"/>
      <c r="M1555" s="2">
        <v>445</v>
      </c>
    </row>
    <row r="1556" spans="1:13" s="55" customFormat="1" ht="12.75">
      <c r="A1556" s="10"/>
      <c r="B1556" s="187">
        <v>130000</v>
      </c>
      <c r="C1556" s="60" t="s">
        <v>72</v>
      </c>
      <c r="D1556" s="1" t="s">
        <v>71</v>
      </c>
      <c r="E1556" s="10"/>
      <c r="F1556" s="95"/>
      <c r="G1556" s="78" t="s">
        <v>33</v>
      </c>
      <c r="H1556" s="5">
        <f t="shared" si="89"/>
        <v>-759930</v>
      </c>
      <c r="I1556" s="19">
        <f>+B1556/M1556</f>
        <v>292.13483146067415</v>
      </c>
      <c r="J1556"/>
      <c r="K1556"/>
      <c r="L1556"/>
      <c r="M1556" s="2">
        <v>445</v>
      </c>
    </row>
    <row r="1557" spans="1:13" s="55" customFormat="1" ht="12.75">
      <c r="A1557" s="10"/>
      <c r="B1557" s="187">
        <v>60000</v>
      </c>
      <c r="C1557" s="60" t="s">
        <v>73</v>
      </c>
      <c r="D1557" s="1" t="s">
        <v>71</v>
      </c>
      <c r="E1557" s="10"/>
      <c r="F1557" s="95"/>
      <c r="G1557" s="78" t="s">
        <v>33</v>
      </c>
      <c r="H1557" s="5">
        <f t="shared" si="89"/>
        <v>-819930</v>
      </c>
      <c r="I1557" s="19">
        <f>+B1557/M1557</f>
        <v>134.8314606741573</v>
      </c>
      <c r="J1557"/>
      <c r="K1557"/>
      <c r="L1557"/>
      <c r="M1557" s="2">
        <v>445</v>
      </c>
    </row>
    <row r="1558" spans="1:13" ht="12.75">
      <c r="A1558" s="9"/>
      <c r="B1558" s="148">
        <f>SUM(B1549:B1557)</f>
        <v>819930</v>
      </c>
      <c r="C1558" s="9" t="s">
        <v>210</v>
      </c>
      <c r="D1558" s="9"/>
      <c r="E1558" s="9"/>
      <c r="F1558" s="58"/>
      <c r="G1558" s="171"/>
      <c r="H1558" s="57">
        <v>0</v>
      </c>
      <c r="I1558" s="54">
        <f t="shared" si="90"/>
        <v>1842.5393258426966</v>
      </c>
      <c r="J1558" s="55"/>
      <c r="K1558" s="55"/>
      <c r="L1558" s="55"/>
      <c r="M1558" s="2">
        <v>445</v>
      </c>
    </row>
    <row r="1559" spans="6:13" ht="12.75">
      <c r="F1559" s="51"/>
      <c r="H1559" s="5">
        <f>H1558-B1559</f>
        <v>0</v>
      </c>
      <c r="I1559" s="19">
        <f t="shared" si="90"/>
        <v>0</v>
      </c>
      <c r="M1559" s="2">
        <v>445</v>
      </c>
    </row>
    <row r="1560" spans="6:13" ht="12.75">
      <c r="F1560" s="51"/>
      <c r="H1560" s="5">
        <f>H1559-B1560</f>
        <v>0</v>
      </c>
      <c r="I1560" s="19">
        <f t="shared" si="90"/>
        <v>0</v>
      </c>
      <c r="M1560" s="2">
        <v>445</v>
      </c>
    </row>
    <row r="1561" spans="6:13" ht="12.75">
      <c r="F1561" s="51"/>
      <c r="H1561" s="5">
        <f>H1560-B1561</f>
        <v>0</v>
      </c>
      <c r="I1561" s="19">
        <f t="shared" si="90"/>
        <v>0</v>
      </c>
      <c r="M1561" s="2">
        <v>445</v>
      </c>
    </row>
    <row r="1562" spans="6:13" ht="12.75">
      <c r="F1562" s="51"/>
      <c r="H1562" s="5">
        <f>H1561-B1562</f>
        <v>0</v>
      </c>
      <c r="I1562" s="19">
        <f t="shared" si="90"/>
        <v>0</v>
      </c>
      <c r="M1562" s="2">
        <v>445</v>
      </c>
    </row>
    <row r="1563" spans="1:13" s="100" customFormat="1" ht="13.5" thickBot="1">
      <c r="A1563" s="46"/>
      <c r="B1563" s="97">
        <f>+B1650+B1731+B1735+B1828+B1855+B1864+B1645</f>
        <v>1642835</v>
      </c>
      <c r="C1563" s="46" t="s">
        <v>16</v>
      </c>
      <c r="D1563" s="46"/>
      <c r="E1563" s="46"/>
      <c r="F1563" s="98"/>
      <c r="G1563" s="176"/>
      <c r="H1563" s="97">
        <f>H1562-B1563</f>
        <v>-1642835</v>
      </c>
      <c r="I1563" s="99">
        <f>+B1563/M1563</f>
        <v>3691.7640449438204</v>
      </c>
      <c r="M1563" s="2">
        <v>445</v>
      </c>
    </row>
    <row r="1564" spans="2:13" ht="12.75">
      <c r="B1564" s="61"/>
      <c r="C1564" s="10"/>
      <c r="D1564" s="10"/>
      <c r="E1564" s="27"/>
      <c r="F1564" s="51"/>
      <c r="G1564" s="172"/>
      <c r="H1564" s="5">
        <v>0</v>
      </c>
      <c r="I1564" s="19">
        <f>+B1564/M1564</f>
        <v>0</v>
      </c>
      <c r="M1564" s="2">
        <v>445</v>
      </c>
    </row>
    <row r="1565" spans="2:13" ht="12.75">
      <c r="B1565" s="25"/>
      <c r="C1565" s="10"/>
      <c r="D1565" s="10"/>
      <c r="E1565" s="10"/>
      <c r="F1565" s="51"/>
      <c r="G1565" s="78"/>
      <c r="H1565" s="5">
        <f>H1564-B1565</f>
        <v>0</v>
      </c>
      <c r="I1565" s="19">
        <f>+B1565/M1565</f>
        <v>0</v>
      </c>
      <c r="M1565" s="2">
        <v>445</v>
      </c>
    </row>
    <row r="1566" spans="1:13" s="13" customFormat="1" ht="12.75">
      <c r="A1566" s="1"/>
      <c r="B1566" s="220">
        <v>2500</v>
      </c>
      <c r="C1566" s="1" t="s">
        <v>385</v>
      </c>
      <c r="D1566" s="10" t="s">
        <v>16</v>
      </c>
      <c r="E1566" s="63" t="s">
        <v>943</v>
      </c>
      <c r="F1566" s="51" t="s">
        <v>944</v>
      </c>
      <c r="G1566" s="75" t="s">
        <v>23</v>
      </c>
      <c r="H1566" s="5">
        <f aca="true" t="shared" si="91" ref="H1566:H1629">H1565-B1566</f>
        <v>-2500</v>
      </c>
      <c r="I1566" s="19">
        <f aca="true" t="shared" si="92" ref="I1566:I1629">+B1566/M1566</f>
        <v>5.617977528089888</v>
      </c>
      <c r="J1566" s="64"/>
      <c r="K1566" s="1" t="s">
        <v>385</v>
      </c>
      <c r="L1566" s="64"/>
      <c r="M1566" s="2">
        <v>445</v>
      </c>
    </row>
    <row r="1567" spans="2:13" ht="12.75">
      <c r="B1567" s="220">
        <v>2500</v>
      </c>
      <c r="C1567" s="1" t="s">
        <v>385</v>
      </c>
      <c r="D1567" s="10" t="s">
        <v>16</v>
      </c>
      <c r="E1567" s="1" t="s">
        <v>943</v>
      </c>
      <c r="F1567" s="51" t="s">
        <v>945</v>
      </c>
      <c r="G1567" s="75" t="s">
        <v>24</v>
      </c>
      <c r="H1567" s="5">
        <f t="shared" si="91"/>
        <v>-5000</v>
      </c>
      <c r="I1567" s="19">
        <f t="shared" si="92"/>
        <v>5.617977528089888</v>
      </c>
      <c r="K1567" s="1" t="s">
        <v>385</v>
      </c>
      <c r="M1567" s="2">
        <v>445</v>
      </c>
    </row>
    <row r="1568" spans="2:13" ht="12.75">
      <c r="B1568" s="220">
        <v>2500</v>
      </c>
      <c r="C1568" s="1" t="s">
        <v>385</v>
      </c>
      <c r="D1568" s="10" t="s">
        <v>16</v>
      </c>
      <c r="E1568" s="1" t="s">
        <v>943</v>
      </c>
      <c r="F1568" s="51" t="s">
        <v>946</v>
      </c>
      <c r="G1568" s="75" t="s">
        <v>29</v>
      </c>
      <c r="H1568" s="5">
        <f t="shared" si="91"/>
        <v>-7500</v>
      </c>
      <c r="I1568" s="19">
        <f t="shared" si="92"/>
        <v>5.617977528089888</v>
      </c>
      <c r="K1568" s="1" t="s">
        <v>385</v>
      </c>
      <c r="M1568" s="2">
        <v>445</v>
      </c>
    </row>
    <row r="1569" spans="2:13" ht="12.75">
      <c r="B1569" s="220">
        <v>2500</v>
      </c>
      <c r="C1569" s="1" t="s">
        <v>385</v>
      </c>
      <c r="D1569" s="10" t="s">
        <v>16</v>
      </c>
      <c r="E1569" s="1" t="s">
        <v>943</v>
      </c>
      <c r="F1569" s="51" t="s">
        <v>947</v>
      </c>
      <c r="G1569" s="75" t="s">
        <v>25</v>
      </c>
      <c r="H1569" s="5">
        <f t="shared" si="91"/>
        <v>-10000</v>
      </c>
      <c r="I1569" s="19">
        <f t="shared" si="92"/>
        <v>5.617977528089888</v>
      </c>
      <c r="K1569" s="1" t="s">
        <v>385</v>
      </c>
      <c r="M1569" s="2">
        <v>445</v>
      </c>
    </row>
    <row r="1570" spans="2:14" ht="12.75">
      <c r="B1570" s="220">
        <v>5000</v>
      </c>
      <c r="C1570" s="1" t="s">
        <v>385</v>
      </c>
      <c r="D1570" s="10" t="s">
        <v>16</v>
      </c>
      <c r="E1570" s="1" t="s">
        <v>943</v>
      </c>
      <c r="F1570" s="51" t="s">
        <v>948</v>
      </c>
      <c r="G1570" s="75" t="s">
        <v>26</v>
      </c>
      <c r="H1570" s="5">
        <f t="shared" si="91"/>
        <v>-15000</v>
      </c>
      <c r="I1570" s="19">
        <f t="shared" si="92"/>
        <v>11.235955056179776</v>
      </c>
      <c r="K1570" s="1" t="s">
        <v>385</v>
      </c>
      <c r="M1570" s="2">
        <v>445</v>
      </c>
      <c r="N1570" s="73"/>
    </row>
    <row r="1571" spans="2:13" ht="12.75">
      <c r="B1571" s="220">
        <v>5000</v>
      </c>
      <c r="C1571" s="1" t="s">
        <v>385</v>
      </c>
      <c r="D1571" s="1" t="s">
        <v>16</v>
      </c>
      <c r="E1571" s="1" t="s">
        <v>943</v>
      </c>
      <c r="F1571" s="51" t="s">
        <v>949</v>
      </c>
      <c r="G1571" s="75" t="s">
        <v>27</v>
      </c>
      <c r="H1571" s="5">
        <f t="shared" si="91"/>
        <v>-20000</v>
      </c>
      <c r="I1571" s="19">
        <f t="shared" si="92"/>
        <v>11.235955056179776</v>
      </c>
      <c r="K1571" s="1" t="s">
        <v>385</v>
      </c>
      <c r="M1571" s="2">
        <v>445</v>
      </c>
    </row>
    <row r="1572" spans="2:13" ht="12.75">
      <c r="B1572" s="220">
        <v>2500</v>
      </c>
      <c r="C1572" s="1" t="s">
        <v>385</v>
      </c>
      <c r="D1572" s="1" t="s">
        <v>16</v>
      </c>
      <c r="E1572" s="1" t="s">
        <v>943</v>
      </c>
      <c r="F1572" s="51" t="s">
        <v>950</v>
      </c>
      <c r="G1572" s="75" t="s">
        <v>30</v>
      </c>
      <c r="H1572" s="5">
        <f t="shared" si="91"/>
        <v>-22500</v>
      </c>
      <c r="I1572" s="19">
        <f t="shared" si="92"/>
        <v>5.617977528089888</v>
      </c>
      <c r="K1572" s="1" t="s">
        <v>385</v>
      </c>
      <c r="M1572" s="2">
        <v>445</v>
      </c>
    </row>
    <row r="1573" spans="2:13" ht="12.75">
      <c r="B1573" s="388">
        <v>5000</v>
      </c>
      <c r="C1573" s="1" t="s">
        <v>385</v>
      </c>
      <c r="D1573" s="1" t="s">
        <v>16</v>
      </c>
      <c r="E1573" s="1" t="s">
        <v>943</v>
      </c>
      <c r="F1573" s="51" t="s">
        <v>951</v>
      </c>
      <c r="G1573" s="75" t="s">
        <v>28</v>
      </c>
      <c r="H1573" s="5">
        <f t="shared" si="91"/>
        <v>-27500</v>
      </c>
      <c r="I1573" s="19">
        <f t="shared" si="92"/>
        <v>11.235955056179776</v>
      </c>
      <c r="K1573" s="1" t="s">
        <v>385</v>
      </c>
      <c r="M1573" s="2">
        <v>445</v>
      </c>
    </row>
    <row r="1574" spans="2:13" ht="12.75">
      <c r="B1574" s="220">
        <v>7500</v>
      </c>
      <c r="C1574" s="1" t="s">
        <v>385</v>
      </c>
      <c r="D1574" s="1" t="s">
        <v>16</v>
      </c>
      <c r="E1574" s="1" t="s">
        <v>943</v>
      </c>
      <c r="F1574" s="51" t="s">
        <v>952</v>
      </c>
      <c r="G1574" s="75" t="s">
        <v>31</v>
      </c>
      <c r="H1574" s="5">
        <f t="shared" si="91"/>
        <v>-35000</v>
      </c>
      <c r="I1574" s="19">
        <f t="shared" si="92"/>
        <v>16.853932584269664</v>
      </c>
      <c r="K1574" s="1" t="s">
        <v>385</v>
      </c>
      <c r="M1574" s="2">
        <v>445</v>
      </c>
    </row>
    <row r="1575" spans="2:13" ht="12.75">
      <c r="B1575" s="220">
        <v>5000</v>
      </c>
      <c r="C1575" s="1" t="s">
        <v>385</v>
      </c>
      <c r="D1575" s="1" t="s">
        <v>16</v>
      </c>
      <c r="E1575" s="1" t="s">
        <v>943</v>
      </c>
      <c r="F1575" s="51" t="s">
        <v>953</v>
      </c>
      <c r="G1575" s="75" t="s">
        <v>33</v>
      </c>
      <c r="H1575" s="5">
        <f t="shared" si="91"/>
        <v>-40000</v>
      </c>
      <c r="I1575" s="19">
        <f t="shared" si="92"/>
        <v>11.235955056179776</v>
      </c>
      <c r="K1575" s="1" t="s">
        <v>385</v>
      </c>
      <c r="M1575" s="2">
        <v>445</v>
      </c>
    </row>
    <row r="1576" spans="2:13" ht="12.75">
      <c r="B1576" s="220">
        <v>2500</v>
      </c>
      <c r="C1576" s="1" t="s">
        <v>385</v>
      </c>
      <c r="D1576" s="1" t="s">
        <v>16</v>
      </c>
      <c r="E1576" s="1" t="s">
        <v>943</v>
      </c>
      <c r="F1576" s="51" t="s">
        <v>954</v>
      </c>
      <c r="G1576" s="75" t="s">
        <v>34</v>
      </c>
      <c r="H1576" s="5">
        <f t="shared" si="91"/>
        <v>-42500</v>
      </c>
      <c r="I1576" s="19">
        <f t="shared" si="92"/>
        <v>5.617977528089888</v>
      </c>
      <c r="K1576" s="1" t="s">
        <v>385</v>
      </c>
      <c r="M1576" s="2">
        <v>445</v>
      </c>
    </row>
    <row r="1577" spans="2:13" ht="12.75">
      <c r="B1577" s="388">
        <v>5000</v>
      </c>
      <c r="C1577" s="1" t="s">
        <v>385</v>
      </c>
      <c r="D1577" s="1" t="s">
        <v>16</v>
      </c>
      <c r="E1577" s="1" t="s">
        <v>943</v>
      </c>
      <c r="F1577" s="51" t="s">
        <v>955</v>
      </c>
      <c r="G1577" s="75" t="s">
        <v>35</v>
      </c>
      <c r="H1577" s="5">
        <f t="shared" si="91"/>
        <v>-47500</v>
      </c>
      <c r="I1577" s="19">
        <f t="shared" si="92"/>
        <v>11.235955056179776</v>
      </c>
      <c r="K1577" s="1" t="s">
        <v>385</v>
      </c>
      <c r="M1577" s="2">
        <v>445</v>
      </c>
    </row>
    <row r="1578" spans="2:13" ht="12.75">
      <c r="B1578" s="220">
        <v>5000</v>
      </c>
      <c r="C1578" s="1" t="s">
        <v>385</v>
      </c>
      <c r="D1578" s="1" t="s">
        <v>16</v>
      </c>
      <c r="E1578" s="1" t="s">
        <v>943</v>
      </c>
      <c r="F1578" s="51" t="s">
        <v>956</v>
      </c>
      <c r="G1578" s="75" t="s">
        <v>36</v>
      </c>
      <c r="H1578" s="5">
        <f t="shared" si="91"/>
        <v>-52500</v>
      </c>
      <c r="I1578" s="19">
        <f t="shared" si="92"/>
        <v>11.235955056179776</v>
      </c>
      <c r="K1578" s="1" t="s">
        <v>385</v>
      </c>
      <c r="M1578" s="2">
        <v>445</v>
      </c>
    </row>
    <row r="1579" spans="2:13" ht="12.75">
      <c r="B1579" s="220">
        <v>2500</v>
      </c>
      <c r="C1579" s="1" t="s">
        <v>385</v>
      </c>
      <c r="D1579" s="1" t="s">
        <v>16</v>
      </c>
      <c r="E1579" s="1" t="s">
        <v>943</v>
      </c>
      <c r="F1579" s="51" t="s">
        <v>957</v>
      </c>
      <c r="G1579" s="75" t="s">
        <v>39</v>
      </c>
      <c r="H1579" s="5">
        <f t="shared" si="91"/>
        <v>-55000</v>
      </c>
      <c r="I1579" s="19">
        <f t="shared" si="92"/>
        <v>5.617977528089888</v>
      </c>
      <c r="K1579" s="1" t="s">
        <v>385</v>
      </c>
      <c r="M1579" s="2">
        <v>445</v>
      </c>
    </row>
    <row r="1580" spans="2:13" ht="12.75">
      <c r="B1580" s="220">
        <v>2500</v>
      </c>
      <c r="C1580" s="1" t="s">
        <v>385</v>
      </c>
      <c r="D1580" s="1" t="s">
        <v>16</v>
      </c>
      <c r="E1580" s="1" t="s">
        <v>943</v>
      </c>
      <c r="F1580" s="51" t="s">
        <v>958</v>
      </c>
      <c r="G1580" s="75" t="s">
        <v>37</v>
      </c>
      <c r="H1580" s="5">
        <f t="shared" si="91"/>
        <v>-57500</v>
      </c>
      <c r="I1580" s="19">
        <f t="shared" si="92"/>
        <v>5.617977528089888</v>
      </c>
      <c r="K1580" s="1" t="s">
        <v>385</v>
      </c>
      <c r="M1580" s="2">
        <v>445</v>
      </c>
    </row>
    <row r="1581" spans="2:13" ht="12.75">
      <c r="B1581" s="220">
        <v>2500</v>
      </c>
      <c r="C1581" s="1" t="s">
        <v>385</v>
      </c>
      <c r="D1581" s="1" t="s">
        <v>16</v>
      </c>
      <c r="E1581" s="1" t="s">
        <v>943</v>
      </c>
      <c r="F1581" s="51" t="s">
        <v>959</v>
      </c>
      <c r="G1581" s="75" t="s">
        <v>38</v>
      </c>
      <c r="H1581" s="5">
        <f t="shared" si="91"/>
        <v>-60000</v>
      </c>
      <c r="I1581" s="19">
        <f t="shared" si="92"/>
        <v>5.617977528089888</v>
      </c>
      <c r="K1581" s="1" t="s">
        <v>385</v>
      </c>
      <c r="M1581" s="2">
        <v>445</v>
      </c>
    </row>
    <row r="1582" spans="2:13" ht="12.75">
      <c r="B1582" s="220">
        <v>5000</v>
      </c>
      <c r="C1582" s="1" t="s">
        <v>385</v>
      </c>
      <c r="D1582" s="1" t="s">
        <v>16</v>
      </c>
      <c r="E1582" s="1" t="s">
        <v>943</v>
      </c>
      <c r="F1582" s="51" t="s">
        <v>960</v>
      </c>
      <c r="G1582" s="75" t="s">
        <v>41</v>
      </c>
      <c r="H1582" s="5">
        <f t="shared" si="91"/>
        <v>-65000</v>
      </c>
      <c r="I1582" s="19">
        <f t="shared" si="92"/>
        <v>11.235955056179776</v>
      </c>
      <c r="K1582" s="1" t="s">
        <v>385</v>
      </c>
      <c r="M1582" s="2">
        <v>445</v>
      </c>
    </row>
    <row r="1583" spans="2:13" ht="12.75">
      <c r="B1583" s="220">
        <v>2500</v>
      </c>
      <c r="C1583" s="1" t="s">
        <v>385</v>
      </c>
      <c r="D1583" s="1" t="s">
        <v>16</v>
      </c>
      <c r="E1583" s="1" t="s">
        <v>943</v>
      </c>
      <c r="F1583" s="51" t="s">
        <v>961</v>
      </c>
      <c r="G1583" s="75" t="s">
        <v>42</v>
      </c>
      <c r="H1583" s="5">
        <f t="shared" si="91"/>
        <v>-67500</v>
      </c>
      <c r="I1583" s="19">
        <f t="shared" si="92"/>
        <v>5.617977528089888</v>
      </c>
      <c r="K1583" s="1" t="s">
        <v>385</v>
      </c>
      <c r="M1583" s="2">
        <v>445</v>
      </c>
    </row>
    <row r="1584" spans="2:13" ht="12.75">
      <c r="B1584" s="220">
        <v>2500</v>
      </c>
      <c r="C1584" s="1" t="s">
        <v>385</v>
      </c>
      <c r="D1584" s="1" t="s">
        <v>16</v>
      </c>
      <c r="E1584" s="1" t="s">
        <v>943</v>
      </c>
      <c r="F1584" s="51" t="s">
        <v>962</v>
      </c>
      <c r="G1584" s="75" t="s">
        <v>43</v>
      </c>
      <c r="H1584" s="5">
        <f t="shared" si="91"/>
        <v>-70000</v>
      </c>
      <c r="I1584" s="19">
        <f t="shared" si="92"/>
        <v>5.617977528089888</v>
      </c>
      <c r="K1584" s="1" t="s">
        <v>385</v>
      </c>
      <c r="M1584" s="2">
        <v>445</v>
      </c>
    </row>
    <row r="1585" spans="2:13" ht="12.75">
      <c r="B1585" s="220">
        <v>5000</v>
      </c>
      <c r="C1585" s="1" t="s">
        <v>385</v>
      </c>
      <c r="D1585" s="1" t="s">
        <v>16</v>
      </c>
      <c r="E1585" s="1" t="s">
        <v>943</v>
      </c>
      <c r="F1585" s="51" t="s">
        <v>963</v>
      </c>
      <c r="G1585" s="75" t="s">
        <v>44</v>
      </c>
      <c r="H1585" s="5">
        <f t="shared" si="91"/>
        <v>-75000</v>
      </c>
      <c r="I1585" s="19">
        <f t="shared" si="92"/>
        <v>11.235955056179776</v>
      </c>
      <c r="K1585" s="1" t="s">
        <v>385</v>
      </c>
      <c r="M1585" s="2">
        <v>445</v>
      </c>
    </row>
    <row r="1586" spans="2:13" ht="12.75">
      <c r="B1586" s="220">
        <v>2500</v>
      </c>
      <c r="C1586" s="1" t="s">
        <v>385</v>
      </c>
      <c r="D1586" s="1" t="s">
        <v>16</v>
      </c>
      <c r="E1586" s="1" t="s">
        <v>943</v>
      </c>
      <c r="F1586" s="51" t="s">
        <v>964</v>
      </c>
      <c r="G1586" s="75" t="s">
        <v>45</v>
      </c>
      <c r="H1586" s="5">
        <f t="shared" si="91"/>
        <v>-77500</v>
      </c>
      <c r="I1586" s="19">
        <f t="shared" si="92"/>
        <v>5.617977528089888</v>
      </c>
      <c r="K1586" s="1" t="s">
        <v>385</v>
      </c>
      <c r="M1586" s="2">
        <v>445</v>
      </c>
    </row>
    <row r="1587" spans="2:13" ht="12.75">
      <c r="B1587" s="220">
        <v>2500</v>
      </c>
      <c r="C1587" s="1" t="s">
        <v>385</v>
      </c>
      <c r="D1587" s="1" t="s">
        <v>16</v>
      </c>
      <c r="E1587" s="1" t="s">
        <v>943</v>
      </c>
      <c r="F1587" s="51" t="s">
        <v>965</v>
      </c>
      <c r="G1587" s="75" t="s">
        <v>47</v>
      </c>
      <c r="H1587" s="5">
        <f t="shared" si="91"/>
        <v>-80000</v>
      </c>
      <c r="I1587" s="19">
        <f t="shared" si="92"/>
        <v>5.617977528089888</v>
      </c>
      <c r="K1587" s="1" t="s">
        <v>385</v>
      </c>
      <c r="M1587" s="2">
        <v>445</v>
      </c>
    </row>
    <row r="1588" spans="2:13" ht="12.75">
      <c r="B1588" s="220">
        <v>2500</v>
      </c>
      <c r="C1588" s="1" t="s">
        <v>385</v>
      </c>
      <c r="D1588" s="1" t="s">
        <v>16</v>
      </c>
      <c r="E1588" s="1" t="s">
        <v>943</v>
      </c>
      <c r="F1588" s="51" t="s">
        <v>966</v>
      </c>
      <c r="G1588" s="75" t="s">
        <v>48</v>
      </c>
      <c r="H1588" s="5">
        <f t="shared" si="91"/>
        <v>-82500</v>
      </c>
      <c r="I1588" s="19">
        <f t="shared" si="92"/>
        <v>5.617977528089888</v>
      </c>
      <c r="K1588" s="1" t="s">
        <v>385</v>
      </c>
      <c r="M1588" s="2">
        <v>445</v>
      </c>
    </row>
    <row r="1589" spans="2:13" ht="12.75">
      <c r="B1589" s="220">
        <v>2500</v>
      </c>
      <c r="C1589" s="1" t="s">
        <v>385</v>
      </c>
      <c r="D1589" s="1" t="s">
        <v>16</v>
      </c>
      <c r="E1589" s="1" t="s">
        <v>943</v>
      </c>
      <c r="F1589" s="51" t="s">
        <v>967</v>
      </c>
      <c r="G1589" s="75" t="s">
        <v>50</v>
      </c>
      <c r="H1589" s="5">
        <f t="shared" si="91"/>
        <v>-85000</v>
      </c>
      <c r="I1589" s="19">
        <f t="shared" si="92"/>
        <v>5.617977528089888</v>
      </c>
      <c r="K1589" s="1" t="s">
        <v>385</v>
      </c>
      <c r="M1589" s="2">
        <v>445</v>
      </c>
    </row>
    <row r="1590" spans="2:13" ht="12.75">
      <c r="B1590" s="220">
        <v>5000</v>
      </c>
      <c r="C1590" s="1" t="s">
        <v>385</v>
      </c>
      <c r="D1590" s="1" t="s">
        <v>16</v>
      </c>
      <c r="E1590" s="1" t="s">
        <v>943</v>
      </c>
      <c r="F1590" s="51" t="s">
        <v>968</v>
      </c>
      <c r="G1590" s="75" t="s">
        <v>49</v>
      </c>
      <c r="H1590" s="5">
        <f t="shared" si="91"/>
        <v>-90000</v>
      </c>
      <c r="I1590" s="19">
        <f t="shared" si="92"/>
        <v>11.235955056179776</v>
      </c>
      <c r="K1590" s="1" t="s">
        <v>385</v>
      </c>
      <c r="M1590" s="2">
        <v>445</v>
      </c>
    </row>
    <row r="1591" spans="2:13" ht="12.75">
      <c r="B1591" s="220">
        <v>2500</v>
      </c>
      <c r="C1591" s="1" t="s">
        <v>385</v>
      </c>
      <c r="D1591" s="1" t="s">
        <v>16</v>
      </c>
      <c r="E1591" s="1" t="s">
        <v>943</v>
      </c>
      <c r="F1591" s="51" t="s">
        <v>969</v>
      </c>
      <c r="G1591" s="75" t="s">
        <v>51</v>
      </c>
      <c r="H1591" s="5">
        <f t="shared" si="91"/>
        <v>-92500</v>
      </c>
      <c r="I1591" s="19">
        <f t="shared" si="92"/>
        <v>5.617977528089888</v>
      </c>
      <c r="K1591" s="1" t="s">
        <v>385</v>
      </c>
      <c r="M1591" s="2">
        <v>445</v>
      </c>
    </row>
    <row r="1592" spans="2:13" ht="12.75">
      <c r="B1592" s="220">
        <v>2500</v>
      </c>
      <c r="C1592" s="1" t="s">
        <v>385</v>
      </c>
      <c r="D1592" s="1" t="s">
        <v>16</v>
      </c>
      <c r="E1592" s="1" t="s">
        <v>943</v>
      </c>
      <c r="F1592" s="51" t="s">
        <v>970</v>
      </c>
      <c r="G1592" s="75" t="s">
        <v>52</v>
      </c>
      <c r="H1592" s="5">
        <f t="shared" si="91"/>
        <v>-95000</v>
      </c>
      <c r="I1592" s="19">
        <f t="shared" si="92"/>
        <v>5.617977528089888</v>
      </c>
      <c r="K1592" s="1" t="s">
        <v>385</v>
      </c>
      <c r="M1592" s="2">
        <v>445</v>
      </c>
    </row>
    <row r="1593" spans="2:13" ht="12.75">
      <c r="B1593" s="220">
        <v>2500</v>
      </c>
      <c r="C1593" s="1" t="s">
        <v>385</v>
      </c>
      <c r="D1593" s="10" t="s">
        <v>16</v>
      </c>
      <c r="E1593" s="1" t="s">
        <v>69</v>
      </c>
      <c r="F1593" s="51" t="s">
        <v>971</v>
      </c>
      <c r="G1593" s="75" t="s">
        <v>23</v>
      </c>
      <c r="H1593" s="5">
        <f t="shared" si="91"/>
        <v>-97500</v>
      </c>
      <c r="I1593" s="19">
        <f t="shared" si="92"/>
        <v>5.617977528089888</v>
      </c>
      <c r="K1593" s="1" t="s">
        <v>385</v>
      </c>
      <c r="M1593" s="2">
        <v>445</v>
      </c>
    </row>
    <row r="1594" spans="2:13" ht="12.75">
      <c r="B1594" s="220">
        <v>2500</v>
      </c>
      <c r="C1594" s="1" t="s">
        <v>385</v>
      </c>
      <c r="D1594" s="10" t="s">
        <v>16</v>
      </c>
      <c r="E1594" s="1" t="s">
        <v>69</v>
      </c>
      <c r="F1594" s="51" t="s">
        <v>972</v>
      </c>
      <c r="G1594" s="75" t="s">
        <v>24</v>
      </c>
      <c r="H1594" s="5">
        <f t="shared" si="91"/>
        <v>-100000</v>
      </c>
      <c r="I1594" s="19">
        <f t="shared" si="92"/>
        <v>5.617977528089888</v>
      </c>
      <c r="K1594" s="1" t="s">
        <v>385</v>
      </c>
      <c r="M1594" s="2">
        <v>445</v>
      </c>
    </row>
    <row r="1595" spans="2:13" ht="12.75">
      <c r="B1595" s="220">
        <v>2500</v>
      </c>
      <c r="C1595" s="1" t="s">
        <v>385</v>
      </c>
      <c r="D1595" s="10" t="s">
        <v>16</v>
      </c>
      <c r="E1595" s="1" t="s">
        <v>69</v>
      </c>
      <c r="F1595" s="51" t="s">
        <v>973</v>
      </c>
      <c r="G1595" s="75" t="s">
        <v>25</v>
      </c>
      <c r="H1595" s="5">
        <f t="shared" si="91"/>
        <v>-102500</v>
      </c>
      <c r="I1595" s="19">
        <f t="shared" si="92"/>
        <v>5.617977528089888</v>
      </c>
      <c r="K1595" s="1" t="s">
        <v>385</v>
      </c>
      <c r="M1595" s="2">
        <v>445</v>
      </c>
    </row>
    <row r="1596" spans="2:13" ht="12.75">
      <c r="B1596" s="220">
        <v>5000</v>
      </c>
      <c r="C1596" s="1" t="s">
        <v>385</v>
      </c>
      <c r="D1596" s="10" t="s">
        <v>16</v>
      </c>
      <c r="E1596" s="1" t="s">
        <v>69</v>
      </c>
      <c r="F1596" s="51" t="s">
        <v>974</v>
      </c>
      <c r="G1596" s="75" t="s">
        <v>26</v>
      </c>
      <c r="H1596" s="5">
        <f t="shared" si="91"/>
        <v>-107500</v>
      </c>
      <c r="I1596" s="19">
        <f t="shared" si="92"/>
        <v>11.235955056179776</v>
      </c>
      <c r="K1596" s="1" t="s">
        <v>385</v>
      </c>
      <c r="M1596" s="2">
        <v>445</v>
      </c>
    </row>
    <row r="1597" spans="2:13" ht="12.75">
      <c r="B1597" s="220">
        <v>5000</v>
      </c>
      <c r="C1597" s="1" t="s">
        <v>385</v>
      </c>
      <c r="D1597" s="1" t="s">
        <v>16</v>
      </c>
      <c r="E1597" s="1" t="s">
        <v>69</v>
      </c>
      <c r="F1597" s="51" t="s">
        <v>975</v>
      </c>
      <c r="G1597" s="75" t="s">
        <v>27</v>
      </c>
      <c r="H1597" s="5">
        <f t="shared" si="91"/>
        <v>-112500</v>
      </c>
      <c r="I1597" s="19">
        <f t="shared" si="92"/>
        <v>11.235955056179776</v>
      </c>
      <c r="K1597" s="1" t="s">
        <v>385</v>
      </c>
      <c r="M1597" s="2">
        <v>445</v>
      </c>
    </row>
    <row r="1598" spans="2:13" ht="12.75">
      <c r="B1598" s="220">
        <v>2500</v>
      </c>
      <c r="C1598" s="1" t="s">
        <v>385</v>
      </c>
      <c r="D1598" s="1" t="s">
        <v>16</v>
      </c>
      <c r="E1598" s="1" t="s">
        <v>69</v>
      </c>
      <c r="F1598" s="51" t="s">
        <v>976</v>
      </c>
      <c r="G1598" s="75" t="s">
        <v>30</v>
      </c>
      <c r="H1598" s="5">
        <f t="shared" si="91"/>
        <v>-115000</v>
      </c>
      <c r="I1598" s="19">
        <f t="shared" si="92"/>
        <v>5.617977528089888</v>
      </c>
      <c r="K1598" s="1" t="s">
        <v>385</v>
      </c>
      <c r="M1598" s="2">
        <v>445</v>
      </c>
    </row>
    <row r="1599" spans="2:13" ht="12.75">
      <c r="B1599" s="388">
        <v>2500</v>
      </c>
      <c r="C1599" s="1" t="s">
        <v>385</v>
      </c>
      <c r="D1599" s="1" t="s">
        <v>16</v>
      </c>
      <c r="E1599" s="1" t="s">
        <v>69</v>
      </c>
      <c r="F1599" s="51" t="s">
        <v>977</v>
      </c>
      <c r="G1599" s="75" t="s">
        <v>28</v>
      </c>
      <c r="H1599" s="5">
        <f t="shared" si="91"/>
        <v>-117500</v>
      </c>
      <c r="I1599" s="19">
        <f t="shared" si="92"/>
        <v>5.617977528089888</v>
      </c>
      <c r="K1599" s="1" t="s">
        <v>385</v>
      </c>
      <c r="M1599" s="2">
        <v>445</v>
      </c>
    </row>
    <row r="1600" spans="2:13" ht="12.75">
      <c r="B1600" s="220">
        <v>2500</v>
      </c>
      <c r="C1600" s="1" t="s">
        <v>385</v>
      </c>
      <c r="D1600" s="1" t="s">
        <v>16</v>
      </c>
      <c r="E1600" s="1" t="s">
        <v>69</v>
      </c>
      <c r="F1600" s="51" t="s">
        <v>978</v>
      </c>
      <c r="G1600" s="75" t="s">
        <v>31</v>
      </c>
      <c r="H1600" s="5">
        <f t="shared" si="91"/>
        <v>-120000</v>
      </c>
      <c r="I1600" s="19">
        <f t="shared" si="92"/>
        <v>5.617977528089888</v>
      </c>
      <c r="K1600" s="1" t="s">
        <v>385</v>
      </c>
      <c r="M1600" s="2">
        <v>445</v>
      </c>
    </row>
    <row r="1601" spans="2:13" ht="12.75">
      <c r="B1601" s="220">
        <v>2500</v>
      </c>
      <c r="C1601" s="1" t="s">
        <v>385</v>
      </c>
      <c r="D1601" s="1" t="s">
        <v>16</v>
      </c>
      <c r="E1601" s="1" t="s">
        <v>69</v>
      </c>
      <c r="F1601" s="51" t="s">
        <v>979</v>
      </c>
      <c r="G1601" s="75" t="s">
        <v>33</v>
      </c>
      <c r="H1601" s="5">
        <f t="shared" si="91"/>
        <v>-122500</v>
      </c>
      <c r="I1601" s="19">
        <f t="shared" si="92"/>
        <v>5.617977528089888</v>
      </c>
      <c r="K1601" s="1" t="s">
        <v>385</v>
      </c>
      <c r="M1601" s="2">
        <v>445</v>
      </c>
    </row>
    <row r="1602" spans="2:13" ht="12.75">
      <c r="B1602" s="220">
        <v>2500</v>
      </c>
      <c r="C1602" s="1" t="s">
        <v>385</v>
      </c>
      <c r="D1602" s="1" t="s">
        <v>16</v>
      </c>
      <c r="E1602" s="1" t="s">
        <v>69</v>
      </c>
      <c r="F1602" s="51" t="s">
        <v>980</v>
      </c>
      <c r="G1602" s="75" t="s">
        <v>34</v>
      </c>
      <c r="H1602" s="5">
        <f t="shared" si="91"/>
        <v>-125000</v>
      </c>
      <c r="I1602" s="19">
        <f t="shared" si="92"/>
        <v>5.617977528089888</v>
      </c>
      <c r="K1602" s="1" t="s">
        <v>385</v>
      </c>
      <c r="M1602" s="2">
        <v>445</v>
      </c>
    </row>
    <row r="1603" spans="2:13" ht="12.75">
      <c r="B1603" s="220">
        <v>2500</v>
      </c>
      <c r="C1603" s="1" t="s">
        <v>385</v>
      </c>
      <c r="D1603" s="1" t="s">
        <v>16</v>
      </c>
      <c r="E1603" s="1" t="s">
        <v>69</v>
      </c>
      <c r="F1603" s="51" t="s">
        <v>981</v>
      </c>
      <c r="G1603" s="75" t="s">
        <v>36</v>
      </c>
      <c r="H1603" s="5">
        <f t="shared" si="91"/>
        <v>-127500</v>
      </c>
      <c r="I1603" s="19">
        <f t="shared" si="92"/>
        <v>5.617977528089888</v>
      </c>
      <c r="K1603" s="1" t="s">
        <v>385</v>
      </c>
      <c r="M1603" s="2">
        <v>445</v>
      </c>
    </row>
    <row r="1604" spans="2:13" ht="12.75">
      <c r="B1604" s="220">
        <v>2500</v>
      </c>
      <c r="C1604" s="1" t="s">
        <v>385</v>
      </c>
      <c r="D1604" s="1" t="s">
        <v>16</v>
      </c>
      <c r="E1604" s="1" t="s">
        <v>69</v>
      </c>
      <c r="F1604" s="51" t="s">
        <v>982</v>
      </c>
      <c r="G1604" s="75" t="s">
        <v>39</v>
      </c>
      <c r="H1604" s="5">
        <f t="shared" si="91"/>
        <v>-130000</v>
      </c>
      <c r="I1604" s="19">
        <f t="shared" si="92"/>
        <v>5.617977528089888</v>
      </c>
      <c r="K1604" s="1" t="s">
        <v>385</v>
      </c>
      <c r="M1604" s="2">
        <v>445</v>
      </c>
    </row>
    <row r="1605" spans="2:13" ht="12.75">
      <c r="B1605" s="220">
        <v>2500</v>
      </c>
      <c r="C1605" s="1" t="s">
        <v>385</v>
      </c>
      <c r="D1605" s="1" t="s">
        <v>16</v>
      </c>
      <c r="E1605" s="1" t="s">
        <v>69</v>
      </c>
      <c r="F1605" s="51" t="s">
        <v>983</v>
      </c>
      <c r="G1605" s="75" t="s">
        <v>37</v>
      </c>
      <c r="H1605" s="5">
        <f t="shared" si="91"/>
        <v>-132500</v>
      </c>
      <c r="I1605" s="19">
        <f t="shared" si="92"/>
        <v>5.617977528089888</v>
      </c>
      <c r="K1605" s="1" t="s">
        <v>385</v>
      </c>
      <c r="M1605" s="2">
        <v>445</v>
      </c>
    </row>
    <row r="1606" spans="2:13" ht="12.75">
      <c r="B1606" s="220">
        <v>2500</v>
      </c>
      <c r="C1606" s="1" t="s">
        <v>385</v>
      </c>
      <c r="D1606" s="1" t="s">
        <v>16</v>
      </c>
      <c r="E1606" s="1" t="s">
        <v>69</v>
      </c>
      <c r="F1606" s="51" t="s">
        <v>984</v>
      </c>
      <c r="G1606" s="75" t="s">
        <v>38</v>
      </c>
      <c r="H1606" s="5">
        <f t="shared" si="91"/>
        <v>-135000</v>
      </c>
      <c r="I1606" s="19">
        <f t="shared" si="92"/>
        <v>5.617977528089888</v>
      </c>
      <c r="K1606" s="1" t="s">
        <v>385</v>
      </c>
      <c r="M1606" s="2">
        <v>445</v>
      </c>
    </row>
    <row r="1607" spans="2:13" ht="12.75">
      <c r="B1607" s="220">
        <v>2500</v>
      </c>
      <c r="C1607" s="1" t="s">
        <v>385</v>
      </c>
      <c r="D1607" s="1" t="s">
        <v>16</v>
      </c>
      <c r="E1607" s="1" t="s">
        <v>69</v>
      </c>
      <c r="F1607" s="51" t="s">
        <v>985</v>
      </c>
      <c r="G1607" s="75" t="s">
        <v>41</v>
      </c>
      <c r="H1607" s="5">
        <f t="shared" si="91"/>
        <v>-137500</v>
      </c>
      <c r="I1607" s="19">
        <f t="shared" si="92"/>
        <v>5.617977528089888</v>
      </c>
      <c r="K1607" s="1" t="s">
        <v>385</v>
      </c>
      <c r="M1607" s="2">
        <v>445</v>
      </c>
    </row>
    <row r="1608" spans="2:13" ht="12.75">
      <c r="B1608" s="220">
        <v>2500</v>
      </c>
      <c r="C1608" s="1" t="s">
        <v>385</v>
      </c>
      <c r="D1608" s="1" t="s">
        <v>16</v>
      </c>
      <c r="E1608" s="1" t="s">
        <v>69</v>
      </c>
      <c r="F1608" s="51" t="s">
        <v>986</v>
      </c>
      <c r="G1608" s="75" t="s">
        <v>42</v>
      </c>
      <c r="H1608" s="5">
        <f t="shared" si="91"/>
        <v>-140000</v>
      </c>
      <c r="I1608" s="19">
        <f t="shared" si="92"/>
        <v>5.617977528089888</v>
      </c>
      <c r="K1608" s="1" t="s">
        <v>385</v>
      </c>
      <c r="M1608" s="2">
        <v>445</v>
      </c>
    </row>
    <row r="1609" spans="2:13" ht="12.75">
      <c r="B1609" s="220">
        <v>2500</v>
      </c>
      <c r="C1609" s="1" t="s">
        <v>385</v>
      </c>
      <c r="D1609" s="1" t="s">
        <v>16</v>
      </c>
      <c r="E1609" s="1" t="s">
        <v>69</v>
      </c>
      <c r="F1609" s="51" t="s">
        <v>987</v>
      </c>
      <c r="G1609" s="75" t="s">
        <v>43</v>
      </c>
      <c r="H1609" s="5">
        <f t="shared" si="91"/>
        <v>-142500</v>
      </c>
      <c r="I1609" s="19">
        <f t="shared" si="92"/>
        <v>5.617977528089888</v>
      </c>
      <c r="K1609" s="1" t="s">
        <v>385</v>
      </c>
      <c r="M1609" s="2">
        <v>445</v>
      </c>
    </row>
    <row r="1610" spans="2:13" ht="12.75">
      <c r="B1610" s="220">
        <v>2500</v>
      </c>
      <c r="C1610" s="1" t="s">
        <v>385</v>
      </c>
      <c r="D1610" s="1" t="s">
        <v>16</v>
      </c>
      <c r="E1610" s="1" t="s">
        <v>69</v>
      </c>
      <c r="F1610" s="51" t="s">
        <v>988</v>
      </c>
      <c r="G1610" s="75" t="s">
        <v>44</v>
      </c>
      <c r="H1610" s="5">
        <f t="shared" si="91"/>
        <v>-145000</v>
      </c>
      <c r="I1610" s="19">
        <f t="shared" si="92"/>
        <v>5.617977528089888</v>
      </c>
      <c r="K1610" s="1" t="s">
        <v>385</v>
      </c>
      <c r="M1610" s="2">
        <v>445</v>
      </c>
    </row>
    <row r="1611" spans="2:13" ht="12.75">
      <c r="B1611" s="220">
        <v>2500</v>
      </c>
      <c r="C1611" s="1" t="s">
        <v>385</v>
      </c>
      <c r="D1611" s="1" t="s">
        <v>16</v>
      </c>
      <c r="E1611" s="1" t="s">
        <v>69</v>
      </c>
      <c r="F1611" s="51" t="s">
        <v>989</v>
      </c>
      <c r="G1611" s="75" t="s">
        <v>45</v>
      </c>
      <c r="H1611" s="5">
        <f t="shared" si="91"/>
        <v>-147500</v>
      </c>
      <c r="I1611" s="19">
        <f t="shared" si="92"/>
        <v>5.617977528089888</v>
      </c>
      <c r="K1611" s="1" t="s">
        <v>385</v>
      </c>
      <c r="M1611" s="2">
        <v>445</v>
      </c>
    </row>
    <row r="1612" spans="2:13" ht="12.75">
      <c r="B1612" s="220">
        <v>2500</v>
      </c>
      <c r="C1612" s="1" t="s">
        <v>385</v>
      </c>
      <c r="D1612" s="1" t="s">
        <v>16</v>
      </c>
      <c r="E1612" s="1" t="s">
        <v>69</v>
      </c>
      <c r="F1612" s="51" t="s">
        <v>990</v>
      </c>
      <c r="G1612" s="75" t="s">
        <v>47</v>
      </c>
      <c r="H1612" s="5">
        <f t="shared" si="91"/>
        <v>-150000</v>
      </c>
      <c r="I1612" s="19">
        <f t="shared" si="92"/>
        <v>5.617977528089888</v>
      </c>
      <c r="K1612" s="1" t="s">
        <v>385</v>
      </c>
      <c r="M1612" s="2">
        <v>445</v>
      </c>
    </row>
    <row r="1613" spans="2:13" ht="12.75">
      <c r="B1613" s="220">
        <v>5000</v>
      </c>
      <c r="C1613" s="1" t="s">
        <v>385</v>
      </c>
      <c r="D1613" s="1" t="s">
        <v>16</v>
      </c>
      <c r="E1613" s="1" t="s">
        <v>69</v>
      </c>
      <c r="F1613" s="51" t="s">
        <v>991</v>
      </c>
      <c r="G1613" s="75" t="s">
        <v>48</v>
      </c>
      <c r="H1613" s="5">
        <f t="shared" si="91"/>
        <v>-155000</v>
      </c>
      <c r="I1613" s="19">
        <f t="shared" si="92"/>
        <v>11.235955056179776</v>
      </c>
      <c r="K1613" s="1" t="s">
        <v>385</v>
      </c>
      <c r="M1613" s="2">
        <v>445</v>
      </c>
    </row>
    <row r="1614" spans="1:13" s="214" customFormat="1" ht="12.75">
      <c r="A1614" s="1"/>
      <c r="B1614" s="220">
        <v>2500</v>
      </c>
      <c r="C1614" s="1" t="s">
        <v>385</v>
      </c>
      <c r="D1614" s="1" t="s">
        <v>16</v>
      </c>
      <c r="E1614" s="1" t="s">
        <v>69</v>
      </c>
      <c r="F1614" s="51" t="s">
        <v>992</v>
      </c>
      <c r="G1614" s="75" t="s">
        <v>50</v>
      </c>
      <c r="H1614" s="5">
        <f t="shared" si="91"/>
        <v>-157500</v>
      </c>
      <c r="I1614" s="19">
        <f t="shared" si="92"/>
        <v>5.617977528089888</v>
      </c>
      <c r="J1614"/>
      <c r="K1614" s="1" t="s">
        <v>385</v>
      </c>
      <c r="L1614"/>
      <c r="M1614" s="2">
        <v>445</v>
      </c>
    </row>
    <row r="1615" spans="2:13" ht="12.75">
      <c r="B1615" s="220">
        <v>2500</v>
      </c>
      <c r="C1615" s="1" t="s">
        <v>385</v>
      </c>
      <c r="D1615" s="1" t="s">
        <v>16</v>
      </c>
      <c r="E1615" s="1" t="s">
        <v>69</v>
      </c>
      <c r="F1615" s="51" t="s">
        <v>993</v>
      </c>
      <c r="G1615" s="75" t="s">
        <v>49</v>
      </c>
      <c r="H1615" s="5">
        <f t="shared" si="91"/>
        <v>-160000</v>
      </c>
      <c r="I1615" s="19">
        <f t="shared" si="92"/>
        <v>5.617977528089888</v>
      </c>
      <c r="K1615" s="1" t="s">
        <v>385</v>
      </c>
      <c r="M1615" s="2">
        <v>445</v>
      </c>
    </row>
    <row r="1616" spans="2:13" ht="12.75">
      <c r="B1616" s="220">
        <v>2500</v>
      </c>
      <c r="C1616" s="1" t="s">
        <v>385</v>
      </c>
      <c r="D1616" s="1" t="s">
        <v>16</v>
      </c>
      <c r="E1616" s="1" t="s">
        <v>69</v>
      </c>
      <c r="F1616" s="51" t="s">
        <v>994</v>
      </c>
      <c r="G1616" s="75" t="s">
        <v>51</v>
      </c>
      <c r="H1616" s="5">
        <f t="shared" si="91"/>
        <v>-162500</v>
      </c>
      <c r="I1616" s="19">
        <f t="shared" si="92"/>
        <v>5.617977528089888</v>
      </c>
      <c r="K1616" s="1" t="s">
        <v>385</v>
      </c>
      <c r="M1616" s="2">
        <v>445</v>
      </c>
    </row>
    <row r="1617" spans="2:13" ht="12.75">
      <c r="B1617" s="220">
        <v>2500</v>
      </c>
      <c r="C1617" s="1" t="s">
        <v>385</v>
      </c>
      <c r="D1617" s="1" t="s">
        <v>16</v>
      </c>
      <c r="E1617" s="1" t="s">
        <v>69</v>
      </c>
      <c r="F1617" s="51" t="s">
        <v>995</v>
      </c>
      <c r="G1617" s="75" t="s">
        <v>52</v>
      </c>
      <c r="H1617" s="5">
        <f t="shared" si="91"/>
        <v>-165000</v>
      </c>
      <c r="I1617" s="19">
        <f t="shared" si="92"/>
        <v>5.617977528089888</v>
      </c>
      <c r="K1617" s="1" t="s">
        <v>385</v>
      </c>
      <c r="M1617" s="2">
        <v>445</v>
      </c>
    </row>
    <row r="1618" spans="2:13" ht="12.75">
      <c r="B1618" s="220">
        <v>2500</v>
      </c>
      <c r="C1618" s="1" t="s">
        <v>385</v>
      </c>
      <c r="D1618" s="10" t="s">
        <v>16</v>
      </c>
      <c r="E1618" s="1" t="s">
        <v>996</v>
      </c>
      <c r="F1618" s="51" t="s">
        <v>997</v>
      </c>
      <c r="G1618" s="75" t="s">
        <v>23</v>
      </c>
      <c r="H1618" s="5">
        <f t="shared" si="91"/>
        <v>-167500</v>
      </c>
      <c r="I1618" s="19">
        <f t="shared" si="92"/>
        <v>5.617977528089888</v>
      </c>
      <c r="K1618" s="1" t="s">
        <v>385</v>
      </c>
      <c r="M1618" s="2">
        <v>445</v>
      </c>
    </row>
    <row r="1619" spans="2:13" ht="12.75">
      <c r="B1619" s="220">
        <v>2500</v>
      </c>
      <c r="C1619" s="1" t="s">
        <v>385</v>
      </c>
      <c r="D1619" s="10" t="s">
        <v>16</v>
      </c>
      <c r="E1619" s="1" t="s">
        <v>996</v>
      </c>
      <c r="F1619" s="51" t="s">
        <v>998</v>
      </c>
      <c r="G1619" s="75" t="s">
        <v>24</v>
      </c>
      <c r="H1619" s="5">
        <f t="shared" si="91"/>
        <v>-170000</v>
      </c>
      <c r="I1619" s="19">
        <f t="shared" si="92"/>
        <v>5.617977528089888</v>
      </c>
      <c r="K1619" s="1" t="s">
        <v>385</v>
      </c>
      <c r="M1619" s="2">
        <v>445</v>
      </c>
    </row>
    <row r="1620" spans="2:13" ht="12.75">
      <c r="B1620" s="220">
        <v>2500</v>
      </c>
      <c r="C1620" s="1" t="s">
        <v>385</v>
      </c>
      <c r="D1620" s="10" t="s">
        <v>16</v>
      </c>
      <c r="E1620" s="1" t="s">
        <v>996</v>
      </c>
      <c r="F1620" s="51" t="s">
        <v>999</v>
      </c>
      <c r="G1620" s="75" t="s">
        <v>25</v>
      </c>
      <c r="H1620" s="5">
        <f t="shared" si="91"/>
        <v>-172500</v>
      </c>
      <c r="I1620" s="19">
        <f t="shared" si="92"/>
        <v>5.617977528089888</v>
      </c>
      <c r="K1620" s="1" t="s">
        <v>385</v>
      </c>
      <c r="M1620" s="2">
        <v>445</v>
      </c>
    </row>
    <row r="1621" spans="2:13" ht="12.75">
      <c r="B1621" s="220">
        <v>2500</v>
      </c>
      <c r="C1621" s="1" t="s">
        <v>385</v>
      </c>
      <c r="D1621" s="10" t="s">
        <v>16</v>
      </c>
      <c r="E1621" s="1" t="s">
        <v>996</v>
      </c>
      <c r="F1621" s="51" t="s">
        <v>1000</v>
      </c>
      <c r="G1621" s="75" t="s">
        <v>26</v>
      </c>
      <c r="H1621" s="5">
        <f t="shared" si="91"/>
        <v>-175000</v>
      </c>
      <c r="I1621" s="19">
        <f t="shared" si="92"/>
        <v>5.617977528089888</v>
      </c>
      <c r="K1621" s="1" t="s">
        <v>385</v>
      </c>
      <c r="M1621" s="2">
        <v>445</v>
      </c>
    </row>
    <row r="1622" spans="2:13" ht="12.75">
      <c r="B1622" s="220">
        <v>5000</v>
      </c>
      <c r="C1622" s="1" t="s">
        <v>385</v>
      </c>
      <c r="D1622" s="1" t="s">
        <v>16</v>
      </c>
      <c r="E1622" s="1" t="s">
        <v>996</v>
      </c>
      <c r="F1622" s="51" t="s">
        <v>1001</v>
      </c>
      <c r="G1622" s="75" t="s">
        <v>27</v>
      </c>
      <c r="H1622" s="5">
        <f t="shared" si="91"/>
        <v>-180000</v>
      </c>
      <c r="I1622" s="19">
        <f t="shared" si="92"/>
        <v>11.235955056179776</v>
      </c>
      <c r="K1622" s="1" t="s">
        <v>385</v>
      </c>
      <c r="M1622" s="2">
        <v>445</v>
      </c>
    </row>
    <row r="1623" spans="2:13" ht="12.75">
      <c r="B1623" s="389">
        <v>5000</v>
      </c>
      <c r="C1623" s="10" t="s">
        <v>385</v>
      </c>
      <c r="D1623" s="1" t="s">
        <v>16</v>
      </c>
      <c r="E1623" s="1" t="s">
        <v>996</v>
      </c>
      <c r="F1623" s="51" t="s">
        <v>1002</v>
      </c>
      <c r="G1623" s="75" t="s">
        <v>30</v>
      </c>
      <c r="H1623" s="5">
        <f t="shared" si="91"/>
        <v>-185000</v>
      </c>
      <c r="I1623" s="19">
        <f t="shared" si="92"/>
        <v>11.235955056179776</v>
      </c>
      <c r="K1623" s="1" t="s">
        <v>385</v>
      </c>
      <c r="M1623" s="2">
        <v>445</v>
      </c>
    </row>
    <row r="1624" spans="2:13" ht="12.75">
      <c r="B1624" s="388">
        <v>2500</v>
      </c>
      <c r="C1624" s="1" t="s">
        <v>385</v>
      </c>
      <c r="D1624" s="1" t="s">
        <v>16</v>
      </c>
      <c r="E1624" s="1" t="s">
        <v>996</v>
      </c>
      <c r="F1624" s="51" t="s">
        <v>1003</v>
      </c>
      <c r="G1624" s="75" t="s">
        <v>28</v>
      </c>
      <c r="H1624" s="5">
        <f t="shared" si="91"/>
        <v>-187500</v>
      </c>
      <c r="I1624" s="19">
        <f t="shared" si="92"/>
        <v>5.617977528089888</v>
      </c>
      <c r="K1624" s="1" t="s">
        <v>385</v>
      </c>
      <c r="M1624" s="2">
        <v>445</v>
      </c>
    </row>
    <row r="1625" spans="2:13" ht="12.75">
      <c r="B1625" s="220">
        <v>2500</v>
      </c>
      <c r="C1625" s="1" t="s">
        <v>385</v>
      </c>
      <c r="D1625" s="1" t="s">
        <v>16</v>
      </c>
      <c r="E1625" s="1" t="s">
        <v>996</v>
      </c>
      <c r="F1625" s="51" t="s">
        <v>1004</v>
      </c>
      <c r="G1625" s="75" t="s">
        <v>31</v>
      </c>
      <c r="H1625" s="5">
        <f t="shared" si="91"/>
        <v>-190000</v>
      </c>
      <c r="I1625" s="19">
        <f t="shared" si="92"/>
        <v>5.617977528089888</v>
      </c>
      <c r="K1625" s="1" t="s">
        <v>385</v>
      </c>
      <c r="M1625" s="2">
        <v>445</v>
      </c>
    </row>
    <row r="1626" spans="2:13" ht="12.75">
      <c r="B1626" s="220">
        <v>2500</v>
      </c>
      <c r="C1626" s="1" t="s">
        <v>385</v>
      </c>
      <c r="D1626" s="1" t="s">
        <v>16</v>
      </c>
      <c r="E1626" s="1" t="s">
        <v>996</v>
      </c>
      <c r="F1626" s="51" t="s">
        <v>1005</v>
      </c>
      <c r="G1626" s="75" t="s">
        <v>33</v>
      </c>
      <c r="H1626" s="5">
        <f t="shared" si="91"/>
        <v>-192500</v>
      </c>
      <c r="I1626" s="19">
        <f t="shared" si="92"/>
        <v>5.617977528089888</v>
      </c>
      <c r="K1626" s="1" t="s">
        <v>385</v>
      </c>
      <c r="M1626" s="2">
        <v>445</v>
      </c>
    </row>
    <row r="1627" spans="2:13" ht="12.75">
      <c r="B1627" s="220">
        <v>2500</v>
      </c>
      <c r="C1627" s="1" t="s">
        <v>385</v>
      </c>
      <c r="D1627" s="1" t="s">
        <v>16</v>
      </c>
      <c r="E1627" s="1" t="s">
        <v>996</v>
      </c>
      <c r="F1627" s="51" t="s">
        <v>1006</v>
      </c>
      <c r="G1627" s="75" t="s">
        <v>34</v>
      </c>
      <c r="H1627" s="5">
        <f t="shared" si="91"/>
        <v>-195000</v>
      </c>
      <c r="I1627" s="19">
        <f t="shared" si="92"/>
        <v>5.617977528089888</v>
      </c>
      <c r="K1627" s="1" t="s">
        <v>385</v>
      </c>
      <c r="M1627" s="2">
        <v>445</v>
      </c>
    </row>
    <row r="1628" spans="2:13" ht="12.75">
      <c r="B1628" s="388">
        <v>2500</v>
      </c>
      <c r="C1628" s="1" t="s">
        <v>385</v>
      </c>
      <c r="D1628" s="1" t="s">
        <v>16</v>
      </c>
      <c r="E1628" s="1" t="s">
        <v>996</v>
      </c>
      <c r="F1628" s="51" t="s">
        <v>1007</v>
      </c>
      <c r="G1628" s="75" t="s">
        <v>35</v>
      </c>
      <c r="H1628" s="5">
        <f t="shared" si="91"/>
        <v>-197500</v>
      </c>
      <c r="I1628" s="19">
        <f t="shared" si="92"/>
        <v>5.617977528089888</v>
      </c>
      <c r="K1628" s="1" t="s">
        <v>385</v>
      </c>
      <c r="M1628" s="2">
        <v>445</v>
      </c>
    </row>
    <row r="1629" spans="2:13" ht="12.75">
      <c r="B1629" s="220">
        <v>2500</v>
      </c>
      <c r="C1629" s="1" t="s">
        <v>385</v>
      </c>
      <c r="D1629" s="1" t="s">
        <v>16</v>
      </c>
      <c r="E1629" s="1" t="s">
        <v>996</v>
      </c>
      <c r="F1629" s="51" t="s">
        <v>1008</v>
      </c>
      <c r="G1629" s="75" t="s">
        <v>36</v>
      </c>
      <c r="H1629" s="5">
        <f t="shared" si="91"/>
        <v>-200000</v>
      </c>
      <c r="I1629" s="19">
        <f t="shared" si="92"/>
        <v>5.617977528089888</v>
      </c>
      <c r="K1629" s="1" t="s">
        <v>385</v>
      </c>
      <c r="M1629" s="2">
        <v>445</v>
      </c>
    </row>
    <row r="1630" spans="2:13" ht="12.75">
      <c r="B1630" s="220">
        <v>2500</v>
      </c>
      <c r="C1630" s="1" t="s">
        <v>385</v>
      </c>
      <c r="D1630" s="1" t="s">
        <v>16</v>
      </c>
      <c r="E1630" s="1" t="s">
        <v>996</v>
      </c>
      <c r="F1630" s="51" t="s">
        <v>1009</v>
      </c>
      <c r="G1630" s="75" t="s">
        <v>39</v>
      </c>
      <c r="H1630" s="5">
        <f aca="true" t="shared" si="93" ref="H1630:H1644">H1629-B1630</f>
        <v>-202500</v>
      </c>
      <c r="I1630" s="19">
        <f aca="true" t="shared" si="94" ref="I1630:I1645">+B1630/M1630</f>
        <v>5.617977528089888</v>
      </c>
      <c r="K1630" s="1" t="s">
        <v>385</v>
      </c>
      <c r="M1630" s="2">
        <v>445</v>
      </c>
    </row>
    <row r="1631" spans="2:13" ht="12.75">
      <c r="B1631" s="220">
        <v>2500</v>
      </c>
      <c r="C1631" s="1" t="s">
        <v>385</v>
      </c>
      <c r="D1631" s="1" t="s">
        <v>16</v>
      </c>
      <c r="E1631" s="1" t="s">
        <v>996</v>
      </c>
      <c r="F1631" s="51" t="s">
        <v>1010</v>
      </c>
      <c r="G1631" s="75" t="s">
        <v>37</v>
      </c>
      <c r="H1631" s="5">
        <f t="shared" si="93"/>
        <v>-205000</v>
      </c>
      <c r="I1631" s="19">
        <f t="shared" si="94"/>
        <v>5.617977528089888</v>
      </c>
      <c r="K1631" s="1" t="s">
        <v>385</v>
      </c>
      <c r="M1631" s="2">
        <v>445</v>
      </c>
    </row>
    <row r="1632" spans="2:13" ht="12.75">
      <c r="B1632" s="220">
        <v>2500</v>
      </c>
      <c r="C1632" s="1" t="s">
        <v>385</v>
      </c>
      <c r="D1632" s="1" t="s">
        <v>16</v>
      </c>
      <c r="E1632" s="1" t="s">
        <v>996</v>
      </c>
      <c r="F1632" s="51" t="s">
        <v>1011</v>
      </c>
      <c r="G1632" s="75" t="s">
        <v>40</v>
      </c>
      <c r="H1632" s="5">
        <f t="shared" si="93"/>
        <v>-207500</v>
      </c>
      <c r="I1632" s="19">
        <f t="shared" si="94"/>
        <v>5.617977528089888</v>
      </c>
      <c r="K1632" s="1" t="s">
        <v>385</v>
      </c>
      <c r="M1632" s="2">
        <v>445</v>
      </c>
    </row>
    <row r="1633" spans="2:13" ht="12.75">
      <c r="B1633" s="220">
        <v>2500</v>
      </c>
      <c r="C1633" s="1" t="s">
        <v>385</v>
      </c>
      <c r="D1633" s="1" t="s">
        <v>16</v>
      </c>
      <c r="E1633" s="1" t="s">
        <v>996</v>
      </c>
      <c r="F1633" s="51" t="s">
        <v>1012</v>
      </c>
      <c r="G1633" s="75" t="s">
        <v>38</v>
      </c>
      <c r="H1633" s="5">
        <f t="shared" si="93"/>
        <v>-210000</v>
      </c>
      <c r="I1633" s="19">
        <f t="shared" si="94"/>
        <v>5.617977528089888</v>
      </c>
      <c r="K1633" s="1" t="s">
        <v>385</v>
      </c>
      <c r="M1633" s="2">
        <v>445</v>
      </c>
    </row>
    <row r="1634" spans="2:13" ht="12.75">
      <c r="B1634" s="220">
        <v>2500</v>
      </c>
      <c r="C1634" s="1" t="s">
        <v>385</v>
      </c>
      <c r="D1634" s="1" t="s">
        <v>16</v>
      </c>
      <c r="E1634" s="1" t="s">
        <v>996</v>
      </c>
      <c r="F1634" s="51" t="s">
        <v>1013</v>
      </c>
      <c r="G1634" s="75" t="s">
        <v>41</v>
      </c>
      <c r="H1634" s="5">
        <f t="shared" si="93"/>
        <v>-212500</v>
      </c>
      <c r="I1634" s="19">
        <f t="shared" si="94"/>
        <v>5.617977528089888</v>
      </c>
      <c r="K1634" s="1" t="s">
        <v>385</v>
      </c>
      <c r="M1634" s="2">
        <v>445</v>
      </c>
    </row>
    <row r="1635" spans="2:13" ht="12.75">
      <c r="B1635" s="220">
        <v>2500</v>
      </c>
      <c r="C1635" s="1" t="s">
        <v>385</v>
      </c>
      <c r="D1635" s="1" t="s">
        <v>16</v>
      </c>
      <c r="E1635" s="1" t="s">
        <v>996</v>
      </c>
      <c r="F1635" s="51" t="s">
        <v>1014</v>
      </c>
      <c r="G1635" s="75" t="s">
        <v>42</v>
      </c>
      <c r="H1635" s="5">
        <f t="shared" si="93"/>
        <v>-215000</v>
      </c>
      <c r="I1635" s="19">
        <f t="shared" si="94"/>
        <v>5.617977528089888</v>
      </c>
      <c r="K1635" s="1" t="s">
        <v>385</v>
      </c>
      <c r="M1635" s="2">
        <v>445</v>
      </c>
    </row>
    <row r="1636" spans="2:13" ht="12.75">
      <c r="B1636" s="220">
        <v>2500</v>
      </c>
      <c r="C1636" s="1" t="s">
        <v>385</v>
      </c>
      <c r="D1636" s="1" t="s">
        <v>16</v>
      </c>
      <c r="E1636" s="1" t="s">
        <v>996</v>
      </c>
      <c r="F1636" s="51" t="s">
        <v>1015</v>
      </c>
      <c r="G1636" s="75" t="s">
        <v>43</v>
      </c>
      <c r="H1636" s="5">
        <f t="shared" si="93"/>
        <v>-217500</v>
      </c>
      <c r="I1636" s="19">
        <f t="shared" si="94"/>
        <v>5.617977528089888</v>
      </c>
      <c r="K1636" s="1" t="s">
        <v>385</v>
      </c>
      <c r="M1636" s="2">
        <v>445</v>
      </c>
    </row>
    <row r="1637" spans="2:13" ht="12.75">
      <c r="B1637" s="220">
        <v>2500</v>
      </c>
      <c r="C1637" s="1" t="s">
        <v>385</v>
      </c>
      <c r="D1637" s="1" t="s">
        <v>16</v>
      </c>
      <c r="E1637" s="1" t="s">
        <v>996</v>
      </c>
      <c r="F1637" s="51" t="s">
        <v>1016</v>
      </c>
      <c r="G1637" s="75" t="s">
        <v>44</v>
      </c>
      <c r="H1637" s="5">
        <f t="shared" si="93"/>
        <v>-220000</v>
      </c>
      <c r="I1637" s="19">
        <f t="shared" si="94"/>
        <v>5.617977528089888</v>
      </c>
      <c r="K1637" s="1" t="s">
        <v>385</v>
      </c>
      <c r="M1637" s="2">
        <v>445</v>
      </c>
    </row>
    <row r="1638" spans="2:13" ht="12.75">
      <c r="B1638" s="220">
        <v>2500</v>
      </c>
      <c r="C1638" s="1" t="s">
        <v>385</v>
      </c>
      <c r="D1638" s="1" t="s">
        <v>16</v>
      </c>
      <c r="E1638" s="1" t="s">
        <v>996</v>
      </c>
      <c r="F1638" s="51" t="s">
        <v>1017</v>
      </c>
      <c r="G1638" s="75" t="s">
        <v>45</v>
      </c>
      <c r="H1638" s="5">
        <f t="shared" si="93"/>
        <v>-222500</v>
      </c>
      <c r="I1638" s="19">
        <f t="shared" si="94"/>
        <v>5.617977528089888</v>
      </c>
      <c r="K1638" s="1" t="s">
        <v>385</v>
      </c>
      <c r="M1638" s="2">
        <v>445</v>
      </c>
    </row>
    <row r="1639" spans="2:13" ht="12.75">
      <c r="B1639" s="220">
        <v>2500</v>
      </c>
      <c r="C1639" s="1" t="s">
        <v>385</v>
      </c>
      <c r="D1639" s="1" t="s">
        <v>16</v>
      </c>
      <c r="E1639" s="1" t="s">
        <v>996</v>
      </c>
      <c r="F1639" s="51" t="s">
        <v>1018</v>
      </c>
      <c r="G1639" s="75" t="s">
        <v>47</v>
      </c>
      <c r="H1639" s="5">
        <f t="shared" si="93"/>
        <v>-225000</v>
      </c>
      <c r="I1639" s="19">
        <f t="shared" si="94"/>
        <v>5.617977528089888</v>
      </c>
      <c r="K1639" s="1" t="s">
        <v>385</v>
      </c>
      <c r="M1639" s="2">
        <v>445</v>
      </c>
    </row>
    <row r="1640" spans="2:13" ht="12.75">
      <c r="B1640" s="220">
        <v>2500</v>
      </c>
      <c r="C1640" s="1" t="s">
        <v>385</v>
      </c>
      <c r="D1640" s="1" t="s">
        <v>16</v>
      </c>
      <c r="E1640" s="1" t="s">
        <v>996</v>
      </c>
      <c r="F1640" s="51" t="s">
        <v>1019</v>
      </c>
      <c r="G1640" s="75" t="s">
        <v>48</v>
      </c>
      <c r="H1640" s="5">
        <f t="shared" si="93"/>
        <v>-227500</v>
      </c>
      <c r="I1640" s="19">
        <f t="shared" si="94"/>
        <v>5.617977528089888</v>
      </c>
      <c r="K1640" s="1" t="s">
        <v>385</v>
      </c>
      <c r="M1640" s="2">
        <v>445</v>
      </c>
    </row>
    <row r="1641" spans="2:13" ht="12.75">
      <c r="B1641" s="220">
        <v>2500</v>
      </c>
      <c r="C1641" s="1" t="s">
        <v>385</v>
      </c>
      <c r="D1641" s="1" t="s">
        <v>16</v>
      </c>
      <c r="E1641" s="1" t="s">
        <v>996</v>
      </c>
      <c r="F1641" s="51" t="s">
        <v>1020</v>
      </c>
      <c r="G1641" s="75" t="s">
        <v>50</v>
      </c>
      <c r="H1641" s="5">
        <f t="shared" si="93"/>
        <v>-230000</v>
      </c>
      <c r="I1641" s="19">
        <f t="shared" si="94"/>
        <v>5.617977528089888</v>
      </c>
      <c r="K1641" s="1" t="s">
        <v>385</v>
      </c>
      <c r="M1641" s="2">
        <v>445</v>
      </c>
    </row>
    <row r="1642" spans="2:13" ht="12.75">
      <c r="B1642" s="220">
        <v>2500</v>
      </c>
      <c r="C1642" s="1" t="s">
        <v>385</v>
      </c>
      <c r="D1642" s="1" t="s">
        <v>16</v>
      </c>
      <c r="E1642" s="1" t="s">
        <v>996</v>
      </c>
      <c r="F1642" s="51" t="s">
        <v>1021</v>
      </c>
      <c r="G1642" s="75" t="s">
        <v>49</v>
      </c>
      <c r="H1642" s="5">
        <f t="shared" si="93"/>
        <v>-232500</v>
      </c>
      <c r="I1642" s="19">
        <f t="shared" si="94"/>
        <v>5.617977528089888</v>
      </c>
      <c r="K1642" s="1" t="s">
        <v>385</v>
      </c>
      <c r="M1642" s="2">
        <v>445</v>
      </c>
    </row>
    <row r="1643" spans="2:13" ht="12.75">
      <c r="B1643" s="220">
        <v>2500</v>
      </c>
      <c r="C1643" s="1" t="s">
        <v>385</v>
      </c>
      <c r="D1643" s="1" t="s">
        <v>16</v>
      </c>
      <c r="E1643" s="1" t="s">
        <v>996</v>
      </c>
      <c r="F1643" s="51" t="s">
        <v>1022</v>
      </c>
      <c r="G1643" s="75" t="s">
        <v>51</v>
      </c>
      <c r="H1643" s="5">
        <f t="shared" si="93"/>
        <v>-235000</v>
      </c>
      <c r="I1643" s="19">
        <f t="shared" si="94"/>
        <v>5.617977528089888</v>
      </c>
      <c r="K1643" s="1" t="s">
        <v>385</v>
      </c>
      <c r="M1643" s="2">
        <v>445</v>
      </c>
    </row>
    <row r="1644" spans="2:13" ht="12.75">
      <c r="B1644" s="220">
        <v>2500</v>
      </c>
      <c r="C1644" s="1" t="s">
        <v>385</v>
      </c>
      <c r="D1644" s="1" t="s">
        <v>16</v>
      </c>
      <c r="E1644" s="1" t="s">
        <v>996</v>
      </c>
      <c r="F1644" s="51" t="s">
        <v>1023</v>
      </c>
      <c r="G1644" s="75" t="s">
        <v>52</v>
      </c>
      <c r="H1644" s="5">
        <f t="shared" si="93"/>
        <v>-237500</v>
      </c>
      <c r="I1644" s="19">
        <f t="shared" si="94"/>
        <v>5.617977528089888</v>
      </c>
      <c r="K1644" s="1" t="s">
        <v>385</v>
      </c>
      <c r="M1644" s="2">
        <v>445</v>
      </c>
    </row>
    <row r="1645" spans="1:13" s="55" customFormat="1" ht="12.75">
      <c r="A1645" s="9"/>
      <c r="B1645" s="219">
        <f>SUM(B1566:B1644)</f>
        <v>237500</v>
      </c>
      <c r="C1645" s="9" t="s">
        <v>385</v>
      </c>
      <c r="D1645" s="9"/>
      <c r="E1645" s="9"/>
      <c r="F1645" s="58"/>
      <c r="G1645" s="171"/>
      <c r="H1645" s="57">
        <v>0</v>
      </c>
      <c r="I1645" s="54">
        <f t="shared" si="94"/>
        <v>533.7078651685393</v>
      </c>
      <c r="M1645" s="2">
        <v>445</v>
      </c>
    </row>
    <row r="1646" spans="6:13" ht="12.75">
      <c r="F1646" s="51"/>
      <c r="H1646" s="5">
        <f aca="true" t="shared" si="95" ref="H1646:H1709">H1645-B1646</f>
        <v>0</v>
      </c>
      <c r="I1646" s="19">
        <f>+B1646/M1646</f>
        <v>0</v>
      </c>
      <c r="M1646" s="2">
        <v>445</v>
      </c>
    </row>
    <row r="1647" spans="6:13" ht="12.75">
      <c r="F1647" s="51"/>
      <c r="H1647" s="5">
        <f t="shared" si="95"/>
        <v>0</v>
      </c>
      <c r="I1647" s="19">
        <f>+B1647/M1647</f>
        <v>0</v>
      </c>
      <c r="M1647" s="2">
        <v>445</v>
      </c>
    </row>
    <row r="1648" spans="2:13" ht="12.75">
      <c r="B1648" s="220">
        <v>300</v>
      </c>
      <c r="C1648" s="1" t="s">
        <v>1024</v>
      </c>
      <c r="D1648" s="1" t="s">
        <v>211</v>
      </c>
      <c r="E1648" s="1" t="s">
        <v>386</v>
      </c>
      <c r="F1648" s="51" t="s">
        <v>1025</v>
      </c>
      <c r="G1648" s="75" t="s">
        <v>34</v>
      </c>
      <c r="H1648" s="5">
        <f t="shared" si="95"/>
        <v>-300</v>
      </c>
      <c r="I1648" s="19">
        <f>+B1648/M1648</f>
        <v>0.6741573033707865</v>
      </c>
      <c r="K1648" t="s">
        <v>996</v>
      </c>
      <c r="M1648" s="2">
        <v>445</v>
      </c>
    </row>
    <row r="1649" spans="1:13" s="13" customFormat="1" ht="12.75">
      <c r="A1649" s="1"/>
      <c r="B1649" s="220">
        <v>500</v>
      </c>
      <c r="C1649" s="1" t="s">
        <v>1026</v>
      </c>
      <c r="D1649" s="1" t="s">
        <v>211</v>
      </c>
      <c r="E1649" s="1" t="s">
        <v>386</v>
      </c>
      <c r="F1649" s="51" t="s">
        <v>1027</v>
      </c>
      <c r="G1649" s="75" t="s">
        <v>34</v>
      </c>
      <c r="H1649" s="5">
        <f t="shared" si="95"/>
        <v>-800</v>
      </c>
      <c r="I1649" s="19">
        <f>+B1649/M1649</f>
        <v>1.1235955056179776</v>
      </c>
      <c r="J1649"/>
      <c r="K1649" t="s">
        <v>996</v>
      </c>
      <c r="L1649"/>
      <c r="M1649" s="2">
        <v>445</v>
      </c>
    </row>
    <row r="1650" spans="1:13" s="55" customFormat="1" ht="12.75">
      <c r="A1650" s="9"/>
      <c r="B1650" s="219">
        <f>SUM(B1648:B1649)</f>
        <v>800</v>
      </c>
      <c r="C1650" s="9" t="s">
        <v>386</v>
      </c>
      <c r="D1650" s="9"/>
      <c r="E1650" s="9"/>
      <c r="F1650" s="58"/>
      <c r="G1650" s="171"/>
      <c r="H1650" s="57">
        <v>0</v>
      </c>
      <c r="I1650" s="54">
        <f aca="true" t="shared" si="96" ref="I1650:I1713">+B1650/M1650</f>
        <v>1.797752808988764</v>
      </c>
      <c r="M1650" s="2">
        <v>445</v>
      </c>
    </row>
    <row r="1651" spans="4:13" ht="12.75">
      <c r="D1651" s="10"/>
      <c r="F1651" s="51"/>
      <c r="H1651" s="5">
        <f t="shared" si="95"/>
        <v>0</v>
      </c>
      <c r="I1651" s="19">
        <f t="shared" si="96"/>
        <v>0</v>
      </c>
      <c r="M1651" s="2">
        <v>445</v>
      </c>
    </row>
    <row r="1652" spans="4:13" ht="12.75">
      <c r="D1652" s="10"/>
      <c r="F1652" s="51"/>
      <c r="H1652" s="5">
        <f t="shared" si="95"/>
        <v>0</v>
      </c>
      <c r="I1652" s="19">
        <f t="shared" si="96"/>
        <v>0</v>
      </c>
      <c r="M1652" s="2">
        <v>445</v>
      </c>
    </row>
    <row r="1653" spans="2:14" ht="12.75">
      <c r="B1653" s="298">
        <v>1400</v>
      </c>
      <c r="C1653" s="10" t="s">
        <v>440</v>
      </c>
      <c r="D1653" s="10" t="s">
        <v>211</v>
      </c>
      <c r="E1653" s="10" t="s">
        <v>1294</v>
      </c>
      <c r="F1653" s="51" t="s">
        <v>1028</v>
      </c>
      <c r="G1653" s="78" t="s">
        <v>23</v>
      </c>
      <c r="H1653" s="5">
        <f t="shared" si="95"/>
        <v>-1400</v>
      </c>
      <c r="I1653" s="19">
        <f t="shared" si="96"/>
        <v>3.146067415730337</v>
      </c>
      <c r="K1653" t="s">
        <v>996</v>
      </c>
      <c r="M1653" s="2">
        <v>445</v>
      </c>
      <c r="N1653" s="73">
        <v>500</v>
      </c>
    </row>
    <row r="1654" spans="1:13" ht="12.75">
      <c r="A1654" s="10"/>
      <c r="B1654" s="298">
        <v>1100</v>
      </c>
      <c r="C1654" s="10" t="s">
        <v>440</v>
      </c>
      <c r="D1654" s="10" t="s">
        <v>211</v>
      </c>
      <c r="E1654" s="10" t="s">
        <v>1294</v>
      </c>
      <c r="F1654" s="51" t="s">
        <v>1028</v>
      </c>
      <c r="G1654" s="78" t="s">
        <v>24</v>
      </c>
      <c r="H1654" s="5">
        <f t="shared" si="95"/>
        <v>-2500</v>
      </c>
      <c r="I1654" s="19">
        <f t="shared" si="96"/>
        <v>2.4719101123595504</v>
      </c>
      <c r="J1654" s="13"/>
      <c r="K1654" t="s">
        <v>996</v>
      </c>
      <c r="L1654" s="13"/>
      <c r="M1654" s="2">
        <v>445</v>
      </c>
    </row>
    <row r="1655" spans="2:13" ht="12.75">
      <c r="B1655" s="126">
        <v>1700</v>
      </c>
      <c r="C1655" s="10" t="s">
        <v>440</v>
      </c>
      <c r="D1655" s="10" t="s">
        <v>211</v>
      </c>
      <c r="E1655" s="1" t="s">
        <v>1294</v>
      </c>
      <c r="F1655" s="51" t="s">
        <v>1028</v>
      </c>
      <c r="G1655" s="75" t="s">
        <v>25</v>
      </c>
      <c r="H1655" s="5">
        <f t="shared" si="95"/>
        <v>-4200</v>
      </c>
      <c r="I1655" s="19">
        <f t="shared" si="96"/>
        <v>3.8202247191011236</v>
      </c>
      <c r="K1655" t="s">
        <v>996</v>
      </c>
      <c r="M1655" s="2">
        <v>445</v>
      </c>
    </row>
    <row r="1656" spans="2:13" ht="12.75">
      <c r="B1656" s="126">
        <v>1100</v>
      </c>
      <c r="C1656" s="1" t="s">
        <v>440</v>
      </c>
      <c r="D1656" s="10" t="s">
        <v>211</v>
      </c>
      <c r="E1656" s="1" t="s">
        <v>1294</v>
      </c>
      <c r="F1656" s="51" t="s">
        <v>1028</v>
      </c>
      <c r="G1656" s="75" t="s">
        <v>26</v>
      </c>
      <c r="H1656" s="5">
        <f t="shared" si="95"/>
        <v>-5300</v>
      </c>
      <c r="I1656" s="19">
        <f t="shared" si="96"/>
        <v>2.4719101123595504</v>
      </c>
      <c r="K1656" t="s">
        <v>996</v>
      </c>
      <c r="M1656" s="2">
        <v>445</v>
      </c>
    </row>
    <row r="1657" spans="2:13" ht="12.75">
      <c r="B1657" s="126">
        <v>900</v>
      </c>
      <c r="C1657" s="1" t="s">
        <v>440</v>
      </c>
      <c r="D1657" s="10" t="s">
        <v>211</v>
      </c>
      <c r="E1657" s="1" t="s">
        <v>1294</v>
      </c>
      <c r="F1657" s="51" t="s">
        <v>1028</v>
      </c>
      <c r="G1657" s="75" t="s">
        <v>27</v>
      </c>
      <c r="H1657" s="5">
        <f t="shared" si="95"/>
        <v>-6200</v>
      </c>
      <c r="I1657" s="19">
        <f t="shared" si="96"/>
        <v>2.0224719101123596</v>
      </c>
      <c r="K1657" t="s">
        <v>996</v>
      </c>
      <c r="M1657" s="2">
        <v>445</v>
      </c>
    </row>
    <row r="1658" spans="2:13" ht="12.75">
      <c r="B1658" s="390">
        <v>1400</v>
      </c>
      <c r="C1658" s="63" t="s">
        <v>440</v>
      </c>
      <c r="D1658" s="10" t="s">
        <v>211</v>
      </c>
      <c r="E1658" s="63" t="s">
        <v>1294</v>
      </c>
      <c r="F1658" s="51" t="s">
        <v>1028</v>
      </c>
      <c r="G1658" s="75" t="s">
        <v>30</v>
      </c>
      <c r="H1658" s="5">
        <f t="shared" si="95"/>
        <v>-7600</v>
      </c>
      <c r="I1658" s="19">
        <f t="shared" si="96"/>
        <v>3.146067415730337</v>
      </c>
      <c r="J1658" s="64"/>
      <c r="K1658" t="s">
        <v>996</v>
      </c>
      <c r="L1658" s="64"/>
      <c r="M1658" s="2">
        <v>445</v>
      </c>
    </row>
    <row r="1659" spans="2:13" ht="12.75">
      <c r="B1659" s="126">
        <v>1200</v>
      </c>
      <c r="C1659" s="1" t="s">
        <v>440</v>
      </c>
      <c r="D1659" s="10" t="s">
        <v>211</v>
      </c>
      <c r="E1659" s="1" t="s">
        <v>1294</v>
      </c>
      <c r="F1659" s="51" t="s">
        <v>1028</v>
      </c>
      <c r="G1659" s="75" t="s">
        <v>28</v>
      </c>
      <c r="H1659" s="5">
        <f t="shared" si="95"/>
        <v>-8800</v>
      </c>
      <c r="I1659" s="19">
        <f t="shared" si="96"/>
        <v>2.696629213483146</v>
      </c>
      <c r="K1659" t="s">
        <v>996</v>
      </c>
      <c r="M1659" s="2">
        <v>445</v>
      </c>
    </row>
    <row r="1660" spans="2:13" ht="12.75">
      <c r="B1660" s="126">
        <v>700</v>
      </c>
      <c r="C1660" s="1" t="s">
        <v>440</v>
      </c>
      <c r="D1660" s="10" t="s">
        <v>211</v>
      </c>
      <c r="E1660" s="1" t="s">
        <v>1294</v>
      </c>
      <c r="F1660" s="51" t="s">
        <v>1028</v>
      </c>
      <c r="G1660" s="75" t="s">
        <v>31</v>
      </c>
      <c r="H1660" s="5">
        <f t="shared" si="95"/>
        <v>-9500</v>
      </c>
      <c r="I1660" s="19">
        <f t="shared" si="96"/>
        <v>1.5730337078651686</v>
      </c>
      <c r="K1660" t="s">
        <v>996</v>
      </c>
      <c r="M1660" s="2">
        <v>445</v>
      </c>
    </row>
    <row r="1661" spans="2:13" ht="12.75">
      <c r="B1661" s="126">
        <v>1300</v>
      </c>
      <c r="C1661" s="1" t="s">
        <v>440</v>
      </c>
      <c r="D1661" s="10" t="s">
        <v>211</v>
      </c>
      <c r="E1661" s="1" t="s">
        <v>1294</v>
      </c>
      <c r="F1661" s="51" t="s">
        <v>1028</v>
      </c>
      <c r="G1661" s="75" t="s">
        <v>33</v>
      </c>
      <c r="H1661" s="5">
        <f t="shared" si="95"/>
        <v>-10800</v>
      </c>
      <c r="I1661" s="19">
        <f t="shared" si="96"/>
        <v>2.9213483146067416</v>
      </c>
      <c r="K1661" t="s">
        <v>996</v>
      </c>
      <c r="M1661" s="2">
        <v>445</v>
      </c>
    </row>
    <row r="1662" spans="1:13" s="13" customFormat="1" ht="12.75">
      <c r="A1662" s="10"/>
      <c r="B1662" s="298">
        <v>2000</v>
      </c>
      <c r="C1662" s="10" t="s">
        <v>1029</v>
      </c>
      <c r="D1662" s="10" t="s">
        <v>211</v>
      </c>
      <c r="E1662" s="10" t="s">
        <v>1294</v>
      </c>
      <c r="F1662" s="65" t="s">
        <v>1028</v>
      </c>
      <c r="G1662" s="78" t="s">
        <v>33</v>
      </c>
      <c r="H1662" s="25">
        <f t="shared" si="95"/>
        <v>-12800</v>
      </c>
      <c r="I1662" s="66">
        <f t="shared" si="96"/>
        <v>4.49438202247191</v>
      </c>
      <c r="K1662" s="13" t="s">
        <v>996</v>
      </c>
      <c r="M1662" s="2">
        <v>445</v>
      </c>
    </row>
    <row r="1663" spans="2:13" ht="12.75">
      <c r="B1663" s="126">
        <v>1600</v>
      </c>
      <c r="C1663" s="1" t="s">
        <v>440</v>
      </c>
      <c r="D1663" s="10" t="s">
        <v>211</v>
      </c>
      <c r="E1663" s="1" t="s">
        <v>1294</v>
      </c>
      <c r="F1663" s="51" t="s">
        <v>1028</v>
      </c>
      <c r="G1663" s="75" t="s">
        <v>34</v>
      </c>
      <c r="H1663" s="5">
        <f t="shared" si="95"/>
        <v>-14400</v>
      </c>
      <c r="I1663" s="19">
        <f t="shared" si="96"/>
        <v>3.595505617977528</v>
      </c>
      <c r="K1663" t="s">
        <v>996</v>
      </c>
      <c r="M1663" s="2">
        <v>445</v>
      </c>
    </row>
    <row r="1664" spans="2:13" ht="12.75">
      <c r="B1664" s="126">
        <v>1200</v>
      </c>
      <c r="C1664" s="1" t="s">
        <v>440</v>
      </c>
      <c r="D1664" s="1" t="s">
        <v>211</v>
      </c>
      <c r="E1664" s="1" t="s">
        <v>1294</v>
      </c>
      <c r="F1664" s="51" t="s">
        <v>1028</v>
      </c>
      <c r="G1664" s="75" t="s">
        <v>35</v>
      </c>
      <c r="H1664" s="5">
        <f t="shared" si="95"/>
        <v>-15600</v>
      </c>
      <c r="I1664" s="19">
        <f t="shared" si="96"/>
        <v>2.696629213483146</v>
      </c>
      <c r="K1664" t="s">
        <v>996</v>
      </c>
      <c r="M1664" s="2">
        <v>445</v>
      </c>
    </row>
    <row r="1665" spans="2:13" ht="12.75">
      <c r="B1665" s="126">
        <v>1200</v>
      </c>
      <c r="C1665" s="1" t="s">
        <v>440</v>
      </c>
      <c r="D1665" s="1" t="s">
        <v>211</v>
      </c>
      <c r="E1665" s="1" t="s">
        <v>1294</v>
      </c>
      <c r="F1665" s="51" t="s">
        <v>1028</v>
      </c>
      <c r="G1665" s="75" t="s">
        <v>36</v>
      </c>
      <c r="H1665" s="5">
        <f t="shared" si="95"/>
        <v>-16800</v>
      </c>
      <c r="I1665" s="19">
        <f t="shared" si="96"/>
        <v>2.696629213483146</v>
      </c>
      <c r="K1665" t="s">
        <v>996</v>
      </c>
      <c r="M1665" s="2">
        <v>445</v>
      </c>
    </row>
    <row r="1666" spans="2:13" ht="12.75">
      <c r="B1666" s="126">
        <v>1100</v>
      </c>
      <c r="C1666" s="1" t="s">
        <v>440</v>
      </c>
      <c r="D1666" s="1" t="s">
        <v>211</v>
      </c>
      <c r="E1666" s="1" t="s">
        <v>1294</v>
      </c>
      <c r="F1666" s="51" t="s">
        <v>1028</v>
      </c>
      <c r="G1666" s="75" t="s">
        <v>39</v>
      </c>
      <c r="H1666" s="5">
        <f t="shared" si="95"/>
        <v>-17900</v>
      </c>
      <c r="I1666" s="19">
        <f t="shared" si="96"/>
        <v>2.4719101123595504</v>
      </c>
      <c r="K1666" t="s">
        <v>996</v>
      </c>
      <c r="M1666" s="2">
        <v>445</v>
      </c>
    </row>
    <row r="1667" spans="2:13" ht="12.75">
      <c r="B1667" s="126">
        <v>1000</v>
      </c>
      <c r="C1667" s="1" t="s">
        <v>440</v>
      </c>
      <c r="D1667" s="1" t="s">
        <v>211</v>
      </c>
      <c r="E1667" s="1" t="s">
        <v>1294</v>
      </c>
      <c r="F1667" s="51" t="s">
        <v>1028</v>
      </c>
      <c r="G1667" s="75" t="s">
        <v>37</v>
      </c>
      <c r="H1667" s="5">
        <f t="shared" si="95"/>
        <v>-18900</v>
      </c>
      <c r="I1667" s="19">
        <f>+B1667/M1667</f>
        <v>2.247191011235955</v>
      </c>
      <c r="K1667" t="s">
        <v>996</v>
      </c>
      <c r="M1667" s="2">
        <v>445</v>
      </c>
    </row>
    <row r="1668" spans="2:13" ht="12.75">
      <c r="B1668" s="126">
        <v>1700</v>
      </c>
      <c r="C1668" s="1" t="s">
        <v>440</v>
      </c>
      <c r="D1668" s="1" t="s">
        <v>211</v>
      </c>
      <c r="E1668" s="1" t="s">
        <v>1294</v>
      </c>
      <c r="F1668" s="51" t="s">
        <v>1028</v>
      </c>
      <c r="G1668" s="75" t="s">
        <v>38</v>
      </c>
      <c r="H1668" s="5">
        <f t="shared" si="95"/>
        <v>-20600</v>
      </c>
      <c r="I1668" s="19">
        <f t="shared" si="96"/>
        <v>3.8202247191011236</v>
      </c>
      <c r="K1668" t="s">
        <v>996</v>
      </c>
      <c r="M1668" s="2">
        <v>445</v>
      </c>
    </row>
    <row r="1669" spans="2:13" ht="12.75">
      <c r="B1669" s="126">
        <v>1000</v>
      </c>
      <c r="C1669" s="1" t="s">
        <v>440</v>
      </c>
      <c r="D1669" s="1" t="s">
        <v>211</v>
      </c>
      <c r="E1669" s="1" t="s">
        <v>1294</v>
      </c>
      <c r="F1669" s="51" t="s">
        <v>1028</v>
      </c>
      <c r="G1669" s="75" t="s">
        <v>41</v>
      </c>
      <c r="H1669" s="5">
        <f t="shared" si="95"/>
        <v>-21600</v>
      </c>
      <c r="I1669" s="19">
        <f t="shared" si="96"/>
        <v>2.247191011235955</v>
      </c>
      <c r="K1669" t="s">
        <v>996</v>
      </c>
      <c r="M1669" s="2">
        <v>445</v>
      </c>
    </row>
    <row r="1670" spans="2:13" ht="12.75">
      <c r="B1670" s="126">
        <v>1500</v>
      </c>
      <c r="C1670" s="1" t="s">
        <v>440</v>
      </c>
      <c r="D1670" s="1" t="s">
        <v>211</v>
      </c>
      <c r="E1670" s="1" t="s">
        <v>1294</v>
      </c>
      <c r="F1670" s="51" t="s">
        <v>1028</v>
      </c>
      <c r="G1670" s="75" t="s">
        <v>42</v>
      </c>
      <c r="H1670" s="5">
        <f t="shared" si="95"/>
        <v>-23100</v>
      </c>
      <c r="I1670" s="19">
        <f t="shared" si="96"/>
        <v>3.3707865168539324</v>
      </c>
      <c r="K1670" t="s">
        <v>996</v>
      </c>
      <c r="M1670" s="2">
        <v>445</v>
      </c>
    </row>
    <row r="1671" spans="2:13" ht="12.75">
      <c r="B1671" s="126">
        <v>1500</v>
      </c>
      <c r="C1671" s="1" t="s">
        <v>440</v>
      </c>
      <c r="D1671" s="1" t="s">
        <v>211</v>
      </c>
      <c r="E1671" s="1" t="s">
        <v>1294</v>
      </c>
      <c r="F1671" s="51" t="s">
        <v>1028</v>
      </c>
      <c r="G1671" s="75" t="s">
        <v>43</v>
      </c>
      <c r="H1671" s="5">
        <f t="shared" si="95"/>
        <v>-24600</v>
      </c>
      <c r="I1671" s="19">
        <f t="shared" si="96"/>
        <v>3.3707865168539324</v>
      </c>
      <c r="K1671" t="s">
        <v>996</v>
      </c>
      <c r="M1671" s="2">
        <v>445</v>
      </c>
    </row>
    <row r="1672" spans="2:13" ht="12.75">
      <c r="B1672" s="126">
        <v>1200</v>
      </c>
      <c r="C1672" s="1" t="s">
        <v>440</v>
      </c>
      <c r="D1672" s="1" t="s">
        <v>211</v>
      </c>
      <c r="E1672" s="1" t="s">
        <v>1294</v>
      </c>
      <c r="F1672" s="51" t="s">
        <v>1028</v>
      </c>
      <c r="G1672" s="75" t="s">
        <v>44</v>
      </c>
      <c r="H1672" s="5">
        <f t="shared" si="95"/>
        <v>-25800</v>
      </c>
      <c r="I1672" s="19">
        <f t="shared" si="96"/>
        <v>2.696629213483146</v>
      </c>
      <c r="K1672" t="s">
        <v>996</v>
      </c>
      <c r="M1672" s="2">
        <v>445</v>
      </c>
    </row>
    <row r="1673" spans="2:13" ht="12.75">
      <c r="B1673" s="126">
        <v>1000</v>
      </c>
      <c r="C1673" s="1" t="s">
        <v>440</v>
      </c>
      <c r="D1673" s="1" t="s">
        <v>211</v>
      </c>
      <c r="E1673" s="1" t="s">
        <v>1294</v>
      </c>
      <c r="F1673" s="51" t="s">
        <v>1028</v>
      </c>
      <c r="G1673" s="75" t="s">
        <v>45</v>
      </c>
      <c r="H1673" s="5">
        <f t="shared" si="95"/>
        <v>-26800</v>
      </c>
      <c r="I1673" s="19">
        <f t="shared" si="96"/>
        <v>2.247191011235955</v>
      </c>
      <c r="K1673" t="s">
        <v>996</v>
      </c>
      <c r="M1673" s="2">
        <v>445</v>
      </c>
    </row>
    <row r="1674" spans="2:13" ht="12.75">
      <c r="B1674" s="126">
        <v>1650</v>
      </c>
      <c r="C1674" s="1" t="s">
        <v>440</v>
      </c>
      <c r="D1674" s="1" t="s">
        <v>211</v>
      </c>
      <c r="E1674" s="1" t="s">
        <v>1294</v>
      </c>
      <c r="F1674" s="51" t="s">
        <v>1028</v>
      </c>
      <c r="G1674" s="75" t="s">
        <v>47</v>
      </c>
      <c r="H1674" s="5">
        <f t="shared" si="95"/>
        <v>-28450</v>
      </c>
      <c r="I1674" s="19">
        <f t="shared" si="96"/>
        <v>3.707865168539326</v>
      </c>
      <c r="K1674" t="s">
        <v>996</v>
      </c>
      <c r="M1674" s="2">
        <v>445</v>
      </c>
    </row>
    <row r="1675" spans="2:13" ht="12.75">
      <c r="B1675" s="126">
        <v>1300</v>
      </c>
      <c r="C1675" s="1" t="s">
        <v>440</v>
      </c>
      <c r="D1675" s="1" t="s">
        <v>211</v>
      </c>
      <c r="E1675" s="1" t="s">
        <v>1294</v>
      </c>
      <c r="F1675" s="51" t="s">
        <v>1028</v>
      </c>
      <c r="G1675" s="75" t="s">
        <v>48</v>
      </c>
      <c r="H1675" s="5">
        <f t="shared" si="95"/>
        <v>-29750</v>
      </c>
      <c r="I1675" s="19">
        <f t="shared" si="96"/>
        <v>2.9213483146067416</v>
      </c>
      <c r="K1675" t="s">
        <v>996</v>
      </c>
      <c r="M1675" s="2">
        <v>445</v>
      </c>
    </row>
    <row r="1676" spans="2:13" ht="12.75">
      <c r="B1676" s="126">
        <v>1000</v>
      </c>
      <c r="C1676" s="1" t="s">
        <v>440</v>
      </c>
      <c r="D1676" s="1" t="s">
        <v>211</v>
      </c>
      <c r="E1676" s="1" t="s">
        <v>1294</v>
      </c>
      <c r="F1676" s="51" t="s">
        <v>1028</v>
      </c>
      <c r="G1676" s="75" t="s">
        <v>50</v>
      </c>
      <c r="H1676" s="5">
        <f t="shared" si="95"/>
        <v>-30750</v>
      </c>
      <c r="I1676" s="19">
        <f t="shared" si="96"/>
        <v>2.247191011235955</v>
      </c>
      <c r="K1676" t="s">
        <v>996</v>
      </c>
      <c r="M1676" s="2">
        <v>445</v>
      </c>
    </row>
    <row r="1677" spans="2:13" ht="12.75">
      <c r="B1677" s="126">
        <v>1000</v>
      </c>
      <c r="C1677" s="1" t="s">
        <v>440</v>
      </c>
      <c r="D1677" s="1" t="s">
        <v>211</v>
      </c>
      <c r="E1677" s="1" t="s">
        <v>1294</v>
      </c>
      <c r="F1677" s="51" t="s">
        <v>1028</v>
      </c>
      <c r="G1677" s="75" t="s">
        <v>49</v>
      </c>
      <c r="H1677" s="5">
        <f t="shared" si="95"/>
        <v>-31750</v>
      </c>
      <c r="I1677" s="19">
        <f t="shared" si="96"/>
        <v>2.247191011235955</v>
      </c>
      <c r="K1677" t="s">
        <v>996</v>
      </c>
      <c r="M1677" s="2">
        <v>445</v>
      </c>
    </row>
    <row r="1678" spans="2:13" ht="12.75">
      <c r="B1678" s="126">
        <v>1200</v>
      </c>
      <c r="C1678" s="1" t="s">
        <v>440</v>
      </c>
      <c r="D1678" s="1" t="s">
        <v>211</v>
      </c>
      <c r="E1678" s="1" t="s">
        <v>1294</v>
      </c>
      <c r="F1678" s="51" t="s">
        <v>1028</v>
      </c>
      <c r="G1678" s="75" t="s">
        <v>51</v>
      </c>
      <c r="H1678" s="5">
        <f t="shared" si="95"/>
        <v>-32950</v>
      </c>
      <c r="I1678" s="19">
        <f t="shared" si="96"/>
        <v>2.696629213483146</v>
      </c>
      <c r="K1678" t="s">
        <v>996</v>
      </c>
      <c r="M1678" s="2">
        <v>445</v>
      </c>
    </row>
    <row r="1679" spans="2:13" ht="12.75">
      <c r="B1679" s="126">
        <v>900</v>
      </c>
      <c r="C1679" s="1" t="s">
        <v>440</v>
      </c>
      <c r="D1679" s="1" t="s">
        <v>211</v>
      </c>
      <c r="E1679" s="1" t="s">
        <v>1294</v>
      </c>
      <c r="F1679" s="51" t="s">
        <v>1028</v>
      </c>
      <c r="G1679" s="75" t="s">
        <v>52</v>
      </c>
      <c r="H1679" s="5">
        <f t="shared" si="95"/>
        <v>-33850</v>
      </c>
      <c r="I1679" s="19">
        <f t="shared" si="96"/>
        <v>2.0224719101123596</v>
      </c>
      <c r="K1679" t="s">
        <v>996</v>
      </c>
      <c r="M1679" s="2">
        <v>445</v>
      </c>
    </row>
    <row r="1680" spans="2:13" ht="12.75">
      <c r="B1680" s="298">
        <v>1400</v>
      </c>
      <c r="C1680" s="10" t="s">
        <v>440</v>
      </c>
      <c r="D1680" s="10" t="s">
        <v>211</v>
      </c>
      <c r="E1680" s="10" t="s">
        <v>1294</v>
      </c>
      <c r="F1680" s="51" t="s">
        <v>1030</v>
      </c>
      <c r="G1680" s="78" t="s">
        <v>23</v>
      </c>
      <c r="H1680" s="5">
        <f t="shared" si="95"/>
        <v>-35250</v>
      </c>
      <c r="I1680" s="19">
        <f t="shared" si="96"/>
        <v>3.146067415730337</v>
      </c>
      <c r="K1680" t="s">
        <v>69</v>
      </c>
      <c r="M1680" s="2">
        <v>445</v>
      </c>
    </row>
    <row r="1681" spans="1:13" ht="12.75">
      <c r="A1681" s="10"/>
      <c r="B1681" s="298">
        <v>1500</v>
      </c>
      <c r="C1681" s="10" t="s">
        <v>440</v>
      </c>
      <c r="D1681" s="10" t="s">
        <v>211</v>
      </c>
      <c r="E1681" s="10" t="s">
        <v>1294</v>
      </c>
      <c r="F1681" s="51" t="s">
        <v>1030</v>
      </c>
      <c r="G1681" s="78" t="s">
        <v>24</v>
      </c>
      <c r="H1681" s="5">
        <f t="shared" si="95"/>
        <v>-36750</v>
      </c>
      <c r="I1681" s="19">
        <f t="shared" si="96"/>
        <v>3.3707865168539324</v>
      </c>
      <c r="J1681" s="13"/>
      <c r="K1681" t="s">
        <v>69</v>
      </c>
      <c r="L1681" s="13"/>
      <c r="M1681" s="2">
        <v>445</v>
      </c>
    </row>
    <row r="1682" spans="2:13" ht="12.75">
      <c r="B1682" s="126">
        <v>1500</v>
      </c>
      <c r="C1682" s="1" t="s">
        <v>440</v>
      </c>
      <c r="D1682" s="10" t="s">
        <v>211</v>
      </c>
      <c r="E1682" s="1" t="s">
        <v>1294</v>
      </c>
      <c r="F1682" s="51" t="s">
        <v>1030</v>
      </c>
      <c r="G1682" s="75" t="s">
        <v>29</v>
      </c>
      <c r="H1682" s="5">
        <f t="shared" si="95"/>
        <v>-38250</v>
      </c>
      <c r="I1682" s="19">
        <f t="shared" si="96"/>
        <v>3.3707865168539324</v>
      </c>
      <c r="K1682" t="s">
        <v>69</v>
      </c>
      <c r="M1682" s="2">
        <v>445</v>
      </c>
    </row>
    <row r="1683" spans="2:13" ht="12.75">
      <c r="B1683" s="126">
        <v>1200</v>
      </c>
      <c r="C1683" s="1" t="s">
        <v>440</v>
      </c>
      <c r="D1683" s="10" t="s">
        <v>211</v>
      </c>
      <c r="E1683" s="1" t="s">
        <v>1294</v>
      </c>
      <c r="F1683" s="51" t="s">
        <v>1030</v>
      </c>
      <c r="G1683" s="75" t="s">
        <v>25</v>
      </c>
      <c r="H1683" s="5">
        <f t="shared" si="95"/>
        <v>-39450</v>
      </c>
      <c r="I1683" s="19">
        <f t="shared" si="96"/>
        <v>2.696629213483146</v>
      </c>
      <c r="K1683" t="s">
        <v>69</v>
      </c>
      <c r="M1683" s="2">
        <v>445</v>
      </c>
    </row>
    <row r="1684" spans="2:13" ht="12.75">
      <c r="B1684" s="126">
        <v>1500</v>
      </c>
      <c r="C1684" s="1" t="s">
        <v>440</v>
      </c>
      <c r="D1684" s="10" t="s">
        <v>211</v>
      </c>
      <c r="E1684" s="1" t="s">
        <v>1294</v>
      </c>
      <c r="F1684" s="51" t="s">
        <v>1030</v>
      </c>
      <c r="G1684" s="75" t="s">
        <v>26</v>
      </c>
      <c r="H1684" s="5">
        <f t="shared" si="95"/>
        <v>-40950</v>
      </c>
      <c r="I1684" s="19">
        <f t="shared" si="96"/>
        <v>3.3707865168539324</v>
      </c>
      <c r="K1684" t="s">
        <v>69</v>
      </c>
      <c r="M1684" s="2">
        <v>445</v>
      </c>
    </row>
    <row r="1685" spans="2:13" ht="12.75">
      <c r="B1685" s="126">
        <v>1300</v>
      </c>
      <c r="C1685" s="1" t="s">
        <v>440</v>
      </c>
      <c r="D1685" s="10" t="s">
        <v>211</v>
      </c>
      <c r="E1685" s="1" t="s">
        <v>1294</v>
      </c>
      <c r="F1685" s="51" t="s">
        <v>1030</v>
      </c>
      <c r="G1685" s="75" t="s">
        <v>36</v>
      </c>
      <c r="H1685" s="5">
        <f t="shared" si="95"/>
        <v>-42250</v>
      </c>
      <c r="I1685" s="19">
        <f t="shared" si="96"/>
        <v>2.9213483146067416</v>
      </c>
      <c r="K1685" t="s">
        <v>69</v>
      </c>
      <c r="M1685" s="2">
        <v>445</v>
      </c>
    </row>
    <row r="1686" spans="2:13" ht="12.75">
      <c r="B1686" s="126">
        <v>1400</v>
      </c>
      <c r="C1686" s="1" t="s">
        <v>440</v>
      </c>
      <c r="D1686" s="10" t="s">
        <v>211</v>
      </c>
      <c r="E1686" s="1" t="s">
        <v>1294</v>
      </c>
      <c r="F1686" s="51" t="s">
        <v>1030</v>
      </c>
      <c r="G1686" s="75" t="s">
        <v>39</v>
      </c>
      <c r="H1686" s="5">
        <f t="shared" si="95"/>
        <v>-43650</v>
      </c>
      <c r="I1686" s="19">
        <f t="shared" si="96"/>
        <v>3.146067415730337</v>
      </c>
      <c r="K1686" t="s">
        <v>69</v>
      </c>
      <c r="M1686" s="2">
        <v>445</v>
      </c>
    </row>
    <row r="1687" spans="2:13" ht="12.75">
      <c r="B1687" s="126">
        <v>1350</v>
      </c>
      <c r="C1687" s="1" t="s">
        <v>440</v>
      </c>
      <c r="D1687" s="10" t="s">
        <v>211</v>
      </c>
      <c r="E1687" s="1" t="s">
        <v>1294</v>
      </c>
      <c r="F1687" s="51" t="s">
        <v>1030</v>
      </c>
      <c r="G1687" s="75" t="s">
        <v>37</v>
      </c>
      <c r="H1687" s="5">
        <f t="shared" si="95"/>
        <v>-45000</v>
      </c>
      <c r="I1687" s="19">
        <f t="shared" si="96"/>
        <v>3.033707865168539</v>
      </c>
      <c r="K1687" t="s">
        <v>69</v>
      </c>
      <c r="M1687" s="2">
        <v>445</v>
      </c>
    </row>
    <row r="1688" spans="2:13" ht="12.75">
      <c r="B1688" s="126">
        <v>1200</v>
      </c>
      <c r="C1688" s="1" t="s">
        <v>440</v>
      </c>
      <c r="D1688" s="10" t="s">
        <v>211</v>
      </c>
      <c r="E1688" s="1" t="s">
        <v>1294</v>
      </c>
      <c r="F1688" s="51" t="s">
        <v>1030</v>
      </c>
      <c r="G1688" s="75" t="s">
        <v>38</v>
      </c>
      <c r="H1688" s="5">
        <f t="shared" si="95"/>
        <v>-46200</v>
      </c>
      <c r="I1688" s="19">
        <f t="shared" si="96"/>
        <v>2.696629213483146</v>
      </c>
      <c r="K1688" t="s">
        <v>69</v>
      </c>
      <c r="M1688" s="2">
        <v>445</v>
      </c>
    </row>
    <row r="1689" spans="2:13" ht="12.75">
      <c r="B1689" s="126">
        <v>1200</v>
      </c>
      <c r="C1689" s="1" t="s">
        <v>440</v>
      </c>
      <c r="D1689" s="10" t="s">
        <v>211</v>
      </c>
      <c r="E1689" s="1" t="s">
        <v>1294</v>
      </c>
      <c r="F1689" s="51" t="s">
        <v>1030</v>
      </c>
      <c r="G1689" s="75" t="s">
        <v>41</v>
      </c>
      <c r="H1689" s="5">
        <f t="shared" si="95"/>
        <v>-47400</v>
      </c>
      <c r="I1689" s="19">
        <f t="shared" si="96"/>
        <v>2.696629213483146</v>
      </c>
      <c r="K1689" t="s">
        <v>69</v>
      </c>
      <c r="M1689" s="2">
        <v>445</v>
      </c>
    </row>
    <row r="1690" spans="2:13" ht="12.75">
      <c r="B1690" s="126">
        <v>1400</v>
      </c>
      <c r="C1690" s="1" t="s">
        <v>440</v>
      </c>
      <c r="D1690" s="10" t="s">
        <v>211</v>
      </c>
      <c r="E1690" s="1" t="s">
        <v>1294</v>
      </c>
      <c r="F1690" s="51" t="s">
        <v>1030</v>
      </c>
      <c r="G1690" s="75" t="s">
        <v>42</v>
      </c>
      <c r="H1690" s="5">
        <f t="shared" si="95"/>
        <v>-48800</v>
      </c>
      <c r="I1690" s="19">
        <f t="shared" si="96"/>
        <v>3.146067415730337</v>
      </c>
      <c r="K1690" t="s">
        <v>69</v>
      </c>
      <c r="M1690" s="2">
        <v>445</v>
      </c>
    </row>
    <row r="1691" spans="2:13" ht="12.75">
      <c r="B1691" s="126">
        <v>1200</v>
      </c>
      <c r="C1691" s="1" t="s">
        <v>440</v>
      </c>
      <c r="D1691" s="10" t="s">
        <v>211</v>
      </c>
      <c r="E1691" s="1" t="s">
        <v>1294</v>
      </c>
      <c r="F1691" s="51" t="s">
        <v>1030</v>
      </c>
      <c r="G1691" s="75" t="s">
        <v>43</v>
      </c>
      <c r="H1691" s="5">
        <f t="shared" si="95"/>
        <v>-50000</v>
      </c>
      <c r="I1691" s="19">
        <f t="shared" si="96"/>
        <v>2.696629213483146</v>
      </c>
      <c r="K1691" t="s">
        <v>69</v>
      </c>
      <c r="M1691" s="2">
        <v>445</v>
      </c>
    </row>
    <row r="1692" spans="2:13" ht="12.75">
      <c r="B1692" s="126">
        <v>1350</v>
      </c>
      <c r="C1692" s="1" t="s">
        <v>440</v>
      </c>
      <c r="D1692" s="10" t="s">
        <v>211</v>
      </c>
      <c r="E1692" s="1" t="s">
        <v>1294</v>
      </c>
      <c r="F1692" s="51" t="s">
        <v>1030</v>
      </c>
      <c r="G1692" s="75" t="s">
        <v>44</v>
      </c>
      <c r="H1692" s="5">
        <f t="shared" si="95"/>
        <v>-51350</v>
      </c>
      <c r="I1692" s="19">
        <f t="shared" si="96"/>
        <v>3.033707865168539</v>
      </c>
      <c r="K1692" t="s">
        <v>69</v>
      </c>
      <c r="M1692" s="2">
        <v>445</v>
      </c>
    </row>
    <row r="1693" spans="2:13" ht="12.75">
      <c r="B1693" s="126">
        <v>1500</v>
      </c>
      <c r="C1693" s="10" t="s">
        <v>440</v>
      </c>
      <c r="D1693" s="10" t="s">
        <v>211</v>
      </c>
      <c r="E1693" s="1" t="s">
        <v>1294</v>
      </c>
      <c r="F1693" s="51" t="s">
        <v>1030</v>
      </c>
      <c r="G1693" s="75" t="s">
        <v>45</v>
      </c>
      <c r="H1693" s="5">
        <f t="shared" si="95"/>
        <v>-52850</v>
      </c>
      <c r="I1693" s="19">
        <f t="shared" si="96"/>
        <v>3.3707865168539324</v>
      </c>
      <c r="K1693" t="s">
        <v>69</v>
      </c>
      <c r="M1693" s="2">
        <v>445</v>
      </c>
    </row>
    <row r="1694" spans="2:13" ht="12.75">
      <c r="B1694" s="126">
        <v>1200</v>
      </c>
      <c r="C1694" s="10" t="s">
        <v>440</v>
      </c>
      <c r="D1694" s="10" t="s">
        <v>211</v>
      </c>
      <c r="E1694" s="1" t="s">
        <v>1294</v>
      </c>
      <c r="F1694" s="51" t="s">
        <v>1030</v>
      </c>
      <c r="G1694" s="177" t="s">
        <v>47</v>
      </c>
      <c r="H1694" s="5">
        <f t="shared" si="95"/>
        <v>-54050</v>
      </c>
      <c r="I1694" s="19">
        <f t="shared" si="96"/>
        <v>2.696629213483146</v>
      </c>
      <c r="J1694" s="101"/>
      <c r="K1694" s="101" t="s">
        <v>69</v>
      </c>
      <c r="L1694" s="101"/>
      <c r="M1694" s="2">
        <v>445</v>
      </c>
    </row>
    <row r="1695" spans="2:13" ht="12.75">
      <c r="B1695" s="126">
        <v>1700</v>
      </c>
      <c r="C1695" s="102" t="s">
        <v>440</v>
      </c>
      <c r="D1695" s="102" t="s">
        <v>211</v>
      </c>
      <c r="E1695" s="102" t="s">
        <v>1294</v>
      </c>
      <c r="F1695" s="51" t="s">
        <v>1030</v>
      </c>
      <c r="G1695" s="75" t="s">
        <v>48</v>
      </c>
      <c r="H1695" s="5">
        <f t="shared" si="95"/>
        <v>-55750</v>
      </c>
      <c r="I1695" s="19">
        <f t="shared" si="96"/>
        <v>3.8202247191011236</v>
      </c>
      <c r="K1695" t="s">
        <v>69</v>
      </c>
      <c r="M1695" s="2">
        <v>445</v>
      </c>
    </row>
    <row r="1696" spans="2:13" ht="12.75">
      <c r="B1696" s="126">
        <v>1500</v>
      </c>
      <c r="C1696" s="102" t="s">
        <v>440</v>
      </c>
      <c r="D1696" s="102" t="s">
        <v>211</v>
      </c>
      <c r="E1696" s="102" t="s">
        <v>1294</v>
      </c>
      <c r="F1696" s="51" t="s">
        <v>1030</v>
      </c>
      <c r="G1696" s="75" t="s">
        <v>50</v>
      </c>
      <c r="H1696" s="5">
        <f t="shared" si="95"/>
        <v>-57250</v>
      </c>
      <c r="I1696" s="19">
        <f t="shared" si="96"/>
        <v>3.3707865168539324</v>
      </c>
      <c r="K1696" t="s">
        <v>69</v>
      </c>
      <c r="M1696" s="2">
        <v>445</v>
      </c>
    </row>
    <row r="1697" spans="2:13" ht="12.75">
      <c r="B1697" s="126">
        <v>1500</v>
      </c>
      <c r="C1697" s="102" t="s">
        <v>440</v>
      </c>
      <c r="D1697" s="102" t="s">
        <v>211</v>
      </c>
      <c r="E1697" s="102" t="s">
        <v>1294</v>
      </c>
      <c r="F1697" s="51" t="s">
        <v>1030</v>
      </c>
      <c r="G1697" s="75" t="s">
        <v>49</v>
      </c>
      <c r="H1697" s="5">
        <f t="shared" si="95"/>
        <v>-58750</v>
      </c>
      <c r="I1697" s="19">
        <f>+B1697/M1697</f>
        <v>3.3707865168539324</v>
      </c>
      <c r="K1697" t="s">
        <v>69</v>
      </c>
      <c r="M1697" s="2">
        <v>445</v>
      </c>
    </row>
    <row r="1698" spans="2:13" ht="12.75">
      <c r="B1698" s="126">
        <v>1800</v>
      </c>
      <c r="C1698" s="102" t="s">
        <v>440</v>
      </c>
      <c r="D1698" s="102" t="s">
        <v>211</v>
      </c>
      <c r="E1698" s="102" t="s">
        <v>1294</v>
      </c>
      <c r="F1698" s="51" t="s">
        <v>1030</v>
      </c>
      <c r="G1698" s="75" t="s">
        <v>51</v>
      </c>
      <c r="H1698" s="5">
        <f t="shared" si="95"/>
        <v>-60550</v>
      </c>
      <c r="I1698" s="19">
        <f t="shared" si="96"/>
        <v>4.044943820224719</v>
      </c>
      <c r="K1698" t="s">
        <v>69</v>
      </c>
      <c r="M1698" s="2">
        <v>445</v>
      </c>
    </row>
    <row r="1699" spans="2:13" ht="12.75">
      <c r="B1699" s="126">
        <v>1250</v>
      </c>
      <c r="C1699" s="102" t="s">
        <v>440</v>
      </c>
      <c r="D1699" s="102" t="s">
        <v>211</v>
      </c>
      <c r="E1699" s="102" t="s">
        <v>1294</v>
      </c>
      <c r="F1699" s="51" t="s">
        <v>1030</v>
      </c>
      <c r="G1699" s="75" t="s">
        <v>52</v>
      </c>
      <c r="H1699" s="5">
        <f t="shared" si="95"/>
        <v>-61800</v>
      </c>
      <c r="I1699" s="19">
        <f t="shared" si="96"/>
        <v>2.808988764044944</v>
      </c>
      <c r="K1699" t="s">
        <v>69</v>
      </c>
      <c r="M1699" s="2">
        <v>445</v>
      </c>
    </row>
    <row r="1700" spans="2:13" ht="12.75">
      <c r="B1700" s="298">
        <v>1900</v>
      </c>
      <c r="C1700" s="10" t="s">
        <v>440</v>
      </c>
      <c r="D1700" s="10" t="s">
        <v>211</v>
      </c>
      <c r="E1700" s="10" t="s">
        <v>1294</v>
      </c>
      <c r="F1700" s="51" t="s">
        <v>212</v>
      </c>
      <c r="G1700" s="78" t="s">
        <v>23</v>
      </c>
      <c r="H1700" s="5">
        <f t="shared" si="95"/>
        <v>-63700</v>
      </c>
      <c r="I1700" s="19">
        <f t="shared" si="96"/>
        <v>4.269662921348314</v>
      </c>
      <c r="K1700" t="s">
        <v>68</v>
      </c>
      <c r="M1700" s="2">
        <v>445</v>
      </c>
    </row>
    <row r="1701" spans="1:13" ht="12.75">
      <c r="A1701" s="10"/>
      <c r="B1701" s="298">
        <v>1650</v>
      </c>
      <c r="C1701" s="10" t="s">
        <v>440</v>
      </c>
      <c r="D1701" s="10" t="s">
        <v>211</v>
      </c>
      <c r="E1701" s="10" t="s">
        <v>1294</v>
      </c>
      <c r="F1701" s="51" t="s">
        <v>212</v>
      </c>
      <c r="G1701" s="78" t="s">
        <v>24</v>
      </c>
      <c r="H1701" s="5">
        <f t="shared" si="95"/>
        <v>-65350</v>
      </c>
      <c r="I1701" s="19">
        <f t="shared" si="96"/>
        <v>3.707865168539326</v>
      </c>
      <c r="J1701" s="13"/>
      <c r="K1701" t="s">
        <v>68</v>
      </c>
      <c r="L1701" s="13"/>
      <c r="M1701" s="2">
        <v>445</v>
      </c>
    </row>
    <row r="1702" spans="2:13" ht="12.75">
      <c r="B1702" s="126">
        <v>1800</v>
      </c>
      <c r="C1702" s="10" t="s">
        <v>440</v>
      </c>
      <c r="D1702" s="10" t="s">
        <v>211</v>
      </c>
      <c r="E1702" s="1" t="s">
        <v>1294</v>
      </c>
      <c r="F1702" s="51" t="s">
        <v>212</v>
      </c>
      <c r="G1702" s="75" t="s">
        <v>29</v>
      </c>
      <c r="H1702" s="5">
        <f t="shared" si="95"/>
        <v>-67150</v>
      </c>
      <c r="I1702" s="19">
        <f t="shared" si="96"/>
        <v>4.044943820224719</v>
      </c>
      <c r="K1702" t="s">
        <v>68</v>
      </c>
      <c r="M1702" s="2">
        <v>445</v>
      </c>
    </row>
    <row r="1703" spans="2:13" ht="12.75">
      <c r="B1703" s="126">
        <v>1500</v>
      </c>
      <c r="C1703" s="1" t="s">
        <v>440</v>
      </c>
      <c r="D1703" s="10" t="s">
        <v>211</v>
      </c>
      <c r="E1703" s="1" t="s">
        <v>1294</v>
      </c>
      <c r="F1703" s="51" t="s">
        <v>212</v>
      </c>
      <c r="G1703" s="75" t="s">
        <v>60</v>
      </c>
      <c r="H1703" s="5">
        <f t="shared" si="95"/>
        <v>-68650</v>
      </c>
      <c r="I1703" s="19">
        <f t="shared" si="96"/>
        <v>3.3707865168539324</v>
      </c>
      <c r="K1703" t="s">
        <v>68</v>
      </c>
      <c r="M1703" s="2">
        <v>445</v>
      </c>
    </row>
    <row r="1704" spans="2:13" ht="12.75">
      <c r="B1704" s="126">
        <v>1900</v>
      </c>
      <c r="C1704" s="1" t="s">
        <v>440</v>
      </c>
      <c r="D1704" s="10" t="s">
        <v>211</v>
      </c>
      <c r="E1704" s="1" t="s">
        <v>1294</v>
      </c>
      <c r="F1704" s="51" t="s">
        <v>212</v>
      </c>
      <c r="G1704" s="75" t="s">
        <v>25</v>
      </c>
      <c r="H1704" s="5">
        <f t="shared" si="95"/>
        <v>-70550</v>
      </c>
      <c r="I1704" s="19">
        <f t="shared" si="96"/>
        <v>4.269662921348314</v>
      </c>
      <c r="K1704" t="s">
        <v>68</v>
      </c>
      <c r="M1704" s="2">
        <v>445</v>
      </c>
    </row>
    <row r="1705" spans="2:13" ht="12.75">
      <c r="B1705" s="298">
        <v>1850</v>
      </c>
      <c r="C1705" s="63" t="s">
        <v>440</v>
      </c>
      <c r="D1705" s="10" t="s">
        <v>211</v>
      </c>
      <c r="E1705" s="63" t="s">
        <v>1294</v>
      </c>
      <c r="F1705" s="51" t="s">
        <v>212</v>
      </c>
      <c r="G1705" s="75" t="s">
        <v>26</v>
      </c>
      <c r="H1705" s="5">
        <f t="shared" si="95"/>
        <v>-72400</v>
      </c>
      <c r="I1705" s="19">
        <f t="shared" si="96"/>
        <v>4.157303370786517</v>
      </c>
      <c r="J1705" s="64"/>
      <c r="K1705" t="s">
        <v>68</v>
      </c>
      <c r="L1705" s="64"/>
      <c r="M1705" s="2">
        <v>445</v>
      </c>
    </row>
    <row r="1706" spans="2:13" ht="12.75">
      <c r="B1706" s="126">
        <v>1700</v>
      </c>
      <c r="C1706" s="1" t="s">
        <v>440</v>
      </c>
      <c r="D1706" s="10" t="s">
        <v>211</v>
      </c>
      <c r="E1706" s="1" t="s">
        <v>1294</v>
      </c>
      <c r="F1706" s="51" t="s">
        <v>212</v>
      </c>
      <c r="G1706" s="75" t="s">
        <v>27</v>
      </c>
      <c r="H1706" s="5">
        <f t="shared" si="95"/>
        <v>-74100</v>
      </c>
      <c r="I1706" s="19">
        <f t="shared" si="96"/>
        <v>3.8202247191011236</v>
      </c>
      <c r="K1706" t="s">
        <v>68</v>
      </c>
      <c r="M1706" s="2">
        <v>445</v>
      </c>
    </row>
    <row r="1707" spans="2:13" ht="12.75">
      <c r="B1707" s="126">
        <v>1900</v>
      </c>
      <c r="C1707" s="1" t="s">
        <v>440</v>
      </c>
      <c r="D1707" s="10" t="s">
        <v>211</v>
      </c>
      <c r="E1707" s="1" t="s">
        <v>1294</v>
      </c>
      <c r="F1707" s="51" t="s">
        <v>212</v>
      </c>
      <c r="G1707" s="75" t="s">
        <v>30</v>
      </c>
      <c r="H1707" s="5">
        <f t="shared" si="95"/>
        <v>-76000</v>
      </c>
      <c r="I1707" s="19">
        <f t="shared" si="96"/>
        <v>4.269662921348314</v>
      </c>
      <c r="K1707" t="s">
        <v>68</v>
      </c>
      <c r="M1707" s="2">
        <v>445</v>
      </c>
    </row>
    <row r="1708" spans="2:13" ht="12.75">
      <c r="B1708" s="126">
        <v>1900</v>
      </c>
      <c r="C1708" s="1" t="s">
        <v>440</v>
      </c>
      <c r="D1708" s="10" t="s">
        <v>211</v>
      </c>
      <c r="E1708" s="1" t="s">
        <v>1294</v>
      </c>
      <c r="F1708" s="51" t="s">
        <v>212</v>
      </c>
      <c r="G1708" s="75" t="s">
        <v>28</v>
      </c>
      <c r="H1708" s="5">
        <f t="shared" si="95"/>
        <v>-77900</v>
      </c>
      <c r="I1708" s="19">
        <f t="shared" si="96"/>
        <v>4.269662921348314</v>
      </c>
      <c r="K1708" t="s">
        <v>68</v>
      </c>
      <c r="M1708" s="2">
        <v>445</v>
      </c>
    </row>
    <row r="1709" spans="2:13" ht="12.75">
      <c r="B1709" s="126">
        <v>1600</v>
      </c>
      <c r="C1709" s="1" t="s">
        <v>440</v>
      </c>
      <c r="D1709" s="10" t="s">
        <v>211</v>
      </c>
      <c r="E1709" s="1" t="s">
        <v>1294</v>
      </c>
      <c r="F1709" s="51" t="s">
        <v>212</v>
      </c>
      <c r="G1709" s="75" t="s">
        <v>31</v>
      </c>
      <c r="H1709" s="5">
        <f t="shared" si="95"/>
        <v>-79500</v>
      </c>
      <c r="I1709" s="19">
        <f>+B1709/M1709</f>
        <v>3.595505617977528</v>
      </c>
      <c r="K1709" t="s">
        <v>68</v>
      </c>
      <c r="M1709" s="2">
        <v>445</v>
      </c>
    </row>
    <row r="1710" spans="2:13" ht="12.75">
      <c r="B1710" s="126">
        <v>1000</v>
      </c>
      <c r="C1710" s="1" t="s">
        <v>440</v>
      </c>
      <c r="D1710" s="10" t="s">
        <v>211</v>
      </c>
      <c r="E1710" s="1" t="s">
        <v>1294</v>
      </c>
      <c r="F1710" s="51" t="s">
        <v>212</v>
      </c>
      <c r="G1710" s="75" t="s">
        <v>32</v>
      </c>
      <c r="H1710" s="5">
        <f aca="true" t="shared" si="97" ref="H1710:H1776">H1709-B1710</f>
        <v>-80500</v>
      </c>
      <c r="I1710" s="19">
        <f t="shared" si="96"/>
        <v>2.247191011235955</v>
      </c>
      <c r="K1710" t="s">
        <v>68</v>
      </c>
      <c r="M1710" s="2">
        <v>445</v>
      </c>
    </row>
    <row r="1711" spans="2:13" ht="12.75">
      <c r="B1711" s="126">
        <v>1900</v>
      </c>
      <c r="C1711" s="1" t="s">
        <v>440</v>
      </c>
      <c r="D1711" s="10" t="s">
        <v>211</v>
      </c>
      <c r="E1711" s="1" t="s">
        <v>1294</v>
      </c>
      <c r="F1711" s="51" t="s">
        <v>212</v>
      </c>
      <c r="G1711" s="75" t="s">
        <v>33</v>
      </c>
      <c r="H1711" s="5">
        <f t="shared" si="97"/>
        <v>-82400</v>
      </c>
      <c r="I1711" s="19">
        <f>+B1711/M1711</f>
        <v>4.269662921348314</v>
      </c>
      <c r="K1711" t="s">
        <v>68</v>
      </c>
      <c r="M1711" s="2">
        <v>445</v>
      </c>
    </row>
    <row r="1712" spans="2:13" ht="12.75">
      <c r="B1712" s="126">
        <v>1800</v>
      </c>
      <c r="C1712" s="1" t="s">
        <v>440</v>
      </c>
      <c r="D1712" s="1" t="s">
        <v>211</v>
      </c>
      <c r="E1712" s="1" t="s">
        <v>1294</v>
      </c>
      <c r="F1712" s="51" t="s">
        <v>212</v>
      </c>
      <c r="G1712" s="75" t="s">
        <v>34</v>
      </c>
      <c r="H1712" s="5">
        <f t="shared" si="97"/>
        <v>-84200</v>
      </c>
      <c r="I1712" s="19">
        <f t="shared" si="96"/>
        <v>4.044943820224719</v>
      </c>
      <c r="K1712" t="s">
        <v>68</v>
      </c>
      <c r="M1712" s="2">
        <v>445</v>
      </c>
    </row>
    <row r="1713" spans="2:13" ht="12.75">
      <c r="B1713" s="126">
        <v>1900</v>
      </c>
      <c r="C1713" s="1" t="s">
        <v>440</v>
      </c>
      <c r="D1713" s="1" t="s">
        <v>211</v>
      </c>
      <c r="E1713" s="1" t="s">
        <v>1294</v>
      </c>
      <c r="F1713" s="51" t="s">
        <v>212</v>
      </c>
      <c r="G1713" s="75" t="s">
        <v>35</v>
      </c>
      <c r="H1713" s="5">
        <f t="shared" si="97"/>
        <v>-86100</v>
      </c>
      <c r="I1713" s="19">
        <f t="shared" si="96"/>
        <v>4.269662921348314</v>
      </c>
      <c r="K1713" t="s">
        <v>68</v>
      </c>
      <c r="M1713" s="2">
        <v>445</v>
      </c>
    </row>
    <row r="1714" spans="2:13" ht="12.75">
      <c r="B1714" s="126">
        <v>1800</v>
      </c>
      <c r="C1714" s="1" t="s">
        <v>440</v>
      </c>
      <c r="D1714" s="1" t="s">
        <v>211</v>
      </c>
      <c r="E1714" s="1" t="s">
        <v>1294</v>
      </c>
      <c r="F1714" s="51" t="s">
        <v>212</v>
      </c>
      <c r="G1714" s="75" t="s">
        <v>36</v>
      </c>
      <c r="H1714" s="5">
        <f t="shared" si="97"/>
        <v>-87900</v>
      </c>
      <c r="I1714" s="19">
        <f aca="true" t="shared" si="98" ref="I1714:I1730">+B1714/M1714</f>
        <v>4.044943820224719</v>
      </c>
      <c r="K1714" t="s">
        <v>68</v>
      </c>
      <c r="M1714" s="2">
        <v>445</v>
      </c>
    </row>
    <row r="1715" spans="2:13" ht="12.75">
      <c r="B1715" s="126">
        <v>1900</v>
      </c>
      <c r="C1715" s="1" t="s">
        <v>440</v>
      </c>
      <c r="D1715" s="1" t="s">
        <v>211</v>
      </c>
      <c r="E1715" s="1" t="s">
        <v>1294</v>
      </c>
      <c r="F1715" s="51" t="s">
        <v>212</v>
      </c>
      <c r="G1715" s="75" t="s">
        <v>39</v>
      </c>
      <c r="H1715" s="5">
        <f t="shared" si="97"/>
        <v>-89800</v>
      </c>
      <c r="I1715" s="19">
        <f t="shared" si="98"/>
        <v>4.269662921348314</v>
      </c>
      <c r="K1715" t="s">
        <v>68</v>
      </c>
      <c r="M1715" s="2">
        <v>445</v>
      </c>
    </row>
    <row r="1716" spans="2:13" ht="12.75">
      <c r="B1716" s="126">
        <v>1800</v>
      </c>
      <c r="C1716" s="1" t="s">
        <v>440</v>
      </c>
      <c r="D1716" s="1" t="s">
        <v>211</v>
      </c>
      <c r="E1716" s="1" t="s">
        <v>1294</v>
      </c>
      <c r="F1716" s="51" t="s">
        <v>212</v>
      </c>
      <c r="G1716" s="75" t="s">
        <v>37</v>
      </c>
      <c r="H1716" s="5">
        <f t="shared" si="97"/>
        <v>-91600</v>
      </c>
      <c r="I1716" s="19">
        <f t="shared" si="98"/>
        <v>4.044943820224719</v>
      </c>
      <c r="K1716" t="s">
        <v>68</v>
      </c>
      <c r="M1716" s="2">
        <v>445</v>
      </c>
    </row>
    <row r="1717" spans="2:13" ht="12.75">
      <c r="B1717" s="126">
        <v>1000</v>
      </c>
      <c r="C1717" s="1" t="s">
        <v>440</v>
      </c>
      <c r="D1717" s="1" t="s">
        <v>211</v>
      </c>
      <c r="E1717" s="1" t="s">
        <v>1294</v>
      </c>
      <c r="F1717" s="51" t="s">
        <v>212</v>
      </c>
      <c r="G1717" s="75" t="s">
        <v>40</v>
      </c>
      <c r="H1717" s="5">
        <f t="shared" si="97"/>
        <v>-92600</v>
      </c>
      <c r="I1717" s="19">
        <f t="shared" si="98"/>
        <v>2.247191011235955</v>
      </c>
      <c r="K1717" t="s">
        <v>68</v>
      </c>
      <c r="M1717" s="2">
        <v>445</v>
      </c>
    </row>
    <row r="1718" spans="2:13" ht="12.75">
      <c r="B1718" s="126">
        <v>1900</v>
      </c>
      <c r="C1718" s="1" t="s">
        <v>440</v>
      </c>
      <c r="D1718" s="1" t="s">
        <v>211</v>
      </c>
      <c r="E1718" s="1" t="s">
        <v>1294</v>
      </c>
      <c r="F1718" s="51" t="s">
        <v>212</v>
      </c>
      <c r="G1718" s="75" t="s">
        <v>38</v>
      </c>
      <c r="H1718" s="5">
        <f t="shared" si="97"/>
        <v>-94500</v>
      </c>
      <c r="I1718" s="19">
        <f t="shared" si="98"/>
        <v>4.269662921348314</v>
      </c>
      <c r="K1718" t="s">
        <v>68</v>
      </c>
      <c r="M1718" s="2">
        <v>445</v>
      </c>
    </row>
    <row r="1719" spans="2:13" ht="12.75">
      <c r="B1719" s="126">
        <v>1800</v>
      </c>
      <c r="C1719" s="1" t="s">
        <v>440</v>
      </c>
      <c r="D1719" s="1" t="s">
        <v>211</v>
      </c>
      <c r="E1719" s="1" t="s">
        <v>1294</v>
      </c>
      <c r="F1719" s="51" t="s">
        <v>212</v>
      </c>
      <c r="G1719" s="75" t="s">
        <v>41</v>
      </c>
      <c r="H1719" s="5">
        <f t="shared" si="97"/>
        <v>-96300</v>
      </c>
      <c r="I1719" s="19">
        <f t="shared" si="98"/>
        <v>4.044943820224719</v>
      </c>
      <c r="K1719" t="s">
        <v>68</v>
      </c>
      <c r="M1719" s="2">
        <v>445</v>
      </c>
    </row>
    <row r="1720" spans="2:13" ht="12.75">
      <c r="B1720" s="126">
        <v>1900</v>
      </c>
      <c r="C1720" s="1" t="s">
        <v>440</v>
      </c>
      <c r="D1720" s="1" t="s">
        <v>211</v>
      </c>
      <c r="E1720" s="1" t="s">
        <v>1294</v>
      </c>
      <c r="F1720" s="51" t="s">
        <v>212</v>
      </c>
      <c r="G1720" s="75" t="s">
        <v>42</v>
      </c>
      <c r="H1720" s="5">
        <f t="shared" si="97"/>
        <v>-98200</v>
      </c>
      <c r="I1720" s="19">
        <f>+B1720/M1720</f>
        <v>4.269662921348314</v>
      </c>
      <c r="K1720" t="s">
        <v>68</v>
      </c>
      <c r="M1720" s="2">
        <v>445</v>
      </c>
    </row>
    <row r="1721" spans="2:13" ht="12.75">
      <c r="B1721" s="126">
        <v>1800</v>
      </c>
      <c r="C1721" s="1" t="s">
        <v>440</v>
      </c>
      <c r="D1721" s="1" t="s">
        <v>211</v>
      </c>
      <c r="E1721" s="1" t="s">
        <v>1294</v>
      </c>
      <c r="F1721" s="51" t="s">
        <v>212</v>
      </c>
      <c r="G1721" s="75" t="s">
        <v>43</v>
      </c>
      <c r="H1721" s="5">
        <f t="shared" si="97"/>
        <v>-100000</v>
      </c>
      <c r="I1721" s="19">
        <f t="shared" si="98"/>
        <v>4.044943820224719</v>
      </c>
      <c r="K1721" t="s">
        <v>68</v>
      </c>
      <c r="M1721" s="2">
        <v>445</v>
      </c>
    </row>
    <row r="1722" spans="2:13" ht="12.75">
      <c r="B1722" s="126">
        <v>1900</v>
      </c>
      <c r="C1722" s="1" t="s">
        <v>440</v>
      </c>
      <c r="D1722" s="1" t="s">
        <v>211</v>
      </c>
      <c r="E1722" s="1" t="s">
        <v>1294</v>
      </c>
      <c r="F1722" s="51" t="s">
        <v>212</v>
      </c>
      <c r="G1722" s="75" t="s">
        <v>44</v>
      </c>
      <c r="H1722" s="5">
        <f t="shared" si="97"/>
        <v>-101900</v>
      </c>
      <c r="I1722" s="19">
        <f t="shared" si="98"/>
        <v>4.269662921348314</v>
      </c>
      <c r="K1722" t="s">
        <v>68</v>
      </c>
      <c r="M1722" s="2">
        <v>445</v>
      </c>
    </row>
    <row r="1723" spans="2:13" ht="12.75">
      <c r="B1723" s="126">
        <v>1600</v>
      </c>
      <c r="C1723" s="1" t="s">
        <v>440</v>
      </c>
      <c r="D1723" s="1" t="s">
        <v>211</v>
      </c>
      <c r="E1723" s="1" t="s">
        <v>1294</v>
      </c>
      <c r="F1723" s="51" t="s">
        <v>212</v>
      </c>
      <c r="G1723" s="75" t="s">
        <v>45</v>
      </c>
      <c r="H1723" s="5">
        <f t="shared" si="97"/>
        <v>-103500</v>
      </c>
      <c r="I1723" s="19">
        <f t="shared" si="98"/>
        <v>3.595505617977528</v>
      </c>
      <c r="K1723" t="s">
        <v>68</v>
      </c>
      <c r="M1723" s="2">
        <v>445</v>
      </c>
    </row>
    <row r="1724" spans="2:13" ht="12.75">
      <c r="B1724" s="126">
        <v>1500</v>
      </c>
      <c r="C1724" s="1" t="s">
        <v>440</v>
      </c>
      <c r="D1724" s="1" t="s">
        <v>211</v>
      </c>
      <c r="E1724" s="1" t="s">
        <v>1294</v>
      </c>
      <c r="F1724" s="51" t="s">
        <v>212</v>
      </c>
      <c r="G1724" s="75" t="s">
        <v>46</v>
      </c>
      <c r="H1724" s="5">
        <f t="shared" si="97"/>
        <v>-105000</v>
      </c>
      <c r="I1724" s="19">
        <f t="shared" si="98"/>
        <v>3.3707865168539324</v>
      </c>
      <c r="K1724" t="s">
        <v>68</v>
      </c>
      <c r="M1724" s="2">
        <v>445</v>
      </c>
    </row>
    <row r="1725" spans="2:13" ht="12.75">
      <c r="B1725" s="126">
        <v>1900</v>
      </c>
      <c r="C1725" s="1" t="s">
        <v>440</v>
      </c>
      <c r="D1725" s="1" t="s">
        <v>211</v>
      </c>
      <c r="E1725" s="1" t="s">
        <v>1294</v>
      </c>
      <c r="F1725" s="51" t="s">
        <v>212</v>
      </c>
      <c r="G1725" s="75" t="s">
        <v>47</v>
      </c>
      <c r="H1725" s="5">
        <f t="shared" si="97"/>
        <v>-106900</v>
      </c>
      <c r="I1725" s="19">
        <f t="shared" si="98"/>
        <v>4.269662921348314</v>
      </c>
      <c r="K1725" t="s">
        <v>68</v>
      </c>
      <c r="M1725" s="2">
        <v>445</v>
      </c>
    </row>
    <row r="1726" spans="2:13" ht="12.75">
      <c r="B1726" s="126">
        <v>1800</v>
      </c>
      <c r="C1726" s="1" t="s">
        <v>440</v>
      </c>
      <c r="D1726" s="1" t="s">
        <v>211</v>
      </c>
      <c r="E1726" s="1" t="s">
        <v>1294</v>
      </c>
      <c r="F1726" s="51" t="s">
        <v>212</v>
      </c>
      <c r="G1726" s="75" t="s">
        <v>48</v>
      </c>
      <c r="H1726" s="5">
        <f t="shared" si="97"/>
        <v>-108700</v>
      </c>
      <c r="I1726" s="19">
        <f t="shared" si="98"/>
        <v>4.044943820224719</v>
      </c>
      <c r="K1726" t="s">
        <v>68</v>
      </c>
      <c r="M1726" s="2">
        <v>445</v>
      </c>
    </row>
    <row r="1727" spans="2:13" ht="12.75">
      <c r="B1727" s="126">
        <v>1750</v>
      </c>
      <c r="C1727" s="1" t="s">
        <v>440</v>
      </c>
      <c r="D1727" s="1" t="s">
        <v>211</v>
      </c>
      <c r="E1727" s="1" t="s">
        <v>1294</v>
      </c>
      <c r="F1727" s="51" t="s">
        <v>212</v>
      </c>
      <c r="G1727" s="75" t="s">
        <v>50</v>
      </c>
      <c r="H1727" s="5">
        <f t="shared" si="97"/>
        <v>-110450</v>
      </c>
      <c r="I1727" s="19">
        <f t="shared" si="98"/>
        <v>3.932584269662921</v>
      </c>
      <c r="K1727" t="s">
        <v>68</v>
      </c>
      <c r="M1727" s="2">
        <v>445</v>
      </c>
    </row>
    <row r="1728" spans="2:13" ht="12.75">
      <c r="B1728" s="126">
        <v>1900</v>
      </c>
      <c r="C1728" s="1" t="s">
        <v>440</v>
      </c>
      <c r="D1728" s="1" t="s">
        <v>211</v>
      </c>
      <c r="E1728" s="1" t="s">
        <v>1294</v>
      </c>
      <c r="F1728" s="51" t="s">
        <v>212</v>
      </c>
      <c r="G1728" s="75" t="s">
        <v>49</v>
      </c>
      <c r="H1728" s="5">
        <f t="shared" si="97"/>
        <v>-112350</v>
      </c>
      <c r="I1728" s="19">
        <f t="shared" si="98"/>
        <v>4.269662921348314</v>
      </c>
      <c r="K1728" t="s">
        <v>68</v>
      </c>
      <c r="M1728" s="2">
        <v>445</v>
      </c>
    </row>
    <row r="1729" spans="2:13" ht="12.75">
      <c r="B1729" s="126">
        <v>1800</v>
      </c>
      <c r="C1729" s="1" t="s">
        <v>440</v>
      </c>
      <c r="D1729" s="1" t="s">
        <v>211</v>
      </c>
      <c r="E1729" s="1" t="s">
        <v>1294</v>
      </c>
      <c r="F1729" s="51" t="s">
        <v>212</v>
      </c>
      <c r="G1729" s="75" t="s">
        <v>51</v>
      </c>
      <c r="H1729" s="5">
        <f t="shared" si="97"/>
        <v>-114150</v>
      </c>
      <c r="I1729" s="19">
        <f t="shared" si="98"/>
        <v>4.044943820224719</v>
      </c>
      <c r="K1729" t="s">
        <v>68</v>
      </c>
      <c r="M1729" s="2">
        <v>445</v>
      </c>
    </row>
    <row r="1730" spans="2:13" ht="12.75">
      <c r="B1730" s="126">
        <v>1900</v>
      </c>
      <c r="C1730" s="1" t="s">
        <v>440</v>
      </c>
      <c r="D1730" s="1" t="s">
        <v>211</v>
      </c>
      <c r="E1730" s="1" t="s">
        <v>1294</v>
      </c>
      <c r="F1730" s="51" t="s">
        <v>212</v>
      </c>
      <c r="G1730" s="75" t="s">
        <v>52</v>
      </c>
      <c r="H1730" s="5">
        <f t="shared" si="97"/>
        <v>-116050</v>
      </c>
      <c r="I1730" s="19">
        <f t="shared" si="98"/>
        <v>4.269662921348314</v>
      </c>
      <c r="K1730" t="s">
        <v>68</v>
      </c>
      <c r="M1730" s="2">
        <v>445</v>
      </c>
    </row>
    <row r="1731" spans="1:13" s="55" customFormat="1" ht="12.75">
      <c r="A1731" s="9"/>
      <c r="B1731" s="221">
        <f>SUM(B1653:B1730)</f>
        <v>116050</v>
      </c>
      <c r="C1731" s="9"/>
      <c r="D1731" s="9"/>
      <c r="E1731" s="9" t="s">
        <v>1294</v>
      </c>
      <c r="F1731" s="58"/>
      <c r="G1731" s="171"/>
      <c r="H1731" s="57">
        <v>0</v>
      </c>
      <c r="I1731" s="54">
        <f>+B1731/M1731</f>
        <v>260.7865168539326</v>
      </c>
      <c r="M1731" s="2">
        <v>445</v>
      </c>
    </row>
    <row r="1732" spans="6:13" ht="12.75">
      <c r="F1732" s="51"/>
      <c r="H1732" s="5">
        <f t="shared" si="97"/>
        <v>0</v>
      </c>
      <c r="I1732" s="19">
        <f aca="true" t="shared" si="99" ref="I1732:I1786">+B1732/M1732</f>
        <v>0</v>
      </c>
      <c r="M1732" s="2">
        <v>445</v>
      </c>
    </row>
    <row r="1733" spans="2:13" ht="12.75">
      <c r="B1733" s="222"/>
      <c r="F1733" s="51"/>
      <c r="H1733" s="5">
        <f t="shared" si="97"/>
        <v>0</v>
      </c>
      <c r="I1733" s="19">
        <f t="shared" si="99"/>
        <v>0</v>
      </c>
      <c r="M1733" s="2">
        <v>445</v>
      </c>
    </row>
    <row r="1734" spans="6:13" ht="12.75">
      <c r="F1734" s="51"/>
      <c r="H1734" s="5">
        <f t="shared" si="97"/>
        <v>0</v>
      </c>
      <c r="I1734" s="19">
        <f t="shared" si="99"/>
        <v>0</v>
      </c>
      <c r="M1734" s="2">
        <v>445</v>
      </c>
    </row>
    <row r="1735" spans="1:13" s="55" customFormat="1" ht="12.75">
      <c r="A1735" s="9"/>
      <c r="B1735" s="57">
        <f>B1769+B1774+B1782+B1793+B1800+B1804+B1809+B1818+B1823</f>
        <v>575000</v>
      </c>
      <c r="C1735" s="103" t="s">
        <v>213</v>
      </c>
      <c r="D1735" s="9"/>
      <c r="E1735" s="9"/>
      <c r="F1735" s="58"/>
      <c r="G1735" s="171"/>
      <c r="H1735" s="57">
        <f t="shared" si="97"/>
        <v>-575000</v>
      </c>
      <c r="I1735" s="54">
        <f t="shared" si="99"/>
        <v>1292.1348314606741</v>
      </c>
      <c r="M1735" s="2">
        <v>445</v>
      </c>
    </row>
    <row r="1736" spans="1:13" s="13" customFormat="1" ht="12.75">
      <c r="A1736" s="10"/>
      <c r="B1736" s="25" t="s">
        <v>1282</v>
      </c>
      <c r="C1736" s="10"/>
      <c r="D1736" s="10"/>
      <c r="E1736" s="10"/>
      <c r="F1736" s="78"/>
      <c r="G1736" s="78"/>
      <c r="H1736" s="25"/>
      <c r="I1736" s="66">
        <v>0</v>
      </c>
      <c r="M1736" s="2">
        <v>445</v>
      </c>
    </row>
    <row r="1737" spans="6:13" ht="12.75">
      <c r="F1737" s="51"/>
      <c r="H1737" s="5">
        <v>0</v>
      </c>
      <c r="I1737" s="19">
        <f t="shared" si="99"/>
        <v>0</v>
      </c>
      <c r="M1737" s="2">
        <v>445</v>
      </c>
    </row>
    <row r="1738" spans="6:13" ht="12.75">
      <c r="F1738" s="51"/>
      <c r="H1738" s="5">
        <f t="shared" si="97"/>
        <v>0</v>
      </c>
      <c r="I1738" s="19">
        <f t="shared" si="99"/>
        <v>0</v>
      </c>
      <c r="M1738" s="2">
        <v>445</v>
      </c>
    </row>
    <row r="1739" spans="2:13" ht="12.75">
      <c r="B1739" s="138">
        <v>20000</v>
      </c>
      <c r="C1739" s="108" t="s">
        <v>216</v>
      </c>
      <c r="D1739" s="105" t="s">
        <v>211</v>
      </c>
      <c r="E1739" s="109" t="s">
        <v>215</v>
      </c>
      <c r="F1739" s="23" t="s">
        <v>291</v>
      </c>
      <c r="G1739" s="109" t="s">
        <v>24</v>
      </c>
      <c r="H1739" s="5">
        <f t="shared" si="97"/>
        <v>-20000</v>
      </c>
      <c r="I1739" s="19">
        <f t="shared" si="99"/>
        <v>44.943820224719104</v>
      </c>
      <c r="K1739" t="s">
        <v>292</v>
      </c>
      <c r="M1739" s="2">
        <v>445</v>
      </c>
    </row>
    <row r="1740" spans="2:13" ht="12.75">
      <c r="B1740" s="138">
        <v>20000</v>
      </c>
      <c r="C1740" s="108" t="s">
        <v>216</v>
      </c>
      <c r="D1740" s="105" t="s">
        <v>211</v>
      </c>
      <c r="E1740" s="109" t="s">
        <v>215</v>
      </c>
      <c r="F1740" s="23" t="s">
        <v>291</v>
      </c>
      <c r="G1740" s="109" t="s">
        <v>56</v>
      </c>
      <c r="H1740" s="5">
        <f t="shared" si="97"/>
        <v>-40000</v>
      </c>
      <c r="I1740" s="19">
        <f t="shared" si="99"/>
        <v>44.943820224719104</v>
      </c>
      <c r="K1740" t="s">
        <v>292</v>
      </c>
      <c r="M1740" s="2">
        <v>445</v>
      </c>
    </row>
    <row r="1741" spans="2:13" ht="12.75">
      <c r="B1741" s="138">
        <v>20000</v>
      </c>
      <c r="C1741" s="108" t="s">
        <v>225</v>
      </c>
      <c r="D1741" s="105" t="s">
        <v>211</v>
      </c>
      <c r="E1741" s="109" t="s">
        <v>215</v>
      </c>
      <c r="F1741" s="23" t="s">
        <v>291</v>
      </c>
      <c r="G1741" s="109" t="s">
        <v>293</v>
      </c>
      <c r="H1741" s="5">
        <f>H1740-B1741</f>
        <v>-60000</v>
      </c>
      <c r="I1741" s="19">
        <f t="shared" si="99"/>
        <v>44.943820224719104</v>
      </c>
      <c r="K1741" t="s">
        <v>292</v>
      </c>
      <c r="M1741" s="2">
        <v>445</v>
      </c>
    </row>
    <row r="1742" spans="2:13" ht="12.75">
      <c r="B1742" s="138">
        <v>15000</v>
      </c>
      <c r="C1742" s="108" t="s">
        <v>225</v>
      </c>
      <c r="D1742" s="105" t="s">
        <v>211</v>
      </c>
      <c r="E1742" s="109" t="s">
        <v>215</v>
      </c>
      <c r="F1742" s="23" t="s">
        <v>291</v>
      </c>
      <c r="G1742" s="75" t="s">
        <v>294</v>
      </c>
      <c r="H1742" s="5">
        <f>H1741-B1742</f>
        <v>-75000</v>
      </c>
      <c r="I1742" s="19">
        <f t="shared" si="99"/>
        <v>33.70786516853933</v>
      </c>
      <c r="K1742" t="s">
        <v>292</v>
      </c>
      <c r="M1742" s="2">
        <v>445</v>
      </c>
    </row>
    <row r="1743" spans="2:13" ht="12.75">
      <c r="B1743" s="138">
        <v>15000</v>
      </c>
      <c r="C1743" s="108" t="s">
        <v>216</v>
      </c>
      <c r="D1743" s="105" t="s">
        <v>211</v>
      </c>
      <c r="E1743" s="109" t="s">
        <v>215</v>
      </c>
      <c r="F1743" s="23" t="s">
        <v>291</v>
      </c>
      <c r="G1743" s="75" t="s">
        <v>295</v>
      </c>
      <c r="H1743" s="5">
        <f>H1742-B1743</f>
        <v>-90000</v>
      </c>
      <c r="I1743" s="19">
        <f>+B1743/M1743</f>
        <v>33.70786516853933</v>
      </c>
      <c r="K1743" t="s">
        <v>292</v>
      </c>
      <c r="M1743" s="2">
        <v>445</v>
      </c>
    </row>
    <row r="1744" spans="2:13" ht="12.75">
      <c r="B1744" s="138">
        <v>30000</v>
      </c>
      <c r="C1744" s="104" t="s">
        <v>214</v>
      </c>
      <c r="D1744" s="105" t="s">
        <v>211</v>
      </c>
      <c r="E1744" s="106" t="s">
        <v>215</v>
      </c>
      <c r="F1744" s="51" t="s">
        <v>212</v>
      </c>
      <c r="G1744" s="107" t="s">
        <v>37</v>
      </c>
      <c r="H1744" s="5">
        <f>H1743-B1744</f>
        <v>-120000</v>
      </c>
      <c r="I1744" s="19">
        <f t="shared" si="99"/>
        <v>67.41573033707866</v>
      </c>
      <c r="K1744" t="s">
        <v>68</v>
      </c>
      <c r="M1744" s="2">
        <v>445</v>
      </c>
    </row>
    <row r="1745" spans="2:13" ht="12.75">
      <c r="B1745" s="138">
        <v>25000</v>
      </c>
      <c r="C1745" s="108" t="s">
        <v>216</v>
      </c>
      <c r="D1745" s="105" t="s">
        <v>211</v>
      </c>
      <c r="E1745" s="109" t="s">
        <v>215</v>
      </c>
      <c r="F1745" s="51" t="s">
        <v>212</v>
      </c>
      <c r="G1745" s="109" t="s">
        <v>36</v>
      </c>
      <c r="H1745" s="5">
        <f>H1744-B1745</f>
        <v>-145000</v>
      </c>
      <c r="I1745" s="19">
        <f t="shared" si="99"/>
        <v>56.17977528089887</v>
      </c>
      <c r="K1745" t="s">
        <v>68</v>
      </c>
      <c r="M1745" s="2">
        <v>445</v>
      </c>
    </row>
    <row r="1746" spans="2:13" ht="12.75">
      <c r="B1746" s="138">
        <v>30000</v>
      </c>
      <c r="C1746" s="108" t="s">
        <v>217</v>
      </c>
      <c r="D1746" s="105" t="s">
        <v>211</v>
      </c>
      <c r="E1746" s="109" t="s">
        <v>215</v>
      </c>
      <c r="F1746" s="51" t="s">
        <v>212</v>
      </c>
      <c r="G1746" s="109" t="s">
        <v>38</v>
      </c>
      <c r="H1746" s="5">
        <f t="shared" si="97"/>
        <v>-175000</v>
      </c>
      <c r="I1746" s="19">
        <f t="shared" si="99"/>
        <v>67.41573033707866</v>
      </c>
      <c r="K1746" t="s">
        <v>68</v>
      </c>
      <c r="M1746" s="2">
        <v>445</v>
      </c>
    </row>
    <row r="1747" spans="2:13" ht="12.75">
      <c r="B1747" s="138">
        <v>10000</v>
      </c>
      <c r="C1747" s="104" t="s">
        <v>218</v>
      </c>
      <c r="D1747" s="105" t="s">
        <v>211</v>
      </c>
      <c r="E1747" s="106" t="s">
        <v>215</v>
      </c>
      <c r="F1747" s="51" t="s">
        <v>212</v>
      </c>
      <c r="G1747" s="107" t="s">
        <v>44</v>
      </c>
      <c r="H1747" s="5">
        <f t="shared" si="97"/>
        <v>-185000</v>
      </c>
      <c r="I1747" s="19">
        <f t="shared" si="99"/>
        <v>22.471910112359552</v>
      </c>
      <c r="K1747" t="s">
        <v>68</v>
      </c>
      <c r="M1747" s="2">
        <v>445</v>
      </c>
    </row>
    <row r="1748" spans="2:13" ht="12.75">
      <c r="B1748" s="138">
        <v>10000</v>
      </c>
      <c r="C1748" s="104" t="s">
        <v>219</v>
      </c>
      <c r="D1748" s="105" t="s">
        <v>211</v>
      </c>
      <c r="E1748" s="106" t="s">
        <v>220</v>
      </c>
      <c r="F1748" s="51" t="s">
        <v>212</v>
      </c>
      <c r="G1748" s="107" t="s">
        <v>37</v>
      </c>
      <c r="H1748" s="5">
        <f t="shared" si="97"/>
        <v>-195000</v>
      </c>
      <c r="I1748" s="19">
        <f t="shared" si="99"/>
        <v>22.471910112359552</v>
      </c>
      <c r="K1748" t="s">
        <v>68</v>
      </c>
      <c r="M1748" s="2">
        <v>445</v>
      </c>
    </row>
    <row r="1749" spans="2:13" ht="12.75">
      <c r="B1749" s="138">
        <v>30000</v>
      </c>
      <c r="C1749" s="110" t="s">
        <v>214</v>
      </c>
      <c r="D1749" s="105" t="s">
        <v>211</v>
      </c>
      <c r="E1749" s="111" t="s">
        <v>221</v>
      </c>
      <c r="F1749" s="51" t="s">
        <v>212</v>
      </c>
      <c r="G1749" s="112" t="s">
        <v>29</v>
      </c>
      <c r="H1749" s="5">
        <f t="shared" si="97"/>
        <v>-225000</v>
      </c>
      <c r="I1749" s="19">
        <f t="shared" si="99"/>
        <v>67.41573033707866</v>
      </c>
      <c r="K1749" t="s">
        <v>68</v>
      </c>
      <c r="M1749" s="2">
        <v>445</v>
      </c>
    </row>
    <row r="1750" spans="2:13" ht="12.75">
      <c r="B1750" s="138">
        <v>5000</v>
      </c>
      <c r="C1750" s="110" t="s">
        <v>222</v>
      </c>
      <c r="D1750" s="105" t="s">
        <v>211</v>
      </c>
      <c r="E1750" s="111" t="s">
        <v>221</v>
      </c>
      <c r="F1750" s="51" t="s">
        <v>212</v>
      </c>
      <c r="G1750" s="112" t="s">
        <v>25</v>
      </c>
      <c r="H1750" s="5">
        <f t="shared" si="97"/>
        <v>-230000</v>
      </c>
      <c r="I1750" s="19">
        <f t="shared" si="99"/>
        <v>11.235955056179776</v>
      </c>
      <c r="K1750" t="s">
        <v>68</v>
      </c>
      <c r="M1750" s="2">
        <v>445</v>
      </c>
    </row>
    <row r="1751" spans="2:13" ht="12.75">
      <c r="B1751" s="138">
        <v>10000</v>
      </c>
      <c r="C1751" s="110" t="s">
        <v>223</v>
      </c>
      <c r="D1751" s="105" t="s">
        <v>211</v>
      </c>
      <c r="E1751" s="111" t="s">
        <v>221</v>
      </c>
      <c r="F1751" s="51" t="s">
        <v>212</v>
      </c>
      <c r="G1751" s="112" t="s">
        <v>25</v>
      </c>
      <c r="H1751" s="5">
        <f t="shared" si="97"/>
        <v>-240000</v>
      </c>
      <c r="I1751" s="19">
        <f t="shared" si="99"/>
        <v>22.471910112359552</v>
      </c>
      <c r="K1751" t="s">
        <v>68</v>
      </c>
      <c r="M1751" s="2">
        <v>445</v>
      </c>
    </row>
    <row r="1752" spans="2:13" ht="12.75">
      <c r="B1752" s="138">
        <v>25000</v>
      </c>
      <c r="C1752" s="110" t="s">
        <v>216</v>
      </c>
      <c r="D1752" s="105" t="s">
        <v>211</v>
      </c>
      <c r="E1752" s="111" t="s">
        <v>224</v>
      </c>
      <c r="F1752" s="51" t="s">
        <v>212</v>
      </c>
      <c r="G1752" s="112" t="s">
        <v>26</v>
      </c>
      <c r="H1752" s="5">
        <f t="shared" si="97"/>
        <v>-265000</v>
      </c>
      <c r="I1752" s="19">
        <f t="shared" si="99"/>
        <v>56.17977528089887</v>
      </c>
      <c r="K1752" t="s">
        <v>68</v>
      </c>
      <c r="M1752" s="2">
        <v>445</v>
      </c>
    </row>
    <row r="1753" spans="2:13" ht="12.75">
      <c r="B1753" s="138">
        <v>25000</v>
      </c>
      <c r="C1753" s="110" t="s">
        <v>225</v>
      </c>
      <c r="D1753" s="105" t="s">
        <v>211</v>
      </c>
      <c r="E1753" s="111" t="s">
        <v>224</v>
      </c>
      <c r="F1753" s="51" t="s">
        <v>212</v>
      </c>
      <c r="G1753" s="112" t="s">
        <v>26</v>
      </c>
      <c r="H1753" s="5">
        <f t="shared" si="97"/>
        <v>-290000</v>
      </c>
      <c r="I1753" s="19">
        <f t="shared" si="99"/>
        <v>56.17977528089887</v>
      </c>
      <c r="K1753" t="s">
        <v>68</v>
      </c>
      <c r="M1753" s="2">
        <v>445</v>
      </c>
    </row>
    <row r="1754" spans="2:13" ht="12.75">
      <c r="B1754" s="138">
        <v>10000</v>
      </c>
      <c r="C1754" s="110" t="s">
        <v>226</v>
      </c>
      <c r="D1754" s="105" t="s">
        <v>211</v>
      </c>
      <c r="E1754" s="111" t="s">
        <v>224</v>
      </c>
      <c r="F1754" s="51" t="s">
        <v>212</v>
      </c>
      <c r="G1754" s="112" t="s">
        <v>31</v>
      </c>
      <c r="H1754" s="5">
        <f t="shared" si="97"/>
        <v>-300000</v>
      </c>
      <c r="I1754" s="19">
        <f t="shared" si="99"/>
        <v>22.471910112359552</v>
      </c>
      <c r="K1754" t="s">
        <v>68</v>
      </c>
      <c r="M1754" s="2">
        <v>445</v>
      </c>
    </row>
    <row r="1755" spans="2:13" ht="12.75">
      <c r="B1755" s="138">
        <v>5000</v>
      </c>
      <c r="C1755" s="110" t="s">
        <v>222</v>
      </c>
      <c r="D1755" s="105" t="s">
        <v>211</v>
      </c>
      <c r="E1755" s="111" t="s">
        <v>224</v>
      </c>
      <c r="F1755" s="51" t="s">
        <v>212</v>
      </c>
      <c r="G1755" s="112" t="s">
        <v>27</v>
      </c>
      <c r="H1755" s="5">
        <f t="shared" si="97"/>
        <v>-305000</v>
      </c>
      <c r="I1755" s="19">
        <f t="shared" si="99"/>
        <v>11.235955056179776</v>
      </c>
      <c r="K1755" t="s">
        <v>68</v>
      </c>
      <c r="M1755" s="2">
        <v>445</v>
      </c>
    </row>
    <row r="1756" spans="2:13" ht="12.75">
      <c r="B1756" s="138">
        <v>10000</v>
      </c>
      <c r="C1756" s="113" t="s">
        <v>227</v>
      </c>
      <c r="D1756" s="105" t="s">
        <v>211</v>
      </c>
      <c r="E1756" s="114" t="s">
        <v>224</v>
      </c>
      <c r="F1756" s="51" t="s">
        <v>212</v>
      </c>
      <c r="G1756" s="114" t="s">
        <v>28</v>
      </c>
      <c r="H1756" s="5">
        <f t="shared" si="97"/>
        <v>-315000</v>
      </c>
      <c r="I1756" s="19">
        <f t="shared" si="99"/>
        <v>22.471910112359552</v>
      </c>
      <c r="K1756" t="s">
        <v>68</v>
      </c>
      <c r="M1756" s="2">
        <v>445</v>
      </c>
    </row>
    <row r="1757" spans="2:13" ht="12.75">
      <c r="B1757" s="138">
        <v>5000</v>
      </c>
      <c r="C1757" s="110" t="s">
        <v>222</v>
      </c>
      <c r="D1757" s="105" t="s">
        <v>211</v>
      </c>
      <c r="E1757" s="111" t="s">
        <v>224</v>
      </c>
      <c r="F1757" s="51" t="s">
        <v>212</v>
      </c>
      <c r="G1757" s="112" t="s">
        <v>27</v>
      </c>
      <c r="H1757" s="5">
        <f t="shared" si="97"/>
        <v>-320000</v>
      </c>
      <c r="I1757" s="19">
        <f t="shared" si="99"/>
        <v>11.235955056179776</v>
      </c>
      <c r="K1757" t="s">
        <v>68</v>
      </c>
      <c r="M1757" s="2">
        <v>445</v>
      </c>
    </row>
    <row r="1758" spans="2:13" ht="12.75">
      <c r="B1758" s="138">
        <v>10000</v>
      </c>
      <c r="C1758" s="108" t="s">
        <v>226</v>
      </c>
      <c r="D1758" s="105" t="s">
        <v>211</v>
      </c>
      <c r="E1758" s="109" t="s">
        <v>224</v>
      </c>
      <c r="F1758" s="51" t="s">
        <v>212</v>
      </c>
      <c r="G1758" s="109" t="s">
        <v>32</v>
      </c>
      <c r="H1758" s="5">
        <f t="shared" si="97"/>
        <v>-330000</v>
      </c>
      <c r="I1758" s="66">
        <f t="shared" si="99"/>
        <v>22.471910112359552</v>
      </c>
      <c r="K1758" t="s">
        <v>68</v>
      </c>
      <c r="M1758" s="2">
        <v>445</v>
      </c>
    </row>
    <row r="1759" spans="2:13" ht="12.75">
      <c r="B1759" s="138">
        <v>5000</v>
      </c>
      <c r="C1759" s="110" t="s">
        <v>228</v>
      </c>
      <c r="D1759" s="105" t="s">
        <v>211</v>
      </c>
      <c r="E1759" s="111" t="s">
        <v>229</v>
      </c>
      <c r="F1759" s="51" t="s">
        <v>212</v>
      </c>
      <c r="G1759" s="112" t="s">
        <v>38</v>
      </c>
      <c r="H1759" s="5">
        <f aca="true" t="shared" si="100" ref="H1759:H1768">H1758-B1759</f>
        <v>-335000</v>
      </c>
      <c r="I1759" s="19">
        <f aca="true" t="shared" si="101" ref="I1759:I1768">+B1759/M1759</f>
        <v>11.235955056179776</v>
      </c>
      <c r="K1759" t="s">
        <v>68</v>
      </c>
      <c r="M1759" s="2">
        <v>445</v>
      </c>
    </row>
    <row r="1760" spans="2:13" ht="12.75">
      <c r="B1760" s="138">
        <v>5000</v>
      </c>
      <c r="C1760" s="110" t="s">
        <v>228</v>
      </c>
      <c r="D1760" s="105" t="s">
        <v>211</v>
      </c>
      <c r="E1760" s="111" t="s">
        <v>229</v>
      </c>
      <c r="F1760" s="51" t="s">
        <v>212</v>
      </c>
      <c r="G1760" s="107" t="s">
        <v>41</v>
      </c>
      <c r="H1760" s="5">
        <f t="shared" si="100"/>
        <v>-340000</v>
      </c>
      <c r="I1760" s="19">
        <f t="shared" si="101"/>
        <v>11.235955056179776</v>
      </c>
      <c r="K1760" t="s">
        <v>68</v>
      </c>
      <c r="M1760" s="2">
        <v>445</v>
      </c>
    </row>
    <row r="1761" spans="2:13" ht="12.75">
      <c r="B1761" s="138">
        <v>5000</v>
      </c>
      <c r="C1761" s="110" t="s">
        <v>228</v>
      </c>
      <c r="D1761" s="105" t="s">
        <v>211</v>
      </c>
      <c r="E1761" s="111" t="s">
        <v>229</v>
      </c>
      <c r="F1761" s="51" t="s">
        <v>212</v>
      </c>
      <c r="G1761" s="107" t="s">
        <v>41</v>
      </c>
      <c r="H1761" s="5">
        <f t="shared" si="100"/>
        <v>-345000</v>
      </c>
      <c r="I1761" s="19">
        <f t="shared" si="101"/>
        <v>11.235955056179776</v>
      </c>
      <c r="K1761" t="s">
        <v>68</v>
      </c>
      <c r="M1761" s="2">
        <v>445</v>
      </c>
    </row>
    <row r="1762" spans="2:13" ht="12.75">
      <c r="B1762" s="138">
        <v>5000</v>
      </c>
      <c r="C1762" s="110" t="s">
        <v>228</v>
      </c>
      <c r="D1762" s="105" t="s">
        <v>211</v>
      </c>
      <c r="E1762" s="111" t="s">
        <v>229</v>
      </c>
      <c r="F1762" s="51" t="s">
        <v>212</v>
      </c>
      <c r="G1762" s="107" t="s">
        <v>41</v>
      </c>
      <c r="H1762" s="5">
        <f t="shared" si="100"/>
        <v>-350000</v>
      </c>
      <c r="I1762" s="19">
        <f t="shared" si="101"/>
        <v>11.235955056179776</v>
      </c>
      <c r="K1762" t="s">
        <v>68</v>
      </c>
      <c r="M1762" s="2">
        <v>445</v>
      </c>
    </row>
    <row r="1763" spans="2:13" ht="12.75">
      <c r="B1763" s="138">
        <v>5000</v>
      </c>
      <c r="C1763" s="110" t="s">
        <v>222</v>
      </c>
      <c r="D1763" s="105" t="s">
        <v>211</v>
      </c>
      <c r="E1763" s="111" t="s">
        <v>229</v>
      </c>
      <c r="F1763" s="51" t="s">
        <v>212</v>
      </c>
      <c r="G1763" s="107" t="s">
        <v>41</v>
      </c>
      <c r="H1763" s="5">
        <f t="shared" si="100"/>
        <v>-355000</v>
      </c>
      <c r="I1763" s="19">
        <f t="shared" si="101"/>
        <v>11.235955056179776</v>
      </c>
      <c r="K1763" t="s">
        <v>68</v>
      </c>
      <c r="M1763" s="2">
        <v>445</v>
      </c>
    </row>
    <row r="1764" spans="2:13" ht="12.75">
      <c r="B1764" s="138">
        <v>5000</v>
      </c>
      <c r="C1764" s="110" t="s">
        <v>222</v>
      </c>
      <c r="D1764" s="105" t="s">
        <v>211</v>
      </c>
      <c r="E1764" s="111" t="s">
        <v>229</v>
      </c>
      <c r="F1764" s="51" t="s">
        <v>212</v>
      </c>
      <c r="G1764" s="107" t="s">
        <v>42</v>
      </c>
      <c r="H1764" s="5">
        <f t="shared" si="100"/>
        <v>-360000</v>
      </c>
      <c r="I1764" s="19">
        <f t="shared" si="101"/>
        <v>11.235955056179776</v>
      </c>
      <c r="K1764" t="s">
        <v>68</v>
      </c>
      <c r="M1764" s="2">
        <v>445</v>
      </c>
    </row>
    <row r="1765" spans="2:13" ht="12.75">
      <c r="B1765" s="138">
        <v>5000</v>
      </c>
      <c r="C1765" s="110" t="s">
        <v>222</v>
      </c>
      <c r="D1765" s="105" t="s">
        <v>211</v>
      </c>
      <c r="E1765" s="111" t="s">
        <v>229</v>
      </c>
      <c r="F1765" s="51" t="s">
        <v>212</v>
      </c>
      <c r="G1765" s="107" t="s">
        <v>50</v>
      </c>
      <c r="H1765" s="5">
        <f t="shared" si="100"/>
        <v>-365000</v>
      </c>
      <c r="I1765" s="19">
        <f t="shared" si="101"/>
        <v>11.235955056179776</v>
      </c>
      <c r="K1765" t="s">
        <v>68</v>
      </c>
      <c r="M1765" s="2">
        <v>445</v>
      </c>
    </row>
    <row r="1766" spans="2:13" ht="12.75">
      <c r="B1766" s="138">
        <v>5000</v>
      </c>
      <c r="C1766" s="110" t="s">
        <v>228</v>
      </c>
      <c r="D1766" s="105" t="s">
        <v>211</v>
      </c>
      <c r="E1766" s="111" t="s">
        <v>230</v>
      </c>
      <c r="F1766" s="51" t="s">
        <v>212</v>
      </c>
      <c r="G1766" s="112" t="s">
        <v>25</v>
      </c>
      <c r="H1766" s="5">
        <f t="shared" si="100"/>
        <v>-370000</v>
      </c>
      <c r="I1766" s="19">
        <f t="shared" si="101"/>
        <v>11.235955056179776</v>
      </c>
      <c r="K1766" t="s">
        <v>68</v>
      </c>
      <c r="M1766" s="2">
        <v>445</v>
      </c>
    </row>
    <row r="1767" spans="2:13" ht="12.75">
      <c r="B1767" s="138">
        <v>5000</v>
      </c>
      <c r="C1767" s="110" t="s">
        <v>228</v>
      </c>
      <c r="D1767" s="105" t="s">
        <v>211</v>
      </c>
      <c r="E1767" s="111" t="s">
        <v>230</v>
      </c>
      <c r="F1767" s="51" t="s">
        <v>212</v>
      </c>
      <c r="G1767" s="112" t="s">
        <v>25</v>
      </c>
      <c r="H1767" s="5">
        <f t="shared" si="100"/>
        <v>-375000</v>
      </c>
      <c r="I1767" s="19">
        <f t="shared" si="101"/>
        <v>11.235955056179776</v>
      </c>
      <c r="K1767" t="s">
        <v>68</v>
      </c>
      <c r="M1767" s="2">
        <v>445</v>
      </c>
    </row>
    <row r="1768" spans="2:13" ht="12.75">
      <c r="B1768" s="138">
        <v>5000</v>
      </c>
      <c r="C1768" s="110" t="s">
        <v>228</v>
      </c>
      <c r="D1768" s="105" t="s">
        <v>211</v>
      </c>
      <c r="E1768" s="111" t="s">
        <v>230</v>
      </c>
      <c r="F1768" s="51" t="s">
        <v>212</v>
      </c>
      <c r="G1768" s="112" t="s">
        <v>26</v>
      </c>
      <c r="H1768" s="5">
        <f t="shared" si="100"/>
        <v>-380000</v>
      </c>
      <c r="I1768" s="19">
        <f t="shared" si="101"/>
        <v>11.235955056179776</v>
      </c>
      <c r="K1768" t="s">
        <v>68</v>
      </c>
      <c r="M1768" s="2">
        <v>445</v>
      </c>
    </row>
    <row r="1769" spans="1:13" s="55" customFormat="1" ht="12.75">
      <c r="A1769" s="9"/>
      <c r="B1769" s="148">
        <f>SUM(B1739:B1768)</f>
        <v>380000</v>
      </c>
      <c r="C1769" s="9"/>
      <c r="D1769" s="9"/>
      <c r="E1769" s="115" t="s">
        <v>215</v>
      </c>
      <c r="F1769" s="58"/>
      <c r="G1769" s="171"/>
      <c r="H1769" s="57"/>
      <c r="I1769" s="54">
        <f t="shared" si="99"/>
        <v>853.9325842696629</v>
      </c>
      <c r="M1769" s="2">
        <v>445</v>
      </c>
    </row>
    <row r="1770" spans="6:13" ht="12.75">
      <c r="F1770" s="51"/>
      <c r="H1770" s="5">
        <f t="shared" si="97"/>
        <v>0</v>
      </c>
      <c r="I1770" s="19">
        <f t="shared" si="99"/>
        <v>0</v>
      </c>
      <c r="M1770" s="2">
        <v>445</v>
      </c>
    </row>
    <row r="1771" spans="2:13" ht="12.75">
      <c r="B1771" s="379"/>
      <c r="F1771" s="51"/>
      <c r="H1771" s="5">
        <f t="shared" si="97"/>
        <v>0</v>
      </c>
      <c r="I1771" s="19">
        <f t="shared" si="99"/>
        <v>0</v>
      </c>
      <c r="M1771" s="2">
        <v>445</v>
      </c>
    </row>
    <row r="1772" spans="2:13" ht="12.75">
      <c r="B1772" s="224">
        <v>30000</v>
      </c>
      <c r="C1772" s="110" t="s">
        <v>217</v>
      </c>
      <c r="D1772" s="105" t="s">
        <v>211</v>
      </c>
      <c r="E1772" s="111" t="s">
        <v>387</v>
      </c>
      <c r="F1772" s="51" t="s">
        <v>212</v>
      </c>
      <c r="G1772" s="112" t="s">
        <v>31</v>
      </c>
      <c r="H1772" s="5">
        <f t="shared" si="97"/>
        <v>-30000</v>
      </c>
      <c r="I1772" s="19">
        <f t="shared" si="99"/>
        <v>67.41573033707866</v>
      </c>
      <c r="K1772" t="s">
        <v>68</v>
      </c>
      <c r="M1772" s="2">
        <v>445</v>
      </c>
    </row>
    <row r="1773" spans="2:13" ht="12.75">
      <c r="B1773" s="391">
        <v>10000</v>
      </c>
      <c r="C1773" s="113" t="s">
        <v>1031</v>
      </c>
      <c r="D1773" s="105" t="s">
        <v>211</v>
      </c>
      <c r="E1773" s="114" t="s">
        <v>387</v>
      </c>
      <c r="F1773" s="71" t="s">
        <v>212</v>
      </c>
      <c r="G1773" s="114" t="s">
        <v>30</v>
      </c>
      <c r="H1773" s="5">
        <f t="shared" si="97"/>
        <v>-40000</v>
      </c>
      <c r="I1773" s="19">
        <f>+B1773/M1773</f>
        <v>22.471910112359552</v>
      </c>
      <c r="K1773" t="s">
        <v>68</v>
      </c>
      <c r="M1773" s="2">
        <v>445</v>
      </c>
    </row>
    <row r="1774" spans="1:13" s="55" customFormat="1" ht="12.75">
      <c r="A1774" s="9"/>
      <c r="B1774" s="223">
        <f>SUM(B1772:B1773)</f>
        <v>40000</v>
      </c>
      <c r="C1774" s="9"/>
      <c r="D1774" s="9"/>
      <c r="E1774" s="115" t="s">
        <v>387</v>
      </c>
      <c r="F1774" s="58"/>
      <c r="G1774" s="171"/>
      <c r="H1774" s="57"/>
      <c r="I1774" s="54">
        <f t="shared" si="99"/>
        <v>89.88764044943821</v>
      </c>
      <c r="M1774" s="2">
        <v>445</v>
      </c>
    </row>
    <row r="1775" spans="2:13" ht="12.75">
      <c r="B1775" s="224"/>
      <c r="F1775" s="51"/>
      <c r="H1775" s="5">
        <f t="shared" si="97"/>
        <v>0</v>
      </c>
      <c r="I1775" s="19">
        <f t="shared" si="99"/>
        <v>0</v>
      </c>
      <c r="M1775" s="2">
        <v>445</v>
      </c>
    </row>
    <row r="1776" spans="2:13" ht="12.75">
      <c r="B1776" s="224"/>
      <c r="F1776" s="51"/>
      <c r="H1776" s="5">
        <f t="shared" si="97"/>
        <v>0</v>
      </c>
      <c r="I1776" s="19">
        <f t="shared" si="99"/>
        <v>0</v>
      </c>
      <c r="M1776" s="2">
        <v>445</v>
      </c>
    </row>
    <row r="1777" spans="2:13" ht="12.75">
      <c r="B1777" s="224">
        <v>5000</v>
      </c>
      <c r="C1777" s="110" t="s">
        <v>222</v>
      </c>
      <c r="D1777" s="105" t="s">
        <v>211</v>
      </c>
      <c r="E1777" s="106" t="s">
        <v>388</v>
      </c>
      <c r="F1777" s="51" t="s">
        <v>212</v>
      </c>
      <c r="G1777" s="107" t="s">
        <v>35</v>
      </c>
      <c r="H1777" s="5">
        <f aca="true" t="shared" si="102" ref="H1777:H1828">H1776-B1777</f>
        <v>-5000</v>
      </c>
      <c r="I1777" s="19">
        <f t="shared" si="99"/>
        <v>11.235955056179776</v>
      </c>
      <c r="K1777" t="s">
        <v>68</v>
      </c>
      <c r="M1777" s="2">
        <v>445</v>
      </c>
    </row>
    <row r="1778" spans="2:13" ht="12.75">
      <c r="B1778" s="224">
        <v>5000</v>
      </c>
      <c r="C1778" s="110" t="s">
        <v>222</v>
      </c>
      <c r="D1778" s="105" t="s">
        <v>211</v>
      </c>
      <c r="E1778" s="106" t="s">
        <v>388</v>
      </c>
      <c r="F1778" s="51" t="s">
        <v>212</v>
      </c>
      <c r="G1778" s="107" t="s">
        <v>36</v>
      </c>
      <c r="H1778" s="5">
        <f t="shared" si="102"/>
        <v>-10000</v>
      </c>
      <c r="I1778" s="19">
        <f t="shared" si="99"/>
        <v>11.235955056179776</v>
      </c>
      <c r="K1778" t="s">
        <v>68</v>
      </c>
      <c r="M1778" s="2">
        <v>445</v>
      </c>
    </row>
    <row r="1779" spans="2:13" ht="12.75">
      <c r="B1779" s="224">
        <v>5000</v>
      </c>
      <c r="C1779" s="110" t="s">
        <v>222</v>
      </c>
      <c r="D1779" s="105" t="s">
        <v>211</v>
      </c>
      <c r="E1779" s="106" t="s">
        <v>388</v>
      </c>
      <c r="F1779" s="51" t="s">
        <v>212</v>
      </c>
      <c r="G1779" s="107" t="s">
        <v>36</v>
      </c>
      <c r="H1779" s="5">
        <f t="shared" si="102"/>
        <v>-15000</v>
      </c>
      <c r="I1779" s="19">
        <f t="shared" si="99"/>
        <v>11.235955056179776</v>
      </c>
      <c r="K1779" t="s">
        <v>68</v>
      </c>
      <c r="M1779" s="2">
        <v>445</v>
      </c>
    </row>
    <row r="1780" spans="2:13" ht="12.75">
      <c r="B1780" s="224">
        <v>5000</v>
      </c>
      <c r="C1780" s="110" t="s">
        <v>228</v>
      </c>
      <c r="D1780" s="105" t="s">
        <v>211</v>
      </c>
      <c r="E1780" s="106" t="s">
        <v>388</v>
      </c>
      <c r="F1780" s="51" t="s">
        <v>212</v>
      </c>
      <c r="G1780" s="107" t="s">
        <v>33</v>
      </c>
      <c r="H1780" s="5">
        <f t="shared" si="102"/>
        <v>-20000</v>
      </c>
      <c r="I1780" s="19">
        <f t="shared" si="99"/>
        <v>11.235955056179776</v>
      </c>
      <c r="K1780" t="s">
        <v>68</v>
      </c>
      <c r="M1780" s="2">
        <v>445</v>
      </c>
    </row>
    <row r="1781" spans="2:13" ht="12.75">
      <c r="B1781" s="224">
        <v>5000</v>
      </c>
      <c r="C1781" s="110" t="s">
        <v>228</v>
      </c>
      <c r="D1781" s="105" t="s">
        <v>211</v>
      </c>
      <c r="E1781" s="106" t="s">
        <v>388</v>
      </c>
      <c r="F1781" s="51" t="s">
        <v>212</v>
      </c>
      <c r="G1781" s="107" t="s">
        <v>37</v>
      </c>
      <c r="H1781" s="5">
        <f t="shared" si="102"/>
        <v>-25000</v>
      </c>
      <c r="I1781" s="19">
        <f t="shared" si="99"/>
        <v>11.235955056179776</v>
      </c>
      <c r="K1781" t="s">
        <v>68</v>
      </c>
      <c r="M1781" s="2">
        <v>445</v>
      </c>
    </row>
    <row r="1782" spans="1:13" s="55" customFormat="1" ht="12.75">
      <c r="A1782" s="9"/>
      <c r="B1782" s="223">
        <f>SUM(B1777:B1781)</f>
        <v>25000</v>
      </c>
      <c r="C1782" s="9"/>
      <c r="D1782" s="9"/>
      <c r="E1782" s="116" t="s">
        <v>388</v>
      </c>
      <c r="F1782" s="58"/>
      <c r="G1782" s="171"/>
      <c r="H1782" s="57">
        <v>0</v>
      </c>
      <c r="I1782" s="54">
        <f t="shared" si="99"/>
        <v>56.17977528089887</v>
      </c>
      <c r="M1782" s="2">
        <v>445</v>
      </c>
    </row>
    <row r="1783" spans="2:13" ht="12.75">
      <c r="B1783" s="126"/>
      <c r="F1783" s="51"/>
      <c r="H1783" s="5">
        <f t="shared" si="102"/>
        <v>0</v>
      </c>
      <c r="I1783" s="19">
        <f t="shared" si="99"/>
        <v>0</v>
      </c>
      <c r="M1783" s="2">
        <v>445</v>
      </c>
    </row>
    <row r="1784" spans="2:13" ht="12.75">
      <c r="B1784" s="126"/>
      <c r="F1784" s="51"/>
      <c r="H1784" s="5">
        <f t="shared" si="102"/>
        <v>0</v>
      </c>
      <c r="I1784" s="19">
        <f t="shared" si="99"/>
        <v>0</v>
      </c>
      <c r="M1784" s="2">
        <v>445</v>
      </c>
    </row>
    <row r="1785" spans="2:13" ht="12.75">
      <c r="B1785" s="126">
        <v>5000</v>
      </c>
      <c r="C1785" s="110" t="s">
        <v>228</v>
      </c>
      <c r="D1785" s="105" t="s">
        <v>211</v>
      </c>
      <c r="E1785" s="106" t="s">
        <v>1032</v>
      </c>
      <c r="F1785" s="51" t="s">
        <v>212</v>
      </c>
      <c r="G1785" s="107" t="s">
        <v>42</v>
      </c>
      <c r="H1785" s="5">
        <f t="shared" si="102"/>
        <v>-5000</v>
      </c>
      <c r="I1785" s="19">
        <f>+B1785/M1785</f>
        <v>11.235955056179776</v>
      </c>
      <c r="K1785" t="s">
        <v>68</v>
      </c>
      <c r="M1785" s="2">
        <v>445</v>
      </c>
    </row>
    <row r="1786" spans="2:13" ht="12.75">
      <c r="B1786" s="126">
        <v>10000</v>
      </c>
      <c r="C1786" s="104" t="s">
        <v>218</v>
      </c>
      <c r="D1786" s="105" t="s">
        <v>211</v>
      </c>
      <c r="E1786" s="106" t="s">
        <v>1033</v>
      </c>
      <c r="F1786" s="51" t="s">
        <v>212</v>
      </c>
      <c r="G1786" s="107" t="s">
        <v>44</v>
      </c>
      <c r="H1786" s="5">
        <f t="shared" si="102"/>
        <v>-15000</v>
      </c>
      <c r="I1786" s="19">
        <f t="shared" si="99"/>
        <v>22.471910112359552</v>
      </c>
      <c r="K1786" t="s">
        <v>68</v>
      </c>
      <c r="M1786" s="2">
        <v>445</v>
      </c>
    </row>
    <row r="1787" spans="2:13" ht="12.75">
      <c r="B1787" s="126">
        <v>5000</v>
      </c>
      <c r="C1787" s="110" t="s">
        <v>228</v>
      </c>
      <c r="D1787" s="105" t="s">
        <v>211</v>
      </c>
      <c r="E1787" s="111" t="s">
        <v>1034</v>
      </c>
      <c r="F1787" s="51" t="s">
        <v>212</v>
      </c>
      <c r="G1787" s="112" t="s">
        <v>31</v>
      </c>
      <c r="H1787" s="5">
        <f t="shared" si="102"/>
        <v>-20000</v>
      </c>
      <c r="I1787" s="19">
        <f>+B1787/M1787</f>
        <v>11.235955056179776</v>
      </c>
      <c r="K1787" t="s">
        <v>68</v>
      </c>
      <c r="M1787" s="2">
        <v>445</v>
      </c>
    </row>
    <row r="1788" spans="2:13" ht="12.75">
      <c r="B1788" s="126">
        <v>5000</v>
      </c>
      <c r="C1788" s="110" t="s">
        <v>228</v>
      </c>
      <c r="D1788" s="105" t="s">
        <v>211</v>
      </c>
      <c r="E1788" s="111" t="s">
        <v>1034</v>
      </c>
      <c r="F1788" s="51" t="s">
        <v>212</v>
      </c>
      <c r="G1788" s="112" t="s">
        <v>31</v>
      </c>
      <c r="H1788" s="5">
        <f t="shared" si="102"/>
        <v>-25000</v>
      </c>
      <c r="I1788" s="19">
        <f aca="true" t="shared" si="103" ref="I1788:I1840">+B1788/M1788</f>
        <v>11.235955056179776</v>
      </c>
      <c r="K1788" t="s">
        <v>68</v>
      </c>
      <c r="M1788" s="2">
        <v>445</v>
      </c>
    </row>
    <row r="1789" spans="2:13" ht="12.75">
      <c r="B1789" s="126">
        <v>10000</v>
      </c>
      <c r="C1789" s="110" t="s">
        <v>223</v>
      </c>
      <c r="D1789" s="105" t="s">
        <v>211</v>
      </c>
      <c r="E1789" s="111" t="s">
        <v>1034</v>
      </c>
      <c r="F1789" s="51" t="s">
        <v>212</v>
      </c>
      <c r="G1789" s="112" t="s">
        <v>38</v>
      </c>
      <c r="H1789" s="5">
        <f t="shared" si="102"/>
        <v>-35000</v>
      </c>
      <c r="I1789" s="19">
        <f t="shared" si="103"/>
        <v>22.471910112359552</v>
      </c>
      <c r="K1789" t="s">
        <v>68</v>
      </c>
      <c r="M1789" s="2">
        <v>445</v>
      </c>
    </row>
    <row r="1790" spans="2:13" ht="12.75">
      <c r="B1790" s="126">
        <v>5000</v>
      </c>
      <c r="C1790" s="110" t="s">
        <v>222</v>
      </c>
      <c r="D1790" s="105" t="s">
        <v>211</v>
      </c>
      <c r="E1790" s="111" t="s">
        <v>389</v>
      </c>
      <c r="F1790" s="51" t="s">
        <v>212</v>
      </c>
      <c r="G1790" s="112" t="s">
        <v>28</v>
      </c>
      <c r="H1790" s="5">
        <f t="shared" si="102"/>
        <v>-40000</v>
      </c>
      <c r="I1790" s="19">
        <f t="shared" si="103"/>
        <v>11.235955056179776</v>
      </c>
      <c r="K1790" t="s">
        <v>68</v>
      </c>
      <c r="M1790" s="2">
        <v>445</v>
      </c>
    </row>
    <row r="1791" spans="2:13" ht="12.75">
      <c r="B1791" s="126">
        <v>5000</v>
      </c>
      <c r="C1791" s="110" t="s">
        <v>222</v>
      </c>
      <c r="D1791" s="105" t="s">
        <v>211</v>
      </c>
      <c r="E1791" s="111" t="s">
        <v>389</v>
      </c>
      <c r="F1791" s="51" t="s">
        <v>212</v>
      </c>
      <c r="G1791" s="112" t="s">
        <v>30</v>
      </c>
      <c r="H1791" s="5">
        <f t="shared" si="102"/>
        <v>-45000</v>
      </c>
      <c r="I1791" s="19">
        <f t="shared" si="103"/>
        <v>11.235955056179776</v>
      </c>
      <c r="K1791" t="s">
        <v>68</v>
      </c>
      <c r="M1791" s="2">
        <v>445</v>
      </c>
    </row>
    <row r="1792" spans="2:13" ht="12.75">
      <c r="B1792" s="126">
        <v>5000</v>
      </c>
      <c r="C1792" s="110" t="s">
        <v>228</v>
      </c>
      <c r="D1792" s="105" t="s">
        <v>211</v>
      </c>
      <c r="E1792" s="111" t="s">
        <v>389</v>
      </c>
      <c r="F1792" s="51" t="s">
        <v>212</v>
      </c>
      <c r="G1792" s="112" t="s">
        <v>31</v>
      </c>
      <c r="H1792" s="5">
        <f t="shared" si="102"/>
        <v>-50000</v>
      </c>
      <c r="I1792" s="19">
        <f t="shared" si="103"/>
        <v>11.235955056179776</v>
      </c>
      <c r="K1792" t="s">
        <v>68</v>
      </c>
      <c r="M1792" s="2">
        <v>445</v>
      </c>
    </row>
    <row r="1793" spans="1:13" s="55" customFormat="1" ht="12.75">
      <c r="A1793" s="9"/>
      <c r="B1793" s="221">
        <f>SUM(B1785:B1792)</f>
        <v>50000</v>
      </c>
      <c r="C1793" s="9"/>
      <c r="D1793" s="9"/>
      <c r="E1793" s="116" t="s">
        <v>389</v>
      </c>
      <c r="F1793" s="58"/>
      <c r="G1793" s="171"/>
      <c r="H1793" s="57">
        <v>0</v>
      </c>
      <c r="I1793" s="54">
        <f t="shared" si="103"/>
        <v>112.35955056179775</v>
      </c>
      <c r="M1793" s="2">
        <v>445</v>
      </c>
    </row>
    <row r="1794" spans="2:13" ht="12.75">
      <c r="B1794" s="126"/>
      <c r="F1794" s="51"/>
      <c r="H1794" s="5">
        <f t="shared" si="102"/>
        <v>0</v>
      </c>
      <c r="I1794" s="19">
        <f t="shared" si="103"/>
        <v>0</v>
      </c>
      <c r="M1794" s="2">
        <v>445</v>
      </c>
    </row>
    <row r="1795" spans="2:13" ht="12.75">
      <c r="B1795" s="126"/>
      <c r="F1795" s="51"/>
      <c r="H1795" s="5">
        <f t="shared" si="102"/>
        <v>0</v>
      </c>
      <c r="I1795" s="19">
        <f t="shared" si="103"/>
        <v>0</v>
      </c>
      <c r="M1795" s="2">
        <v>445</v>
      </c>
    </row>
    <row r="1796" spans="2:13" ht="12.75">
      <c r="B1796" s="126">
        <v>5000</v>
      </c>
      <c r="C1796" s="110" t="s">
        <v>222</v>
      </c>
      <c r="D1796" s="105" t="s">
        <v>211</v>
      </c>
      <c r="E1796" s="109" t="s">
        <v>390</v>
      </c>
      <c r="F1796" s="51" t="s">
        <v>212</v>
      </c>
      <c r="G1796" s="107" t="s">
        <v>49</v>
      </c>
      <c r="H1796" s="5">
        <f t="shared" si="102"/>
        <v>-5000</v>
      </c>
      <c r="I1796" s="19">
        <f t="shared" si="103"/>
        <v>11.235955056179776</v>
      </c>
      <c r="K1796" t="s">
        <v>68</v>
      </c>
      <c r="M1796" s="2">
        <v>445</v>
      </c>
    </row>
    <row r="1797" spans="2:13" ht="12.75">
      <c r="B1797" s="126">
        <v>5000</v>
      </c>
      <c r="C1797" s="104" t="s">
        <v>228</v>
      </c>
      <c r="D1797" s="105" t="s">
        <v>211</v>
      </c>
      <c r="E1797" s="106" t="s">
        <v>390</v>
      </c>
      <c r="F1797" s="51" t="s">
        <v>212</v>
      </c>
      <c r="G1797" s="107" t="s">
        <v>52</v>
      </c>
      <c r="H1797" s="5">
        <f t="shared" si="102"/>
        <v>-10000</v>
      </c>
      <c r="I1797" s="19">
        <f t="shared" si="103"/>
        <v>11.235955056179776</v>
      </c>
      <c r="K1797" t="s">
        <v>68</v>
      </c>
      <c r="M1797" s="2">
        <v>445</v>
      </c>
    </row>
    <row r="1798" spans="2:13" ht="12.75">
      <c r="B1798" s="126">
        <v>5000</v>
      </c>
      <c r="C1798" s="104" t="s">
        <v>228</v>
      </c>
      <c r="D1798" s="105" t="s">
        <v>211</v>
      </c>
      <c r="E1798" s="106" t="s">
        <v>390</v>
      </c>
      <c r="F1798" s="51" t="s">
        <v>212</v>
      </c>
      <c r="G1798" s="107" t="s">
        <v>52</v>
      </c>
      <c r="H1798" s="5">
        <f t="shared" si="102"/>
        <v>-15000</v>
      </c>
      <c r="I1798" s="19">
        <f t="shared" si="103"/>
        <v>11.235955056179776</v>
      </c>
      <c r="K1798" t="s">
        <v>68</v>
      </c>
      <c r="M1798" s="2">
        <v>445</v>
      </c>
    </row>
    <row r="1799" spans="2:13" ht="12.75">
      <c r="B1799" s="126">
        <v>5000</v>
      </c>
      <c r="C1799" s="110" t="s">
        <v>222</v>
      </c>
      <c r="D1799" s="105" t="s">
        <v>211</v>
      </c>
      <c r="E1799" s="109" t="s">
        <v>390</v>
      </c>
      <c r="F1799" s="51" t="s">
        <v>212</v>
      </c>
      <c r="G1799" s="109" t="s">
        <v>52</v>
      </c>
      <c r="H1799" s="5">
        <f t="shared" si="102"/>
        <v>-20000</v>
      </c>
      <c r="I1799" s="19">
        <f t="shared" si="103"/>
        <v>11.235955056179776</v>
      </c>
      <c r="K1799" t="s">
        <v>68</v>
      </c>
      <c r="M1799" s="2">
        <v>445</v>
      </c>
    </row>
    <row r="1800" spans="1:13" s="55" customFormat="1" ht="12.75">
      <c r="A1800" s="9"/>
      <c r="B1800" s="221">
        <f>SUM(B1796:B1799)</f>
        <v>20000</v>
      </c>
      <c r="C1800" s="9"/>
      <c r="D1800" s="9"/>
      <c r="E1800" s="115" t="s">
        <v>390</v>
      </c>
      <c r="F1800" s="58"/>
      <c r="G1800" s="171"/>
      <c r="H1800" s="57"/>
      <c r="I1800" s="54">
        <f t="shared" si="103"/>
        <v>44.943820224719104</v>
      </c>
      <c r="M1800" s="2">
        <v>445</v>
      </c>
    </row>
    <row r="1801" spans="6:13" ht="12.75">
      <c r="F1801" s="51"/>
      <c r="H1801" s="5">
        <f t="shared" si="102"/>
        <v>0</v>
      </c>
      <c r="I1801" s="19">
        <f t="shared" si="103"/>
        <v>0</v>
      </c>
      <c r="M1801" s="2">
        <v>445</v>
      </c>
    </row>
    <row r="1802" spans="6:13" ht="12.75">
      <c r="F1802" s="51"/>
      <c r="H1802" s="5">
        <f t="shared" si="102"/>
        <v>0</v>
      </c>
      <c r="I1802" s="19">
        <f t="shared" si="103"/>
        <v>0</v>
      </c>
      <c r="M1802" s="2">
        <v>445</v>
      </c>
    </row>
    <row r="1803" spans="2:13" ht="12.75">
      <c r="B1803" s="224">
        <v>10000</v>
      </c>
      <c r="C1803" s="110" t="s">
        <v>1035</v>
      </c>
      <c r="D1803" s="105" t="s">
        <v>211</v>
      </c>
      <c r="E1803" s="111" t="s">
        <v>391</v>
      </c>
      <c r="F1803" s="51" t="s">
        <v>212</v>
      </c>
      <c r="G1803" s="112" t="s">
        <v>23</v>
      </c>
      <c r="H1803" s="5">
        <f t="shared" si="102"/>
        <v>-10000</v>
      </c>
      <c r="I1803" s="19">
        <f t="shared" si="103"/>
        <v>22.471910112359552</v>
      </c>
      <c r="K1803" t="s">
        <v>68</v>
      </c>
      <c r="M1803" s="2">
        <v>445</v>
      </c>
    </row>
    <row r="1804" spans="1:13" s="55" customFormat="1" ht="12.75">
      <c r="A1804" s="9"/>
      <c r="B1804" s="223">
        <f>SUM(B1803)</f>
        <v>10000</v>
      </c>
      <c r="C1804" s="9"/>
      <c r="D1804" s="9"/>
      <c r="E1804" s="116" t="s">
        <v>391</v>
      </c>
      <c r="F1804" s="58"/>
      <c r="G1804" s="171"/>
      <c r="H1804" s="57"/>
      <c r="I1804" s="54">
        <f t="shared" si="103"/>
        <v>22.471910112359552</v>
      </c>
      <c r="M1804" s="2">
        <v>445</v>
      </c>
    </row>
    <row r="1805" spans="6:13" ht="12.75">
      <c r="F1805" s="51"/>
      <c r="H1805" s="5">
        <f t="shared" si="102"/>
        <v>0</v>
      </c>
      <c r="I1805" s="19">
        <f t="shared" si="103"/>
        <v>0</v>
      </c>
      <c r="M1805" s="2">
        <v>445</v>
      </c>
    </row>
    <row r="1806" spans="6:13" ht="12.75">
      <c r="F1806" s="51"/>
      <c r="H1806" s="5">
        <f t="shared" si="102"/>
        <v>0</v>
      </c>
      <c r="I1806" s="19">
        <f t="shared" si="103"/>
        <v>0</v>
      </c>
      <c r="M1806" s="2">
        <v>445</v>
      </c>
    </row>
    <row r="1807" spans="2:13" ht="12.75">
      <c r="B1807" s="127">
        <v>5000</v>
      </c>
      <c r="C1807" s="110" t="s">
        <v>222</v>
      </c>
      <c r="D1807" s="105" t="s">
        <v>211</v>
      </c>
      <c r="E1807" s="111" t="s">
        <v>231</v>
      </c>
      <c r="F1807" s="51" t="s">
        <v>212</v>
      </c>
      <c r="G1807" s="112" t="s">
        <v>47</v>
      </c>
      <c r="H1807" s="5">
        <f t="shared" si="102"/>
        <v>-5000</v>
      </c>
      <c r="I1807" s="19">
        <f t="shared" si="103"/>
        <v>11.235955056179776</v>
      </c>
      <c r="K1807" t="s">
        <v>68</v>
      </c>
      <c r="M1807" s="2">
        <v>445</v>
      </c>
    </row>
    <row r="1808" spans="2:13" ht="12.75">
      <c r="B1808" s="127">
        <v>5000</v>
      </c>
      <c r="C1808" s="110" t="s">
        <v>222</v>
      </c>
      <c r="D1808" s="105" t="s">
        <v>211</v>
      </c>
      <c r="E1808" s="106" t="s">
        <v>231</v>
      </c>
      <c r="F1808" s="51" t="s">
        <v>212</v>
      </c>
      <c r="G1808" s="107" t="s">
        <v>48</v>
      </c>
      <c r="H1808" s="5">
        <f t="shared" si="102"/>
        <v>-10000</v>
      </c>
      <c r="I1808" s="19">
        <f t="shared" si="103"/>
        <v>11.235955056179776</v>
      </c>
      <c r="K1808" t="s">
        <v>68</v>
      </c>
      <c r="M1808" s="2">
        <v>445</v>
      </c>
    </row>
    <row r="1809" spans="1:13" s="55" customFormat="1" ht="12.75">
      <c r="A1809" s="9"/>
      <c r="B1809" s="186">
        <f>SUM(B1807:B1808)</f>
        <v>10000</v>
      </c>
      <c r="C1809" s="9"/>
      <c r="D1809" s="9"/>
      <c r="E1809" s="116" t="s">
        <v>231</v>
      </c>
      <c r="F1809" s="58"/>
      <c r="G1809" s="171"/>
      <c r="H1809" s="57"/>
      <c r="I1809" s="54">
        <f t="shared" si="103"/>
        <v>22.471910112359552</v>
      </c>
      <c r="M1809" s="2">
        <v>445</v>
      </c>
    </row>
    <row r="1810" spans="2:13" ht="12.75">
      <c r="B1810" s="127"/>
      <c r="F1810" s="51"/>
      <c r="H1810" s="5">
        <f t="shared" si="102"/>
        <v>0</v>
      </c>
      <c r="I1810" s="19">
        <f t="shared" si="103"/>
        <v>0</v>
      </c>
      <c r="M1810" s="2">
        <v>445</v>
      </c>
    </row>
    <row r="1811" spans="2:13" ht="12.75">
      <c r="B1811" s="127"/>
      <c r="F1811" s="51"/>
      <c r="H1811" s="5">
        <f t="shared" si="102"/>
        <v>0</v>
      </c>
      <c r="I1811" s="19">
        <f t="shared" si="103"/>
        <v>0</v>
      </c>
      <c r="M1811" s="2">
        <v>445</v>
      </c>
    </row>
    <row r="1812" spans="2:13" ht="12.75">
      <c r="B1812" s="127">
        <v>5000</v>
      </c>
      <c r="C1812" s="110" t="s">
        <v>222</v>
      </c>
      <c r="D1812" s="105" t="s">
        <v>211</v>
      </c>
      <c r="E1812" s="106" t="s">
        <v>232</v>
      </c>
      <c r="F1812" s="51" t="s">
        <v>212</v>
      </c>
      <c r="G1812" s="107" t="s">
        <v>33</v>
      </c>
      <c r="H1812" s="5">
        <f t="shared" si="102"/>
        <v>-5000</v>
      </c>
      <c r="I1812" s="19">
        <f t="shared" si="103"/>
        <v>11.235955056179776</v>
      </c>
      <c r="K1812" t="s">
        <v>68</v>
      </c>
      <c r="M1812" s="2">
        <v>445</v>
      </c>
    </row>
    <row r="1813" spans="2:13" ht="12.75">
      <c r="B1813" s="127">
        <v>5000</v>
      </c>
      <c r="C1813" s="110" t="s">
        <v>222</v>
      </c>
      <c r="D1813" s="105" t="s">
        <v>211</v>
      </c>
      <c r="E1813" s="106" t="s">
        <v>232</v>
      </c>
      <c r="F1813" s="51" t="s">
        <v>212</v>
      </c>
      <c r="G1813" s="107" t="s">
        <v>34</v>
      </c>
      <c r="H1813" s="5">
        <f t="shared" si="102"/>
        <v>-10000</v>
      </c>
      <c r="I1813" s="19">
        <f>+B1813/M1813</f>
        <v>11.235955056179776</v>
      </c>
      <c r="K1813" t="s">
        <v>68</v>
      </c>
      <c r="M1813" s="2">
        <v>445</v>
      </c>
    </row>
    <row r="1814" spans="2:13" ht="12.75">
      <c r="B1814" s="127">
        <v>5000</v>
      </c>
      <c r="C1814" s="110" t="s">
        <v>222</v>
      </c>
      <c r="D1814" s="105" t="s">
        <v>211</v>
      </c>
      <c r="E1814" s="106" t="s">
        <v>232</v>
      </c>
      <c r="F1814" s="51" t="s">
        <v>212</v>
      </c>
      <c r="G1814" s="107" t="s">
        <v>33</v>
      </c>
      <c r="H1814" s="5">
        <f t="shared" si="102"/>
        <v>-15000</v>
      </c>
      <c r="I1814" s="19">
        <f t="shared" si="103"/>
        <v>11.235955056179776</v>
      </c>
      <c r="K1814" t="s">
        <v>68</v>
      </c>
      <c r="M1814" s="2">
        <v>445</v>
      </c>
    </row>
    <row r="1815" spans="2:13" ht="12.75">
      <c r="B1815" s="127">
        <v>5000</v>
      </c>
      <c r="C1815" s="110" t="s">
        <v>222</v>
      </c>
      <c r="D1815" s="105" t="s">
        <v>211</v>
      </c>
      <c r="E1815" s="106" t="s">
        <v>232</v>
      </c>
      <c r="F1815" s="51" t="s">
        <v>212</v>
      </c>
      <c r="G1815" s="107" t="s">
        <v>34</v>
      </c>
      <c r="H1815" s="5">
        <f t="shared" si="102"/>
        <v>-20000</v>
      </c>
      <c r="I1815" s="19">
        <f t="shared" si="103"/>
        <v>11.235955056179776</v>
      </c>
      <c r="K1815" t="s">
        <v>68</v>
      </c>
      <c r="M1815" s="2">
        <v>445</v>
      </c>
    </row>
    <row r="1816" spans="2:13" ht="12.75">
      <c r="B1816" s="127">
        <v>5000</v>
      </c>
      <c r="C1816" s="110" t="s">
        <v>222</v>
      </c>
      <c r="D1816" s="105" t="s">
        <v>211</v>
      </c>
      <c r="E1816" s="106" t="s">
        <v>232</v>
      </c>
      <c r="F1816" s="51" t="s">
        <v>212</v>
      </c>
      <c r="G1816" s="107" t="s">
        <v>35</v>
      </c>
      <c r="H1816" s="5">
        <f t="shared" si="102"/>
        <v>-25000</v>
      </c>
      <c r="I1816" s="19">
        <f t="shared" si="103"/>
        <v>11.235955056179776</v>
      </c>
      <c r="K1816" t="s">
        <v>68</v>
      </c>
      <c r="M1816" s="2">
        <v>445</v>
      </c>
    </row>
    <row r="1817" spans="2:13" ht="12.75">
      <c r="B1817" s="127">
        <v>5000</v>
      </c>
      <c r="C1817" s="110" t="s">
        <v>228</v>
      </c>
      <c r="D1817" s="105" t="s">
        <v>211</v>
      </c>
      <c r="E1817" s="106" t="s">
        <v>232</v>
      </c>
      <c r="F1817" s="51" t="s">
        <v>212</v>
      </c>
      <c r="G1817" s="107" t="s">
        <v>32</v>
      </c>
      <c r="H1817" s="5">
        <f t="shared" si="102"/>
        <v>-30000</v>
      </c>
      <c r="I1817" s="19">
        <f t="shared" si="103"/>
        <v>11.235955056179776</v>
      </c>
      <c r="K1817" t="s">
        <v>68</v>
      </c>
      <c r="M1817" s="2">
        <v>445</v>
      </c>
    </row>
    <row r="1818" spans="1:13" s="55" customFormat="1" ht="12.75">
      <c r="A1818" s="9"/>
      <c r="B1818" s="186">
        <f>SUM(B1812:B1817)</f>
        <v>30000</v>
      </c>
      <c r="C1818" s="9"/>
      <c r="D1818" s="9"/>
      <c r="E1818" s="116" t="s">
        <v>232</v>
      </c>
      <c r="F1818" s="58"/>
      <c r="G1818" s="171"/>
      <c r="H1818" s="57"/>
      <c r="I1818" s="54">
        <f>+B1818/M1818</f>
        <v>67.41573033707866</v>
      </c>
      <c r="M1818" s="2">
        <v>445</v>
      </c>
    </row>
    <row r="1819" spans="2:13" ht="12.75">
      <c r="B1819" s="127"/>
      <c r="F1819" s="51"/>
      <c r="H1819" s="5">
        <f t="shared" si="102"/>
        <v>0</v>
      </c>
      <c r="I1819" s="19">
        <f t="shared" si="103"/>
        <v>0</v>
      </c>
      <c r="M1819" s="2">
        <v>445</v>
      </c>
    </row>
    <row r="1820" spans="2:13" ht="12.75">
      <c r="B1820" s="127"/>
      <c r="F1820" s="51"/>
      <c r="H1820" s="5">
        <f t="shared" si="102"/>
        <v>0</v>
      </c>
      <c r="I1820" s="19">
        <f t="shared" si="103"/>
        <v>0</v>
      </c>
      <c r="M1820" s="2">
        <v>445</v>
      </c>
    </row>
    <row r="1821" spans="2:13" ht="12.75">
      <c r="B1821" s="127">
        <v>5000</v>
      </c>
      <c r="C1821" s="110" t="s">
        <v>222</v>
      </c>
      <c r="D1821" s="105" t="s">
        <v>211</v>
      </c>
      <c r="E1821" s="106" t="s">
        <v>233</v>
      </c>
      <c r="F1821" s="51" t="s">
        <v>212</v>
      </c>
      <c r="G1821" s="112" t="s">
        <v>30</v>
      </c>
      <c r="H1821" s="5">
        <f t="shared" si="102"/>
        <v>-5000</v>
      </c>
      <c r="I1821" s="19">
        <f t="shared" si="103"/>
        <v>11.235955056179776</v>
      </c>
      <c r="K1821" t="s">
        <v>68</v>
      </c>
      <c r="M1821" s="2">
        <v>445</v>
      </c>
    </row>
    <row r="1822" spans="2:13" ht="12.75">
      <c r="B1822" s="127">
        <v>5000</v>
      </c>
      <c r="C1822" s="110" t="s">
        <v>228</v>
      </c>
      <c r="D1822" s="105" t="s">
        <v>211</v>
      </c>
      <c r="E1822" s="106" t="s">
        <v>233</v>
      </c>
      <c r="F1822" s="51" t="s">
        <v>212</v>
      </c>
      <c r="G1822" s="107" t="s">
        <v>32</v>
      </c>
      <c r="H1822" s="5">
        <f t="shared" si="102"/>
        <v>-10000</v>
      </c>
      <c r="I1822" s="19">
        <f t="shared" si="103"/>
        <v>11.235955056179776</v>
      </c>
      <c r="K1822" t="s">
        <v>68</v>
      </c>
      <c r="M1822" s="2">
        <v>445</v>
      </c>
    </row>
    <row r="1823" spans="1:13" s="55" customFormat="1" ht="12.75">
      <c r="A1823" s="9"/>
      <c r="B1823" s="186">
        <f>SUM(B1821:B1822)</f>
        <v>10000</v>
      </c>
      <c r="C1823" s="9"/>
      <c r="D1823" s="9"/>
      <c r="E1823" s="116" t="s">
        <v>233</v>
      </c>
      <c r="F1823" s="58"/>
      <c r="G1823" s="171"/>
      <c r="H1823" s="57"/>
      <c r="I1823" s="54">
        <f t="shared" si="103"/>
        <v>22.471910112359552</v>
      </c>
      <c r="M1823" s="2">
        <v>445</v>
      </c>
    </row>
    <row r="1824" spans="6:13" ht="12.75">
      <c r="F1824" s="51"/>
      <c r="H1824" s="5">
        <f t="shared" si="102"/>
        <v>0</v>
      </c>
      <c r="I1824" s="19">
        <f t="shared" si="103"/>
        <v>0</v>
      </c>
      <c r="M1824" s="2">
        <v>445</v>
      </c>
    </row>
    <row r="1825" spans="6:13" ht="12.75">
      <c r="F1825" s="51"/>
      <c r="H1825" s="5">
        <f t="shared" si="102"/>
        <v>0</v>
      </c>
      <c r="I1825" s="19">
        <f t="shared" si="103"/>
        <v>0</v>
      </c>
      <c r="M1825" s="2">
        <v>445</v>
      </c>
    </row>
    <row r="1826" spans="6:13" ht="12.75">
      <c r="F1826" s="51"/>
      <c r="H1826" s="5">
        <f t="shared" si="102"/>
        <v>0</v>
      </c>
      <c r="I1826" s="19">
        <f t="shared" si="103"/>
        <v>0</v>
      </c>
      <c r="M1826" s="2">
        <v>445</v>
      </c>
    </row>
    <row r="1827" spans="6:13" ht="12.75">
      <c r="F1827" s="51"/>
      <c r="H1827" s="5">
        <f t="shared" si="102"/>
        <v>0</v>
      </c>
      <c r="I1827" s="19">
        <f>+B1827/M1827</f>
        <v>0</v>
      </c>
      <c r="M1827" s="2">
        <v>445</v>
      </c>
    </row>
    <row r="1828" spans="1:13" s="55" customFormat="1" ht="12.75">
      <c r="A1828" s="9"/>
      <c r="B1828" s="225">
        <f>B1832+B1836+B1840</f>
        <v>35000</v>
      </c>
      <c r="C1828" s="103" t="s">
        <v>392</v>
      </c>
      <c r="D1828" s="9"/>
      <c r="E1828" s="9"/>
      <c r="F1828" s="58"/>
      <c r="G1828" s="171"/>
      <c r="H1828" s="57">
        <f t="shared" si="102"/>
        <v>-35000</v>
      </c>
      <c r="I1828" s="54">
        <f t="shared" si="103"/>
        <v>78.65168539325843</v>
      </c>
      <c r="M1828" s="2">
        <v>445</v>
      </c>
    </row>
    <row r="1829" spans="2:13" ht="12.75">
      <c r="B1829" s="217"/>
      <c r="F1829" s="51"/>
      <c r="H1829" s="5">
        <v>0</v>
      </c>
      <c r="I1829" s="19">
        <f t="shared" si="103"/>
        <v>0</v>
      </c>
      <c r="M1829" s="2">
        <v>445</v>
      </c>
    </row>
    <row r="1830" spans="2:13" ht="12.75">
      <c r="B1830" s="217"/>
      <c r="F1830" s="51"/>
      <c r="H1830" s="5">
        <f aca="true" t="shared" si="104" ref="H1830:H1863">H1829-B1830</f>
        <v>0</v>
      </c>
      <c r="I1830" s="19">
        <f t="shared" si="103"/>
        <v>0</v>
      </c>
      <c r="M1830" s="2">
        <v>445</v>
      </c>
    </row>
    <row r="1831" spans="2:13" ht="12.75">
      <c r="B1831" s="217">
        <v>5000</v>
      </c>
      <c r="C1831" s="1" t="s">
        <v>1036</v>
      </c>
      <c r="D1831" s="1" t="s">
        <v>211</v>
      </c>
      <c r="E1831" s="1" t="s">
        <v>393</v>
      </c>
      <c r="F1831" s="51" t="s">
        <v>1037</v>
      </c>
      <c r="G1831" s="75" t="s">
        <v>52</v>
      </c>
      <c r="H1831" s="5">
        <f t="shared" si="104"/>
        <v>-5000</v>
      </c>
      <c r="I1831" s="19">
        <f t="shared" si="103"/>
        <v>11.235955056179776</v>
      </c>
      <c r="K1831" t="s">
        <v>68</v>
      </c>
      <c r="M1831" s="2">
        <v>445</v>
      </c>
    </row>
    <row r="1832" spans="1:13" s="55" customFormat="1" ht="12.75">
      <c r="A1832" s="9"/>
      <c r="B1832" s="216">
        <f>SUM(B1831)</f>
        <v>5000</v>
      </c>
      <c r="C1832" s="9"/>
      <c r="D1832" s="9"/>
      <c r="E1832" s="9" t="s">
        <v>393</v>
      </c>
      <c r="F1832" s="58"/>
      <c r="G1832" s="171"/>
      <c r="H1832" s="57"/>
      <c r="I1832" s="54">
        <f t="shared" si="103"/>
        <v>11.235955056179776</v>
      </c>
      <c r="M1832" s="2">
        <v>445</v>
      </c>
    </row>
    <row r="1833" spans="2:13" ht="12.75">
      <c r="B1833" s="217"/>
      <c r="F1833" s="51"/>
      <c r="H1833" s="5">
        <f t="shared" si="104"/>
        <v>0</v>
      </c>
      <c r="I1833" s="19">
        <f t="shared" si="103"/>
        <v>0</v>
      </c>
      <c r="M1833" s="2">
        <v>445</v>
      </c>
    </row>
    <row r="1834" spans="2:13" ht="12.75">
      <c r="B1834" s="217"/>
      <c r="F1834" s="51"/>
      <c r="H1834" s="5">
        <f t="shared" si="104"/>
        <v>0</v>
      </c>
      <c r="I1834" s="19">
        <f t="shared" si="103"/>
        <v>0</v>
      </c>
      <c r="M1834" s="2">
        <v>445</v>
      </c>
    </row>
    <row r="1835" spans="2:14" ht="12.75">
      <c r="B1835" s="217">
        <v>15000</v>
      </c>
      <c r="C1835" s="63" t="s">
        <v>1038</v>
      </c>
      <c r="D1835" s="10" t="s">
        <v>211</v>
      </c>
      <c r="E1835" s="111" t="s">
        <v>224</v>
      </c>
      <c r="F1835" s="51" t="s">
        <v>1039</v>
      </c>
      <c r="G1835" s="75" t="s">
        <v>26</v>
      </c>
      <c r="H1835" s="5">
        <f t="shared" si="104"/>
        <v>-15000</v>
      </c>
      <c r="I1835" s="19">
        <f t="shared" si="103"/>
        <v>33.70786516853933</v>
      </c>
      <c r="J1835" s="64"/>
      <c r="K1835" t="s">
        <v>68</v>
      </c>
      <c r="L1835" s="64"/>
      <c r="M1835" s="2">
        <v>445</v>
      </c>
      <c r="N1835" s="73"/>
    </row>
    <row r="1836" spans="1:13" s="55" customFormat="1" ht="12.75">
      <c r="A1836" s="9"/>
      <c r="B1836" s="216">
        <f>SUM(B1835)</f>
        <v>15000</v>
      </c>
      <c r="C1836" s="9"/>
      <c r="D1836" s="9"/>
      <c r="E1836" s="116" t="s">
        <v>224</v>
      </c>
      <c r="F1836" s="58"/>
      <c r="G1836" s="171"/>
      <c r="H1836" s="57"/>
      <c r="I1836" s="54">
        <f t="shared" si="103"/>
        <v>33.70786516853933</v>
      </c>
      <c r="M1836" s="2">
        <v>445</v>
      </c>
    </row>
    <row r="1837" spans="2:13" ht="12.75">
      <c r="B1837" s="217"/>
      <c r="F1837" s="51"/>
      <c r="H1837" s="5">
        <f t="shared" si="104"/>
        <v>0</v>
      </c>
      <c r="I1837" s="19">
        <f t="shared" si="103"/>
        <v>0</v>
      </c>
      <c r="M1837" s="2">
        <v>445</v>
      </c>
    </row>
    <row r="1838" spans="2:13" ht="12.75">
      <c r="B1838" s="217"/>
      <c r="F1838" s="51"/>
      <c r="H1838" s="5">
        <f t="shared" si="104"/>
        <v>0</v>
      </c>
      <c r="I1838" s="19">
        <f t="shared" si="103"/>
        <v>0</v>
      </c>
      <c r="M1838" s="2">
        <v>445</v>
      </c>
    </row>
    <row r="1839" spans="2:13" ht="12.75">
      <c r="B1839" s="217">
        <v>15000</v>
      </c>
      <c r="C1839" s="1" t="s">
        <v>1038</v>
      </c>
      <c r="D1839" s="1" t="s">
        <v>211</v>
      </c>
      <c r="E1839" s="109" t="s">
        <v>215</v>
      </c>
      <c r="F1839" s="51" t="s">
        <v>1040</v>
      </c>
      <c r="G1839" s="75" t="s">
        <v>36</v>
      </c>
      <c r="H1839" s="5">
        <f t="shared" si="104"/>
        <v>-15000</v>
      </c>
      <c r="I1839" s="19">
        <f>+B1839/M1839</f>
        <v>33.70786516853933</v>
      </c>
      <c r="K1839" t="s">
        <v>68</v>
      </c>
      <c r="M1839" s="2">
        <v>445</v>
      </c>
    </row>
    <row r="1840" spans="1:13" s="55" customFormat="1" ht="12.75">
      <c r="A1840" s="9"/>
      <c r="B1840" s="216">
        <f>SUM(B1839)</f>
        <v>15000</v>
      </c>
      <c r="C1840" s="9"/>
      <c r="D1840" s="9"/>
      <c r="E1840" s="115" t="s">
        <v>394</v>
      </c>
      <c r="F1840" s="58"/>
      <c r="G1840" s="171"/>
      <c r="H1840" s="57"/>
      <c r="I1840" s="54">
        <f t="shared" si="103"/>
        <v>33.70786516853933</v>
      </c>
      <c r="M1840" s="2">
        <v>445</v>
      </c>
    </row>
    <row r="1841" spans="2:13" ht="12.75">
      <c r="B1841" s="226"/>
      <c r="F1841" s="51"/>
      <c r="H1841" s="5">
        <v>0</v>
      </c>
      <c r="I1841" s="19">
        <f>+B1841/M1841</f>
        <v>0</v>
      </c>
      <c r="M1841" s="2">
        <v>445</v>
      </c>
    </row>
    <row r="1842" spans="2:13" ht="12.75">
      <c r="B1842" s="226"/>
      <c r="F1842" s="51"/>
      <c r="H1842" s="5">
        <f>H1841-B1842</f>
        <v>0</v>
      </c>
      <c r="I1842" s="19">
        <f>+B1842/M1842</f>
        <v>0</v>
      </c>
      <c r="M1842" s="2">
        <v>445</v>
      </c>
    </row>
    <row r="1843" spans="2:13" ht="12.75">
      <c r="B1843" s="126">
        <v>500</v>
      </c>
      <c r="C1843" s="10" t="s">
        <v>1041</v>
      </c>
      <c r="D1843" s="10" t="s">
        <v>211</v>
      </c>
      <c r="E1843" s="1" t="s">
        <v>189</v>
      </c>
      <c r="F1843" s="51" t="s">
        <v>1042</v>
      </c>
      <c r="G1843" s="75" t="s">
        <v>25</v>
      </c>
      <c r="H1843" s="5">
        <v>-4700</v>
      </c>
      <c r="I1843" s="19">
        <v>1</v>
      </c>
      <c r="K1843" t="s">
        <v>996</v>
      </c>
      <c r="M1843" s="2">
        <v>445</v>
      </c>
    </row>
    <row r="1844" spans="2:13" ht="12.75">
      <c r="B1844" s="126">
        <v>6000</v>
      </c>
      <c r="C1844" s="63" t="s">
        <v>1043</v>
      </c>
      <c r="D1844" s="10" t="s">
        <v>211</v>
      </c>
      <c r="E1844" s="1" t="s">
        <v>189</v>
      </c>
      <c r="F1844" s="51" t="s">
        <v>1044</v>
      </c>
      <c r="G1844" s="75" t="s">
        <v>28</v>
      </c>
      <c r="H1844" s="5">
        <v>-15300</v>
      </c>
      <c r="I1844" s="19">
        <v>12</v>
      </c>
      <c r="K1844" t="s">
        <v>996</v>
      </c>
      <c r="M1844" s="2">
        <v>445</v>
      </c>
    </row>
    <row r="1845" spans="2:13" ht="12.75">
      <c r="B1845" s="126">
        <v>1000</v>
      </c>
      <c r="C1845" s="1" t="s">
        <v>1041</v>
      </c>
      <c r="D1845" s="10" t="s">
        <v>211</v>
      </c>
      <c r="E1845" s="1" t="s">
        <v>189</v>
      </c>
      <c r="F1845" s="65" t="s">
        <v>1045</v>
      </c>
      <c r="G1845" s="75" t="s">
        <v>34</v>
      </c>
      <c r="H1845" s="5">
        <v>-21900</v>
      </c>
      <c r="I1845" s="19">
        <v>2</v>
      </c>
      <c r="K1845" t="s">
        <v>996</v>
      </c>
      <c r="M1845" s="2">
        <v>445</v>
      </c>
    </row>
    <row r="1846" spans="2:13" ht="12.75">
      <c r="B1846" s="126">
        <v>7200</v>
      </c>
      <c r="C1846" s="63" t="s">
        <v>1046</v>
      </c>
      <c r="D1846" s="1" t="s">
        <v>211</v>
      </c>
      <c r="E1846" s="1" t="s">
        <v>189</v>
      </c>
      <c r="F1846" s="51" t="s">
        <v>1047</v>
      </c>
      <c r="G1846" s="75" t="s">
        <v>39</v>
      </c>
      <c r="H1846" s="5">
        <v>-33400</v>
      </c>
      <c r="I1846" s="19">
        <v>14.4</v>
      </c>
      <c r="K1846" t="s">
        <v>996</v>
      </c>
      <c r="M1846" s="2">
        <v>445</v>
      </c>
    </row>
    <row r="1847" spans="2:13" ht="12.75">
      <c r="B1847" s="126">
        <v>7200</v>
      </c>
      <c r="C1847" s="63" t="s">
        <v>1046</v>
      </c>
      <c r="D1847" s="1" t="s">
        <v>211</v>
      </c>
      <c r="E1847" s="1" t="s">
        <v>189</v>
      </c>
      <c r="F1847" s="51" t="s">
        <v>1048</v>
      </c>
      <c r="G1847" s="75" t="s">
        <v>44</v>
      </c>
      <c r="H1847" s="5">
        <v>-81125</v>
      </c>
      <c r="I1847" s="19">
        <v>14.4</v>
      </c>
      <c r="K1847" t="s">
        <v>996</v>
      </c>
      <c r="M1847" s="2">
        <v>445</v>
      </c>
    </row>
    <row r="1848" spans="2:13" ht="12.75">
      <c r="B1848" s="126">
        <v>6800</v>
      </c>
      <c r="C1848" s="63" t="s">
        <v>1049</v>
      </c>
      <c r="D1848" s="1" t="s">
        <v>211</v>
      </c>
      <c r="E1848" s="1" t="s">
        <v>189</v>
      </c>
      <c r="F1848" s="51" t="s">
        <v>1050</v>
      </c>
      <c r="G1848" s="75" t="s">
        <v>51</v>
      </c>
      <c r="H1848" s="5">
        <v>-95475</v>
      </c>
      <c r="I1848" s="19">
        <v>13.6</v>
      </c>
      <c r="K1848" t="s">
        <v>996</v>
      </c>
      <c r="M1848" s="2">
        <v>445</v>
      </c>
    </row>
    <row r="1849" spans="2:13" ht="12.75">
      <c r="B1849" s="126">
        <v>5000</v>
      </c>
      <c r="C1849" s="1" t="s">
        <v>1051</v>
      </c>
      <c r="D1849" s="10" t="s">
        <v>211</v>
      </c>
      <c r="E1849" s="1" t="s">
        <v>189</v>
      </c>
      <c r="F1849" s="51" t="s">
        <v>1052</v>
      </c>
      <c r="G1849" s="75" t="s">
        <v>26</v>
      </c>
      <c r="H1849" s="5">
        <v>-95475</v>
      </c>
      <c r="I1849" s="19">
        <f>+B1849/M1849</f>
        <v>11.235955056179776</v>
      </c>
      <c r="K1849" t="s">
        <v>69</v>
      </c>
      <c r="M1849" s="2">
        <v>445</v>
      </c>
    </row>
    <row r="1850" spans="2:13" ht="12.75">
      <c r="B1850" s="126">
        <v>800</v>
      </c>
      <c r="C1850" s="1" t="s">
        <v>1053</v>
      </c>
      <c r="D1850" s="10" t="s">
        <v>211</v>
      </c>
      <c r="E1850" s="1" t="s">
        <v>189</v>
      </c>
      <c r="F1850" s="51" t="s">
        <v>1054</v>
      </c>
      <c r="G1850" s="75" t="s">
        <v>26</v>
      </c>
      <c r="H1850" s="5">
        <f t="shared" si="104"/>
        <v>-96275</v>
      </c>
      <c r="I1850" s="19">
        <f>+B1850/M1850</f>
        <v>1.797752808988764</v>
      </c>
      <c r="K1850" t="s">
        <v>69</v>
      </c>
      <c r="M1850" s="2">
        <v>445</v>
      </c>
    </row>
    <row r="1851" spans="1:13" ht="12.75">
      <c r="A1851" s="117"/>
      <c r="B1851" s="126">
        <v>500</v>
      </c>
      <c r="C1851" s="27" t="s">
        <v>921</v>
      </c>
      <c r="D1851" s="27" t="s">
        <v>211</v>
      </c>
      <c r="E1851" s="102" t="s">
        <v>189</v>
      </c>
      <c r="F1851" s="71" t="s">
        <v>1055</v>
      </c>
      <c r="G1851" s="177" t="s">
        <v>47</v>
      </c>
      <c r="H1851" s="5">
        <f t="shared" si="104"/>
        <v>-96775</v>
      </c>
      <c r="I1851" s="19">
        <f>+B1851/M1851</f>
        <v>1.1235955056179776</v>
      </c>
      <c r="J1851" s="101"/>
      <c r="K1851" s="101" t="s">
        <v>69</v>
      </c>
      <c r="L1851" s="101"/>
      <c r="M1851" s="2">
        <v>445</v>
      </c>
    </row>
    <row r="1852" spans="2:13" ht="12.75">
      <c r="B1852" s="126">
        <v>750</v>
      </c>
      <c r="C1852" s="1" t="s">
        <v>1056</v>
      </c>
      <c r="D1852" s="10" t="s">
        <v>211</v>
      </c>
      <c r="E1852" s="1" t="s">
        <v>189</v>
      </c>
      <c r="F1852" s="51" t="s">
        <v>1057</v>
      </c>
      <c r="G1852" s="75" t="s">
        <v>25</v>
      </c>
      <c r="H1852" s="5">
        <f t="shared" si="104"/>
        <v>-97525</v>
      </c>
      <c r="I1852" s="19">
        <f>+B1852/M1852</f>
        <v>1.6853932584269662</v>
      </c>
      <c r="K1852" t="s">
        <v>68</v>
      </c>
      <c r="M1852" s="2">
        <v>445</v>
      </c>
    </row>
    <row r="1853" spans="2:13" ht="12.75">
      <c r="B1853" s="126">
        <v>5500</v>
      </c>
      <c r="C1853" s="1" t="s">
        <v>1058</v>
      </c>
      <c r="D1853" s="10" t="s">
        <v>211</v>
      </c>
      <c r="E1853" s="1" t="s">
        <v>189</v>
      </c>
      <c r="F1853" s="51" t="s">
        <v>1059</v>
      </c>
      <c r="G1853" s="75" t="s">
        <v>30</v>
      </c>
      <c r="H1853" s="5">
        <f t="shared" si="104"/>
        <v>-103025</v>
      </c>
      <c r="I1853" s="19">
        <f aca="true" t="shared" si="105" ref="I1853:I1896">+B1853/M1853</f>
        <v>12.359550561797754</v>
      </c>
      <c r="K1853" t="s">
        <v>68</v>
      </c>
      <c r="M1853" s="2">
        <v>445</v>
      </c>
    </row>
    <row r="1854" spans="2:13" ht="12.75">
      <c r="B1854" s="126">
        <v>4500</v>
      </c>
      <c r="C1854" s="1" t="s">
        <v>1060</v>
      </c>
      <c r="D1854" s="1" t="s">
        <v>211</v>
      </c>
      <c r="E1854" s="1" t="s">
        <v>189</v>
      </c>
      <c r="F1854" s="51" t="s">
        <v>1061</v>
      </c>
      <c r="G1854" s="75" t="s">
        <v>46</v>
      </c>
      <c r="H1854" s="5">
        <f t="shared" si="104"/>
        <v>-107525</v>
      </c>
      <c r="I1854" s="19">
        <f t="shared" si="105"/>
        <v>10.112359550561798</v>
      </c>
      <c r="K1854" t="s">
        <v>68</v>
      </c>
      <c r="M1854" s="2">
        <v>445</v>
      </c>
    </row>
    <row r="1855" spans="1:13" s="55" customFormat="1" ht="12.75">
      <c r="A1855" s="9"/>
      <c r="B1855" s="221">
        <f>SUM(B1843:B1854)</f>
        <v>45750</v>
      </c>
      <c r="C1855" s="9"/>
      <c r="D1855" s="9"/>
      <c r="E1855" s="9" t="s">
        <v>189</v>
      </c>
      <c r="F1855" s="58"/>
      <c r="G1855" s="171"/>
      <c r="H1855" s="57">
        <v>0</v>
      </c>
      <c r="I1855" s="54">
        <f t="shared" si="105"/>
        <v>102.80898876404494</v>
      </c>
      <c r="M1855" s="2">
        <v>445</v>
      </c>
    </row>
    <row r="1856" spans="2:13" ht="12.75">
      <c r="B1856" s="126"/>
      <c r="F1856" s="51"/>
      <c r="H1856" s="5">
        <f t="shared" si="104"/>
        <v>0</v>
      </c>
      <c r="I1856" s="19">
        <f t="shared" si="105"/>
        <v>0</v>
      </c>
      <c r="M1856" s="2">
        <v>445</v>
      </c>
    </row>
    <row r="1857" spans="2:13" ht="12.75">
      <c r="B1857" s="126"/>
      <c r="F1857" s="51"/>
      <c r="H1857" s="5">
        <f t="shared" si="104"/>
        <v>0</v>
      </c>
      <c r="I1857" s="19">
        <f t="shared" si="105"/>
        <v>0</v>
      </c>
      <c r="M1857" s="2">
        <v>445</v>
      </c>
    </row>
    <row r="1858" spans="1:13" s="13" customFormat="1" ht="12.75">
      <c r="A1858" s="10"/>
      <c r="B1858" s="392">
        <v>180000</v>
      </c>
      <c r="C1858" s="1" t="s">
        <v>1062</v>
      </c>
      <c r="D1858" s="1" t="s">
        <v>16</v>
      </c>
      <c r="E1858" s="1"/>
      <c r="F1858" s="42" t="s">
        <v>61</v>
      </c>
      <c r="G1858" s="78" t="s">
        <v>33</v>
      </c>
      <c r="H1858" s="5">
        <f t="shared" si="104"/>
        <v>-180000</v>
      </c>
      <c r="I1858" s="19">
        <f t="shared" si="105"/>
        <v>404.4943820224719</v>
      </c>
      <c r="J1858"/>
      <c r="K1858"/>
      <c r="L1858"/>
      <c r="M1858" s="2">
        <v>445</v>
      </c>
    </row>
    <row r="1859" spans="1:14" ht="12.75">
      <c r="A1859" s="10"/>
      <c r="B1859" s="392">
        <v>80000</v>
      </c>
      <c r="C1859" s="10" t="s">
        <v>1063</v>
      </c>
      <c r="D1859" s="1" t="s">
        <v>16</v>
      </c>
      <c r="E1859" s="10"/>
      <c r="F1859" s="95" t="s">
        <v>61</v>
      </c>
      <c r="G1859" s="78" t="s">
        <v>33</v>
      </c>
      <c r="H1859" s="5">
        <f t="shared" si="104"/>
        <v>-260000</v>
      </c>
      <c r="I1859" s="19">
        <f t="shared" si="105"/>
        <v>179.77528089887642</v>
      </c>
      <c r="J1859" s="13"/>
      <c r="K1859" s="13"/>
      <c r="L1859" s="13"/>
      <c r="M1859" s="2">
        <v>445</v>
      </c>
      <c r="N1859" s="73">
        <v>500</v>
      </c>
    </row>
    <row r="1860" spans="1:13" ht="12.75">
      <c r="A1860" s="30"/>
      <c r="B1860" s="393">
        <v>150000</v>
      </c>
      <c r="C1860" s="1" t="s">
        <v>996</v>
      </c>
      <c r="D1860" s="1" t="s">
        <v>16</v>
      </c>
      <c r="F1860" s="42" t="s">
        <v>61</v>
      </c>
      <c r="G1860" s="78" t="s">
        <v>33</v>
      </c>
      <c r="H1860" s="5">
        <f t="shared" si="104"/>
        <v>-410000</v>
      </c>
      <c r="I1860" s="19">
        <f t="shared" si="105"/>
        <v>337.07865168539325</v>
      </c>
      <c r="M1860" s="2">
        <v>445</v>
      </c>
    </row>
    <row r="1861" spans="1:13" ht="12.75">
      <c r="A1861" s="10"/>
      <c r="B1861" s="298">
        <v>19425</v>
      </c>
      <c r="C1861" s="1" t="s">
        <v>996</v>
      </c>
      <c r="D1861" s="1" t="s">
        <v>16</v>
      </c>
      <c r="E1861" s="1" t="s">
        <v>62</v>
      </c>
      <c r="F1861" s="42"/>
      <c r="G1861" s="78" t="s">
        <v>33</v>
      </c>
      <c r="H1861" s="5">
        <f t="shared" si="104"/>
        <v>-429425</v>
      </c>
      <c r="I1861" s="19">
        <f t="shared" si="105"/>
        <v>43.651685393258425</v>
      </c>
      <c r="M1861" s="2">
        <v>445</v>
      </c>
    </row>
    <row r="1862" spans="1:13" ht="12.75">
      <c r="A1862" s="30"/>
      <c r="B1862" s="393">
        <v>180000</v>
      </c>
      <c r="C1862" s="1" t="s">
        <v>69</v>
      </c>
      <c r="D1862" s="1" t="s">
        <v>16</v>
      </c>
      <c r="F1862" s="42" t="s">
        <v>61</v>
      </c>
      <c r="G1862" s="78" t="s">
        <v>33</v>
      </c>
      <c r="H1862" s="5">
        <f t="shared" si="104"/>
        <v>-609425</v>
      </c>
      <c r="I1862" s="19">
        <f t="shared" si="105"/>
        <v>404.4943820224719</v>
      </c>
      <c r="M1862" s="2">
        <v>445</v>
      </c>
    </row>
    <row r="1863" spans="1:13" ht="12.75">
      <c r="A1863" s="30"/>
      <c r="B1863" s="393">
        <v>23310</v>
      </c>
      <c r="C1863" s="1" t="s">
        <v>69</v>
      </c>
      <c r="D1863" s="1" t="s">
        <v>16</v>
      </c>
      <c r="E1863" s="1" t="s">
        <v>62</v>
      </c>
      <c r="F1863" s="42"/>
      <c r="G1863" s="78" t="s">
        <v>33</v>
      </c>
      <c r="H1863" s="5">
        <f t="shared" si="104"/>
        <v>-632735</v>
      </c>
      <c r="I1863" s="19">
        <f t="shared" si="105"/>
        <v>52.38202247191011</v>
      </c>
      <c r="M1863" s="2">
        <v>445</v>
      </c>
    </row>
    <row r="1864" spans="1:13" ht="12.75">
      <c r="A1864" s="9"/>
      <c r="B1864" s="221">
        <f>SUM(B1858:B1863)</f>
        <v>632735</v>
      </c>
      <c r="C1864" s="9" t="s">
        <v>70</v>
      </c>
      <c r="D1864" s="9"/>
      <c r="E1864" s="9"/>
      <c r="F1864" s="81"/>
      <c r="G1864" s="171"/>
      <c r="H1864" s="227">
        <v>0</v>
      </c>
      <c r="I1864" s="54">
        <f t="shared" si="105"/>
        <v>1421.876404494382</v>
      </c>
      <c r="J1864" s="55"/>
      <c r="K1864" s="55"/>
      <c r="L1864" s="55"/>
      <c r="M1864" s="2">
        <v>445</v>
      </c>
    </row>
    <row r="1865" spans="6:13" ht="12.75">
      <c r="F1865" s="51"/>
      <c r="H1865" s="5">
        <f aca="true" t="shared" si="106" ref="H1865:H1922">H1864-B1865</f>
        <v>0</v>
      </c>
      <c r="I1865" s="19">
        <f t="shared" si="105"/>
        <v>0</v>
      </c>
      <c r="M1865" s="2">
        <v>445</v>
      </c>
    </row>
    <row r="1866" spans="6:13" ht="12.75">
      <c r="F1866" s="51"/>
      <c r="H1866" s="5">
        <f t="shared" si="106"/>
        <v>0</v>
      </c>
      <c r="I1866" s="19">
        <f t="shared" si="105"/>
        <v>0</v>
      </c>
      <c r="M1866" s="2">
        <v>445</v>
      </c>
    </row>
    <row r="1867" spans="6:13" ht="12.75">
      <c r="F1867" s="51"/>
      <c r="H1867" s="5">
        <f t="shared" si="106"/>
        <v>0</v>
      </c>
      <c r="I1867" s="19">
        <f t="shared" si="105"/>
        <v>0</v>
      </c>
      <c r="M1867" s="2">
        <v>445</v>
      </c>
    </row>
    <row r="1868" spans="6:13" ht="12.75">
      <c r="F1868" s="51"/>
      <c r="H1868" s="5">
        <f t="shared" si="106"/>
        <v>0</v>
      </c>
      <c r="I1868" s="19">
        <f t="shared" si="105"/>
        <v>0</v>
      </c>
      <c r="M1868" s="2">
        <v>445</v>
      </c>
    </row>
    <row r="1869" spans="1:13" ht="13.5" thickBot="1">
      <c r="A1869" s="46"/>
      <c r="B1869" s="228">
        <f>+B1872+B1953+B1960+B1966+B1978+B1986+B1990</f>
        <v>465165</v>
      </c>
      <c r="C1869" s="46"/>
      <c r="D1869" s="53" t="s">
        <v>300</v>
      </c>
      <c r="E1869" s="43"/>
      <c r="F1869" s="84"/>
      <c r="G1869" s="170"/>
      <c r="H1869" s="118">
        <f>H1868-B1869</f>
        <v>-465165</v>
      </c>
      <c r="I1869" s="119">
        <f t="shared" si="105"/>
        <v>1045.314606741573</v>
      </c>
      <c r="J1869" s="50"/>
      <c r="K1869" s="50"/>
      <c r="L1869" s="50"/>
      <c r="M1869" s="2">
        <v>445</v>
      </c>
    </row>
    <row r="1870" spans="2:13" ht="12.75">
      <c r="B1870" s="229"/>
      <c r="F1870" s="51"/>
      <c r="H1870" s="5">
        <v>0</v>
      </c>
      <c r="I1870" s="19">
        <f t="shared" si="105"/>
        <v>0</v>
      </c>
      <c r="M1870" s="2">
        <v>445</v>
      </c>
    </row>
    <row r="1871" spans="2:13" ht="12.75">
      <c r="B1871" s="229"/>
      <c r="F1871" s="51"/>
      <c r="H1871" s="5">
        <f t="shared" si="106"/>
        <v>0</v>
      </c>
      <c r="I1871" s="19">
        <f t="shared" si="105"/>
        <v>0</v>
      </c>
      <c r="M1871" s="2">
        <v>445</v>
      </c>
    </row>
    <row r="1872" spans="1:13" s="55" customFormat="1" ht="12.75">
      <c r="A1872" s="9"/>
      <c r="B1872" s="230">
        <f>+B1879+B1894+B1903+B1908+B1917+B1923</f>
        <v>219165</v>
      </c>
      <c r="C1872" s="9"/>
      <c r="D1872" s="9"/>
      <c r="E1872" s="9" t="s">
        <v>395</v>
      </c>
      <c r="F1872" s="58"/>
      <c r="G1872" s="171"/>
      <c r="H1872" s="57"/>
      <c r="I1872" s="54">
        <f t="shared" si="105"/>
        <v>492.5056179775281</v>
      </c>
      <c r="M1872" s="2">
        <v>445</v>
      </c>
    </row>
    <row r="1873" spans="2:13" ht="12.75">
      <c r="B1873" s="229"/>
      <c r="F1873" s="51"/>
      <c r="H1873" s="5">
        <f t="shared" si="106"/>
        <v>0</v>
      </c>
      <c r="I1873" s="19">
        <f t="shared" si="105"/>
        <v>0</v>
      </c>
      <c r="M1873" s="2">
        <v>445</v>
      </c>
    </row>
    <row r="1874" spans="2:13" ht="12.75">
      <c r="B1874" s="394">
        <v>3500</v>
      </c>
      <c r="C1874" s="60" t="s">
        <v>1064</v>
      </c>
      <c r="D1874" s="10" t="s">
        <v>1065</v>
      </c>
      <c r="E1874" s="60" t="s">
        <v>377</v>
      </c>
      <c r="F1874" s="51" t="s">
        <v>1066</v>
      </c>
      <c r="G1874" s="76" t="s">
        <v>35</v>
      </c>
      <c r="H1874" s="5">
        <f t="shared" si="106"/>
        <v>-3500</v>
      </c>
      <c r="I1874" s="19">
        <f t="shared" si="105"/>
        <v>7.865168539325842</v>
      </c>
      <c r="K1874" t="s">
        <v>234</v>
      </c>
      <c r="M1874" s="2">
        <v>445</v>
      </c>
    </row>
    <row r="1875" spans="2:13" ht="12.75">
      <c r="B1875" s="229">
        <v>1000</v>
      </c>
      <c r="C1875" s="10" t="s">
        <v>1067</v>
      </c>
      <c r="D1875" s="10" t="s">
        <v>1065</v>
      </c>
      <c r="E1875" s="60" t="s">
        <v>377</v>
      </c>
      <c r="F1875" s="51" t="s">
        <v>1068</v>
      </c>
      <c r="G1875" s="75" t="s">
        <v>41</v>
      </c>
      <c r="H1875" s="5">
        <f>H1874-B1875</f>
        <v>-4500</v>
      </c>
      <c r="I1875" s="19">
        <f t="shared" si="105"/>
        <v>2.247191011235955</v>
      </c>
      <c r="K1875" t="s">
        <v>234</v>
      </c>
      <c r="M1875" s="2">
        <v>445</v>
      </c>
    </row>
    <row r="1876" spans="2:14" ht="12.75">
      <c r="B1876" s="229">
        <v>1200</v>
      </c>
      <c r="C1876" s="63" t="s">
        <v>1069</v>
      </c>
      <c r="D1876" s="10" t="s">
        <v>1065</v>
      </c>
      <c r="E1876" s="60" t="s">
        <v>377</v>
      </c>
      <c r="F1876" s="51" t="s">
        <v>1070</v>
      </c>
      <c r="G1876" s="75" t="s">
        <v>41</v>
      </c>
      <c r="H1876" s="5">
        <f>H1875-B1876</f>
        <v>-5700</v>
      </c>
      <c r="I1876" s="19">
        <f t="shared" si="105"/>
        <v>2.696629213483146</v>
      </c>
      <c r="J1876" s="64"/>
      <c r="K1876" t="s">
        <v>234</v>
      </c>
      <c r="L1876" s="64"/>
      <c r="M1876" s="2">
        <v>445</v>
      </c>
      <c r="N1876" s="73"/>
    </row>
    <row r="1877" spans="2:13" ht="12.75">
      <c r="B1877" s="229">
        <v>50000</v>
      </c>
      <c r="C1877" s="60" t="s">
        <v>1071</v>
      </c>
      <c r="D1877" s="10" t="s">
        <v>1065</v>
      </c>
      <c r="E1877" s="60" t="s">
        <v>377</v>
      </c>
      <c r="F1877" s="51" t="s">
        <v>1072</v>
      </c>
      <c r="G1877" s="75" t="s">
        <v>30</v>
      </c>
      <c r="H1877" s="5">
        <f>H1876-B1877</f>
        <v>-55700</v>
      </c>
      <c r="I1877" s="19">
        <f t="shared" si="105"/>
        <v>112.35955056179775</v>
      </c>
      <c r="K1877" t="s">
        <v>235</v>
      </c>
      <c r="M1877" s="2">
        <v>445</v>
      </c>
    </row>
    <row r="1878" spans="2:13" ht="12.75">
      <c r="B1878" s="229">
        <v>60000</v>
      </c>
      <c r="C1878" s="69" t="s">
        <v>1073</v>
      </c>
      <c r="D1878" s="10" t="s">
        <v>1065</v>
      </c>
      <c r="E1878" s="69" t="s">
        <v>1074</v>
      </c>
      <c r="F1878" s="120" t="s">
        <v>1075</v>
      </c>
      <c r="G1878" s="120" t="s">
        <v>25</v>
      </c>
      <c r="H1878" s="5">
        <f>H1877-B1878</f>
        <v>-115700</v>
      </c>
      <c r="I1878" s="19">
        <f t="shared" si="105"/>
        <v>134.8314606741573</v>
      </c>
      <c r="K1878" t="s">
        <v>236</v>
      </c>
      <c r="M1878" s="2">
        <v>445</v>
      </c>
    </row>
    <row r="1879" spans="1:13" s="55" customFormat="1" ht="12.75">
      <c r="A1879" s="9"/>
      <c r="B1879" s="230">
        <f>SUM(B1874:B1878)</f>
        <v>115700</v>
      </c>
      <c r="C1879" s="9" t="s">
        <v>1296</v>
      </c>
      <c r="D1879" s="9"/>
      <c r="E1879" s="9"/>
      <c r="F1879" s="58"/>
      <c r="G1879" s="171"/>
      <c r="H1879" s="57">
        <v>0</v>
      </c>
      <c r="I1879" s="54">
        <f t="shared" si="105"/>
        <v>260</v>
      </c>
      <c r="M1879" s="2">
        <v>445</v>
      </c>
    </row>
    <row r="1880" spans="2:13" ht="12.75">
      <c r="B1880" s="229"/>
      <c r="F1880" s="51"/>
      <c r="H1880" s="5">
        <f t="shared" si="106"/>
        <v>0</v>
      </c>
      <c r="I1880" s="19">
        <f t="shared" si="105"/>
        <v>0</v>
      </c>
      <c r="M1880" s="2">
        <v>445</v>
      </c>
    </row>
    <row r="1881" spans="2:13" ht="12.75">
      <c r="B1881" s="229"/>
      <c r="F1881" s="51"/>
      <c r="H1881" s="5">
        <f t="shared" si="106"/>
        <v>0</v>
      </c>
      <c r="I1881" s="19">
        <f t="shared" si="105"/>
        <v>0</v>
      </c>
      <c r="M1881" s="2">
        <v>445</v>
      </c>
    </row>
    <row r="1882" spans="1:13" s="13" customFormat="1" ht="12.75">
      <c r="A1882" s="10"/>
      <c r="B1882" s="394">
        <v>5000</v>
      </c>
      <c r="C1882" s="10" t="s">
        <v>397</v>
      </c>
      <c r="D1882" s="10" t="s">
        <v>1065</v>
      </c>
      <c r="E1882" s="60" t="s">
        <v>377</v>
      </c>
      <c r="F1882" s="51" t="s">
        <v>1076</v>
      </c>
      <c r="G1882" s="78" t="s">
        <v>36</v>
      </c>
      <c r="H1882" s="5">
        <f t="shared" si="106"/>
        <v>-5000</v>
      </c>
      <c r="I1882" s="19">
        <f t="shared" si="105"/>
        <v>11.235955056179776</v>
      </c>
      <c r="K1882" t="s">
        <v>234</v>
      </c>
      <c r="M1882" s="2">
        <v>445</v>
      </c>
    </row>
    <row r="1883" spans="2:13" ht="12.75">
      <c r="B1883" s="229">
        <v>5000</v>
      </c>
      <c r="C1883" s="10" t="s">
        <v>397</v>
      </c>
      <c r="D1883" s="10" t="s">
        <v>1065</v>
      </c>
      <c r="E1883" s="60" t="s">
        <v>377</v>
      </c>
      <c r="F1883" s="51" t="s">
        <v>1077</v>
      </c>
      <c r="G1883" s="75" t="s">
        <v>37</v>
      </c>
      <c r="H1883" s="5">
        <f t="shared" si="106"/>
        <v>-10000</v>
      </c>
      <c r="I1883" s="19">
        <f t="shared" si="105"/>
        <v>11.235955056179776</v>
      </c>
      <c r="K1883" t="s">
        <v>234</v>
      </c>
      <c r="M1883" s="2">
        <v>445</v>
      </c>
    </row>
    <row r="1884" spans="2:13" ht="12.75">
      <c r="B1884" s="229">
        <v>5000</v>
      </c>
      <c r="C1884" s="10" t="s">
        <v>397</v>
      </c>
      <c r="D1884" s="10" t="s">
        <v>1065</v>
      </c>
      <c r="E1884" s="60" t="s">
        <v>377</v>
      </c>
      <c r="F1884" s="51" t="s">
        <v>1078</v>
      </c>
      <c r="G1884" s="75" t="s">
        <v>40</v>
      </c>
      <c r="H1884" s="5">
        <f>H1883-B1884</f>
        <v>-15000</v>
      </c>
      <c r="I1884" s="19">
        <f>+B1884/M1884</f>
        <v>11.235955056179776</v>
      </c>
      <c r="K1884" t="s">
        <v>234</v>
      </c>
      <c r="M1884" s="2">
        <v>445</v>
      </c>
    </row>
    <row r="1885" spans="2:13" ht="12.75">
      <c r="B1885" s="394">
        <v>2225</v>
      </c>
      <c r="C1885" s="10" t="s">
        <v>397</v>
      </c>
      <c r="D1885" s="10" t="s">
        <v>1065</v>
      </c>
      <c r="E1885" s="60" t="s">
        <v>1079</v>
      </c>
      <c r="F1885" s="51" t="s">
        <v>1080</v>
      </c>
      <c r="G1885" s="75" t="s">
        <v>41</v>
      </c>
      <c r="H1885" s="5">
        <f>H1883-B1885</f>
        <v>-12225</v>
      </c>
      <c r="I1885" s="19">
        <f t="shared" si="105"/>
        <v>5</v>
      </c>
      <c r="K1885" t="s">
        <v>234</v>
      </c>
      <c r="M1885" s="2">
        <v>445</v>
      </c>
    </row>
    <row r="1886" spans="2:13" ht="12.75">
      <c r="B1886" s="229">
        <v>2500</v>
      </c>
      <c r="C1886" s="1" t="s">
        <v>1081</v>
      </c>
      <c r="D1886" s="1" t="s">
        <v>1082</v>
      </c>
      <c r="E1886" s="1" t="s">
        <v>1083</v>
      </c>
      <c r="F1886" s="51" t="s">
        <v>1084</v>
      </c>
      <c r="G1886" s="75" t="s">
        <v>37</v>
      </c>
      <c r="H1886" s="5">
        <v>-938500</v>
      </c>
      <c r="I1886" s="19">
        <v>5</v>
      </c>
      <c r="K1886" s="1" t="s">
        <v>385</v>
      </c>
      <c r="M1886" s="2">
        <v>445</v>
      </c>
    </row>
    <row r="1887" spans="2:13" ht="12.75">
      <c r="B1887" s="229">
        <v>2500</v>
      </c>
      <c r="C1887" s="1" t="s">
        <v>1081</v>
      </c>
      <c r="D1887" s="1" t="s">
        <v>1082</v>
      </c>
      <c r="E1887" s="1" t="s">
        <v>1083</v>
      </c>
      <c r="F1887" s="51" t="s">
        <v>1085</v>
      </c>
      <c r="G1887" s="75" t="s">
        <v>37</v>
      </c>
      <c r="H1887" s="5">
        <v>-941000</v>
      </c>
      <c r="I1887" s="19">
        <v>5</v>
      </c>
      <c r="K1887" s="1" t="s">
        <v>385</v>
      </c>
      <c r="M1887" s="2">
        <v>445</v>
      </c>
    </row>
    <row r="1888" spans="2:13" ht="12.75">
      <c r="B1888" s="229">
        <v>2500</v>
      </c>
      <c r="C1888" s="1" t="s">
        <v>1081</v>
      </c>
      <c r="D1888" s="1" t="s">
        <v>1082</v>
      </c>
      <c r="E1888" s="1" t="s">
        <v>1083</v>
      </c>
      <c r="F1888" s="51" t="s">
        <v>1086</v>
      </c>
      <c r="G1888" s="75" t="s">
        <v>37</v>
      </c>
      <c r="H1888" s="5">
        <v>-958500</v>
      </c>
      <c r="I1888" s="19">
        <v>5</v>
      </c>
      <c r="K1888" s="1" t="s">
        <v>385</v>
      </c>
      <c r="M1888" s="2">
        <v>445</v>
      </c>
    </row>
    <row r="1889" spans="2:13" ht="12.75">
      <c r="B1889" s="229">
        <v>2500</v>
      </c>
      <c r="C1889" s="1" t="s">
        <v>1081</v>
      </c>
      <c r="D1889" s="1" t="s">
        <v>1082</v>
      </c>
      <c r="E1889" s="1" t="s">
        <v>1083</v>
      </c>
      <c r="F1889" s="51" t="s">
        <v>1087</v>
      </c>
      <c r="G1889" s="75" t="s">
        <v>40</v>
      </c>
      <c r="H1889" s="5">
        <v>-965500</v>
      </c>
      <c r="I1889" s="19">
        <v>5</v>
      </c>
      <c r="K1889" s="1" t="s">
        <v>385</v>
      </c>
      <c r="M1889" s="2">
        <v>445</v>
      </c>
    </row>
    <row r="1890" spans="2:13" ht="12.75">
      <c r="B1890" s="229">
        <v>5000</v>
      </c>
      <c r="C1890" s="1" t="s">
        <v>1081</v>
      </c>
      <c r="D1890" s="1" t="s">
        <v>1082</v>
      </c>
      <c r="E1890" s="1" t="s">
        <v>1083</v>
      </c>
      <c r="F1890" s="51" t="s">
        <v>1088</v>
      </c>
      <c r="G1890" s="75" t="s">
        <v>38</v>
      </c>
      <c r="H1890" s="5">
        <v>-975500</v>
      </c>
      <c r="I1890" s="19">
        <v>10</v>
      </c>
      <c r="K1890" s="1" t="s">
        <v>385</v>
      </c>
      <c r="M1890" s="2">
        <v>445</v>
      </c>
    </row>
    <row r="1891" spans="2:13" ht="12.75">
      <c r="B1891" s="229">
        <v>2500</v>
      </c>
      <c r="C1891" s="1" t="s">
        <v>1081</v>
      </c>
      <c r="D1891" s="1" t="s">
        <v>1082</v>
      </c>
      <c r="E1891" s="1" t="s">
        <v>1083</v>
      </c>
      <c r="F1891" s="51" t="s">
        <v>1089</v>
      </c>
      <c r="G1891" s="75" t="s">
        <v>38</v>
      </c>
      <c r="H1891" s="5">
        <v>-1006500</v>
      </c>
      <c r="I1891" s="19">
        <v>5</v>
      </c>
      <c r="K1891" s="1" t="s">
        <v>385</v>
      </c>
      <c r="M1891" s="2">
        <v>445</v>
      </c>
    </row>
    <row r="1892" spans="2:13" ht="12.75">
      <c r="B1892" s="229">
        <v>2500</v>
      </c>
      <c r="C1892" s="1" t="s">
        <v>1081</v>
      </c>
      <c r="D1892" s="1" t="s">
        <v>1082</v>
      </c>
      <c r="E1892" s="1" t="s">
        <v>1090</v>
      </c>
      <c r="F1892" s="51" t="s">
        <v>1091</v>
      </c>
      <c r="G1892" s="75" t="s">
        <v>41</v>
      </c>
      <c r="H1892" s="5">
        <v>-1029500</v>
      </c>
      <c r="I1892" s="19">
        <v>5</v>
      </c>
      <c r="K1892" s="1" t="s">
        <v>385</v>
      </c>
      <c r="M1892" s="2">
        <v>445</v>
      </c>
    </row>
    <row r="1893" spans="2:13" ht="12.75">
      <c r="B1893" s="229">
        <v>3000</v>
      </c>
      <c r="C1893" s="1" t="s">
        <v>1081</v>
      </c>
      <c r="D1893" s="1" t="s">
        <v>1082</v>
      </c>
      <c r="E1893" s="1" t="s">
        <v>1090</v>
      </c>
      <c r="F1893" s="51" t="s">
        <v>1092</v>
      </c>
      <c r="G1893" s="75" t="s">
        <v>41</v>
      </c>
      <c r="H1893" s="5">
        <v>-1032500</v>
      </c>
      <c r="I1893" s="19">
        <v>6</v>
      </c>
      <c r="K1893" s="1" t="s">
        <v>385</v>
      </c>
      <c r="M1893" s="2">
        <v>445</v>
      </c>
    </row>
    <row r="1894" spans="1:13" s="55" customFormat="1" ht="12.75">
      <c r="A1894" s="9"/>
      <c r="B1894" s="230">
        <f>SUM(B1882:B1893)</f>
        <v>40225</v>
      </c>
      <c r="C1894" s="9" t="s">
        <v>397</v>
      </c>
      <c r="D1894" s="9"/>
      <c r="E1894" s="9"/>
      <c r="F1894" s="58"/>
      <c r="G1894" s="171"/>
      <c r="H1894" s="57">
        <v>0</v>
      </c>
      <c r="I1894" s="54">
        <f t="shared" si="105"/>
        <v>90.3932584269663</v>
      </c>
      <c r="M1894" s="2">
        <v>445</v>
      </c>
    </row>
    <row r="1895" spans="2:13" ht="12.75">
      <c r="B1895" s="229"/>
      <c r="F1895" s="51"/>
      <c r="H1895" s="5">
        <f t="shared" si="106"/>
        <v>0</v>
      </c>
      <c r="I1895" s="19">
        <f t="shared" si="105"/>
        <v>0</v>
      </c>
      <c r="M1895" s="2">
        <v>445</v>
      </c>
    </row>
    <row r="1896" spans="2:13" ht="12.75">
      <c r="B1896" s="229"/>
      <c r="F1896" s="51"/>
      <c r="H1896" s="5">
        <f t="shared" si="106"/>
        <v>0</v>
      </c>
      <c r="I1896" s="19">
        <f t="shared" si="105"/>
        <v>0</v>
      </c>
      <c r="M1896" s="2">
        <v>445</v>
      </c>
    </row>
    <row r="1897" spans="1:13" ht="12.75">
      <c r="A1897" s="10"/>
      <c r="B1897" s="394">
        <v>1500</v>
      </c>
      <c r="C1897" s="10" t="s">
        <v>440</v>
      </c>
      <c r="D1897" s="10" t="s">
        <v>1065</v>
      </c>
      <c r="E1897" s="60" t="s">
        <v>377</v>
      </c>
      <c r="F1897" s="51" t="s">
        <v>1093</v>
      </c>
      <c r="G1897" s="78" t="s">
        <v>36</v>
      </c>
      <c r="H1897" s="5">
        <f t="shared" si="106"/>
        <v>-1500</v>
      </c>
      <c r="I1897" s="19">
        <v>3</v>
      </c>
      <c r="J1897" s="13"/>
      <c r="K1897" t="s">
        <v>234</v>
      </c>
      <c r="L1897" s="13"/>
      <c r="M1897" s="2">
        <v>445</v>
      </c>
    </row>
    <row r="1898" spans="1:13" ht="12.75">
      <c r="A1898" s="10"/>
      <c r="B1898" s="394">
        <v>1500</v>
      </c>
      <c r="C1898" s="10" t="s">
        <v>440</v>
      </c>
      <c r="D1898" s="10" t="s">
        <v>1065</v>
      </c>
      <c r="E1898" s="60" t="s">
        <v>377</v>
      </c>
      <c r="F1898" s="51" t="s">
        <v>1093</v>
      </c>
      <c r="G1898" s="78" t="s">
        <v>39</v>
      </c>
      <c r="H1898" s="5">
        <f t="shared" si="106"/>
        <v>-3000</v>
      </c>
      <c r="I1898" s="19">
        <v>3</v>
      </c>
      <c r="J1898" s="13"/>
      <c r="K1898" t="s">
        <v>234</v>
      </c>
      <c r="L1898" s="13"/>
      <c r="M1898" s="2">
        <v>445</v>
      </c>
    </row>
    <row r="1899" spans="1:13" ht="12.75">
      <c r="A1899" s="10"/>
      <c r="B1899" s="394">
        <v>1500</v>
      </c>
      <c r="C1899" s="10" t="s">
        <v>440</v>
      </c>
      <c r="D1899" s="10" t="s">
        <v>1065</v>
      </c>
      <c r="E1899" s="60" t="s">
        <v>377</v>
      </c>
      <c r="F1899" s="51" t="s">
        <v>1093</v>
      </c>
      <c r="G1899" s="78" t="s">
        <v>37</v>
      </c>
      <c r="H1899" s="5">
        <f t="shared" si="106"/>
        <v>-4500</v>
      </c>
      <c r="I1899" s="19">
        <v>3</v>
      </c>
      <c r="J1899" s="13"/>
      <c r="K1899" t="s">
        <v>234</v>
      </c>
      <c r="L1899" s="13"/>
      <c r="M1899" s="2">
        <v>445</v>
      </c>
    </row>
    <row r="1900" spans="1:13" ht="12.75">
      <c r="A1900" s="10"/>
      <c r="B1900" s="394">
        <v>1500</v>
      </c>
      <c r="C1900" s="10" t="s">
        <v>440</v>
      </c>
      <c r="D1900" s="10" t="s">
        <v>1065</v>
      </c>
      <c r="E1900" s="60" t="s">
        <v>377</v>
      </c>
      <c r="F1900" s="51" t="s">
        <v>1093</v>
      </c>
      <c r="G1900" s="78" t="s">
        <v>40</v>
      </c>
      <c r="H1900" s="5">
        <f t="shared" si="106"/>
        <v>-6000</v>
      </c>
      <c r="I1900" s="19">
        <v>3</v>
      </c>
      <c r="J1900" s="13"/>
      <c r="K1900" t="s">
        <v>234</v>
      </c>
      <c r="L1900" s="13"/>
      <c r="M1900" s="2">
        <v>445</v>
      </c>
    </row>
    <row r="1901" spans="1:13" ht="12.75">
      <c r="A1901" s="10"/>
      <c r="B1901" s="394">
        <v>1500</v>
      </c>
      <c r="C1901" s="10" t="s">
        <v>440</v>
      </c>
      <c r="D1901" s="10" t="s">
        <v>1065</v>
      </c>
      <c r="E1901" s="60" t="s">
        <v>377</v>
      </c>
      <c r="F1901" s="51" t="s">
        <v>1093</v>
      </c>
      <c r="G1901" s="78" t="s">
        <v>38</v>
      </c>
      <c r="H1901" s="5">
        <f t="shared" si="106"/>
        <v>-7500</v>
      </c>
      <c r="I1901" s="19">
        <v>3</v>
      </c>
      <c r="J1901" s="13"/>
      <c r="K1901" t="s">
        <v>234</v>
      </c>
      <c r="L1901" s="13"/>
      <c r="M1901" s="2">
        <v>445</v>
      </c>
    </row>
    <row r="1902" spans="2:13" ht="12.75">
      <c r="B1902" s="394">
        <v>1335</v>
      </c>
      <c r="C1902" s="10" t="s">
        <v>440</v>
      </c>
      <c r="D1902" s="10" t="s">
        <v>1065</v>
      </c>
      <c r="E1902" s="60" t="s">
        <v>1094</v>
      </c>
      <c r="F1902" s="51" t="s">
        <v>1093</v>
      </c>
      <c r="G1902" s="75" t="s">
        <v>41</v>
      </c>
      <c r="H1902" s="5">
        <f t="shared" si="106"/>
        <v>-8835</v>
      </c>
      <c r="I1902" s="19">
        <v>2.67</v>
      </c>
      <c r="K1902" t="s">
        <v>234</v>
      </c>
      <c r="M1902" s="2">
        <v>445</v>
      </c>
    </row>
    <row r="1903" spans="1:13" s="55" customFormat="1" ht="12.75">
      <c r="A1903" s="9"/>
      <c r="B1903" s="230">
        <f>SUM(B1897:B1902)</f>
        <v>8835</v>
      </c>
      <c r="C1903" s="9"/>
      <c r="D1903" s="9"/>
      <c r="E1903" s="9"/>
      <c r="F1903" s="58"/>
      <c r="G1903" s="171"/>
      <c r="H1903" s="57">
        <v>0</v>
      </c>
      <c r="I1903" s="54">
        <f>+B1903/M1903</f>
        <v>19.853932584269664</v>
      </c>
      <c r="M1903" s="2">
        <v>445</v>
      </c>
    </row>
    <row r="1904" spans="2:13" ht="12.75">
      <c r="B1904" s="229"/>
      <c r="F1904" s="51"/>
      <c r="H1904" s="5">
        <f t="shared" si="106"/>
        <v>0</v>
      </c>
      <c r="I1904" s="19">
        <f>+B1904/M1904</f>
        <v>0</v>
      </c>
      <c r="M1904" s="2">
        <v>445</v>
      </c>
    </row>
    <row r="1905" spans="2:13" ht="12.75">
      <c r="B1905" s="229"/>
      <c r="F1905" s="51"/>
      <c r="H1905" s="5">
        <f t="shared" si="106"/>
        <v>0</v>
      </c>
      <c r="I1905" s="19">
        <f>+B1905/M1905</f>
        <v>0</v>
      </c>
      <c r="M1905" s="2">
        <v>445</v>
      </c>
    </row>
    <row r="1906" spans="2:13" ht="12.75">
      <c r="B1906" s="394">
        <v>5000</v>
      </c>
      <c r="C1906" s="10" t="s">
        <v>463</v>
      </c>
      <c r="D1906" s="10" t="s">
        <v>1065</v>
      </c>
      <c r="E1906" s="60" t="s">
        <v>377</v>
      </c>
      <c r="F1906" s="51" t="s">
        <v>1095</v>
      </c>
      <c r="G1906" s="172" t="s">
        <v>35</v>
      </c>
      <c r="H1906" s="5">
        <v>-58200</v>
      </c>
      <c r="I1906" s="19">
        <v>10</v>
      </c>
      <c r="K1906" t="s">
        <v>234</v>
      </c>
      <c r="M1906" s="2">
        <v>445</v>
      </c>
    </row>
    <row r="1907" spans="2:13" ht="12.75">
      <c r="B1907" s="229">
        <v>5000</v>
      </c>
      <c r="C1907" s="1" t="s">
        <v>463</v>
      </c>
      <c r="D1907" s="10" t="s">
        <v>1065</v>
      </c>
      <c r="E1907" s="60" t="s">
        <v>377</v>
      </c>
      <c r="F1907" s="51" t="s">
        <v>1096</v>
      </c>
      <c r="G1907" s="75" t="s">
        <v>41</v>
      </c>
      <c r="H1907" s="5">
        <v>-142900</v>
      </c>
      <c r="I1907" s="19">
        <v>10</v>
      </c>
      <c r="K1907" t="s">
        <v>234</v>
      </c>
      <c r="M1907" s="2">
        <v>445</v>
      </c>
    </row>
    <row r="1908" spans="1:13" s="55" customFormat="1" ht="12.75">
      <c r="A1908" s="9"/>
      <c r="B1908" s="230">
        <f>SUM(B1906:B1907)</f>
        <v>10000</v>
      </c>
      <c r="C1908" s="9" t="s">
        <v>463</v>
      </c>
      <c r="D1908" s="9"/>
      <c r="E1908" s="9"/>
      <c r="F1908" s="58"/>
      <c r="G1908" s="171"/>
      <c r="H1908" s="57">
        <v>0</v>
      </c>
      <c r="I1908" s="54">
        <f>+B1908/M1908</f>
        <v>22.471910112359552</v>
      </c>
      <c r="M1908" s="2">
        <v>445</v>
      </c>
    </row>
    <row r="1909" spans="2:13" ht="12.75">
      <c r="B1909" s="229"/>
      <c r="F1909" s="51"/>
      <c r="H1909" s="5">
        <f t="shared" si="106"/>
        <v>0</v>
      </c>
      <c r="I1909" s="19">
        <f>+B1909/M1909</f>
        <v>0</v>
      </c>
      <c r="M1909" s="2">
        <v>445</v>
      </c>
    </row>
    <row r="1910" spans="2:13" ht="12.75">
      <c r="B1910" s="229"/>
      <c r="F1910" s="51"/>
      <c r="H1910" s="5">
        <f t="shared" si="106"/>
        <v>0</v>
      </c>
      <c r="I1910" s="19">
        <f>+B1910/M1910</f>
        <v>0</v>
      </c>
      <c r="M1910" s="2">
        <v>445</v>
      </c>
    </row>
    <row r="1911" spans="1:13" ht="12.75">
      <c r="A1911" s="10"/>
      <c r="B1911" s="394">
        <v>2000</v>
      </c>
      <c r="C1911" s="10" t="s">
        <v>465</v>
      </c>
      <c r="D1911" s="10" t="s">
        <v>1065</v>
      </c>
      <c r="E1911" s="60" t="s">
        <v>377</v>
      </c>
      <c r="F1911" s="51" t="s">
        <v>1093</v>
      </c>
      <c r="G1911" s="78" t="s">
        <v>36</v>
      </c>
      <c r="H1911" s="5">
        <f t="shared" si="106"/>
        <v>-2000</v>
      </c>
      <c r="I1911" s="19">
        <v>4</v>
      </c>
      <c r="J1911" s="13"/>
      <c r="K1911" t="s">
        <v>234</v>
      </c>
      <c r="L1911" s="13"/>
      <c r="M1911" s="2">
        <v>445</v>
      </c>
    </row>
    <row r="1912" spans="1:13" ht="12.75">
      <c r="A1912" s="10"/>
      <c r="B1912" s="394">
        <v>2000</v>
      </c>
      <c r="C1912" s="10" t="s">
        <v>465</v>
      </c>
      <c r="D1912" s="10" t="s">
        <v>1065</v>
      </c>
      <c r="E1912" s="60" t="s">
        <v>377</v>
      </c>
      <c r="F1912" s="51" t="s">
        <v>1093</v>
      </c>
      <c r="G1912" s="78" t="s">
        <v>39</v>
      </c>
      <c r="H1912" s="5">
        <f t="shared" si="106"/>
        <v>-4000</v>
      </c>
      <c r="I1912" s="19">
        <v>4</v>
      </c>
      <c r="J1912" s="13"/>
      <c r="K1912" t="s">
        <v>234</v>
      </c>
      <c r="L1912" s="13"/>
      <c r="M1912" s="2">
        <v>445</v>
      </c>
    </row>
    <row r="1913" spans="1:13" ht="12.75">
      <c r="A1913" s="10"/>
      <c r="B1913" s="394">
        <v>2000</v>
      </c>
      <c r="C1913" s="10" t="s">
        <v>465</v>
      </c>
      <c r="D1913" s="10" t="s">
        <v>1065</v>
      </c>
      <c r="E1913" s="60" t="s">
        <v>377</v>
      </c>
      <c r="F1913" s="51" t="s">
        <v>1093</v>
      </c>
      <c r="G1913" s="78" t="s">
        <v>37</v>
      </c>
      <c r="H1913" s="5">
        <f t="shared" si="106"/>
        <v>-6000</v>
      </c>
      <c r="I1913" s="19">
        <v>4</v>
      </c>
      <c r="J1913" s="13"/>
      <c r="K1913" t="s">
        <v>234</v>
      </c>
      <c r="L1913" s="13"/>
      <c r="M1913" s="2">
        <v>445</v>
      </c>
    </row>
    <row r="1914" spans="1:13" ht="12.75">
      <c r="A1914" s="10"/>
      <c r="B1914" s="394">
        <v>2000</v>
      </c>
      <c r="C1914" s="10" t="s">
        <v>465</v>
      </c>
      <c r="D1914" s="10" t="s">
        <v>1065</v>
      </c>
      <c r="E1914" s="60" t="s">
        <v>377</v>
      </c>
      <c r="F1914" s="51" t="s">
        <v>1093</v>
      </c>
      <c r="G1914" s="78" t="s">
        <v>40</v>
      </c>
      <c r="H1914" s="5">
        <f t="shared" si="106"/>
        <v>-8000</v>
      </c>
      <c r="I1914" s="19">
        <v>4</v>
      </c>
      <c r="J1914" s="13"/>
      <c r="K1914" t="s">
        <v>234</v>
      </c>
      <c r="L1914" s="13"/>
      <c r="M1914" s="2">
        <v>445</v>
      </c>
    </row>
    <row r="1915" spans="1:13" ht="12.75">
      <c r="A1915" s="10"/>
      <c r="B1915" s="394">
        <v>2000</v>
      </c>
      <c r="C1915" s="10" t="s">
        <v>465</v>
      </c>
      <c r="D1915" s="10" t="s">
        <v>1065</v>
      </c>
      <c r="E1915" s="60" t="s">
        <v>377</v>
      </c>
      <c r="F1915" s="51" t="s">
        <v>1093</v>
      </c>
      <c r="G1915" s="78" t="s">
        <v>38</v>
      </c>
      <c r="H1915" s="5">
        <f t="shared" si="106"/>
        <v>-10000</v>
      </c>
      <c r="I1915" s="19">
        <v>4</v>
      </c>
      <c r="J1915" s="13"/>
      <c r="K1915" t="s">
        <v>234</v>
      </c>
      <c r="L1915" s="13"/>
      <c r="M1915" s="2">
        <v>445</v>
      </c>
    </row>
    <row r="1916" spans="2:13" ht="12.75">
      <c r="B1916" s="394">
        <v>1780</v>
      </c>
      <c r="C1916" s="10" t="s">
        <v>465</v>
      </c>
      <c r="D1916" s="10" t="s">
        <v>1065</v>
      </c>
      <c r="E1916" s="60" t="s">
        <v>1094</v>
      </c>
      <c r="F1916" s="51" t="s">
        <v>1093</v>
      </c>
      <c r="G1916" s="75" t="s">
        <v>41</v>
      </c>
      <c r="H1916" s="5">
        <f t="shared" si="106"/>
        <v>-11780</v>
      </c>
      <c r="I1916" s="19">
        <v>3.56</v>
      </c>
      <c r="K1916" t="s">
        <v>234</v>
      </c>
      <c r="M1916" s="2">
        <v>445</v>
      </c>
    </row>
    <row r="1917" spans="1:13" s="55" customFormat="1" ht="12.75">
      <c r="A1917" s="9"/>
      <c r="B1917" s="230">
        <f>SUM(B1911:B1916)</f>
        <v>11780</v>
      </c>
      <c r="C1917" s="9" t="s">
        <v>465</v>
      </c>
      <c r="D1917" s="9"/>
      <c r="E1917" s="9"/>
      <c r="F1917" s="58"/>
      <c r="G1917" s="171"/>
      <c r="H1917" s="57">
        <v>0</v>
      </c>
      <c r="I1917" s="54">
        <f>+B1917/M1917</f>
        <v>26.471910112359552</v>
      </c>
      <c r="M1917" s="2">
        <v>445</v>
      </c>
    </row>
    <row r="1918" spans="2:13" ht="12.75">
      <c r="B1918" s="229"/>
      <c r="F1918" s="51"/>
      <c r="H1918" s="5">
        <f t="shared" si="106"/>
        <v>0</v>
      </c>
      <c r="I1918" s="19">
        <f>+B1918/M1918</f>
        <v>0</v>
      </c>
      <c r="M1918" s="2">
        <v>445</v>
      </c>
    </row>
    <row r="1919" spans="2:13" ht="12.75">
      <c r="B1919" s="229"/>
      <c r="F1919" s="51"/>
      <c r="H1919" s="5">
        <f>H1025-B1919</f>
        <v>0</v>
      </c>
      <c r="I1919" s="19">
        <f>+B1919/M1919</f>
        <v>0</v>
      </c>
      <c r="M1919" s="2">
        <v>445</v>
      </c>
    </row>
    <row r="1920" spans="2:13" ht="12.75">
      <c r="B1920" s="229"/>
      <c r="F1920" s="51"/>
      <c r="H1920" s="5">
        <f t="shared" si="106"/>
        <v>0</v>
      </c>
      <c r="I1920" s="19">
        <f>+B1920/M1920</f>
        <v>0</v>
      </c>
      <c r="M1920" s="2">
        <v>445</v>
      </c>
    </row>
    <row r="1921" spans="2:13" ht="12.75">
      <c r="B1921" s="229">
        <v>28125</v>
      </c>
      <c r="C1921" s="10" t="s">
        <v>1097</v>
      </c>
      <c r="D1921" s="10" t="s">
        <v>1065</v>
      </c>
      <c r="E1921" s="60" t="s">
        <v>377</v>
      </c>
      <c r="F1921" s="51" t="s">
        <v>1098</v>
      </c>
      <c r="G1921" s="75" t="s">
        <v>38</v>
      </c>
      <c r="H1921" s="5">
        <f t="shared" si="106"/>
        <v>-28125</v>
      </c>
      <c r="I1921" s="19">
        <v>56.25</v>
      </c>
      <c r="K1921" t="s">
        <v>996</v>
      </c>
      <c r="M1921" s="2">
        <v>445</v>
      </c>
    </row>
    <row r="1922" spans="2:13" ht="12.75">
      <c r="B1922" s="229">
        <v>4500</v>
      </c>
      <c r="C1922" s="10" t="s">
        <v>1099</v>
      </c>
      <c r="D1922" s="10" t="s">
        <v>1065</v>
      </c>
      <c r="E1922" s="60" t="s">
        <v>377</v>
      </c>
      <c r="F1922" s="51" t="s">
        <v>1098</v>
      </c>
      <c r="G1922" s="75" t="s">
        <v>38</v>
      </c>
      <c r="H1922" s="5">
        <f t="shared" si="106"/>
        <v>-32625</v>
      </c>
      <c r="I1922" s="19">
        <v>9</v>
      </c>
      <c r="K1922" t="s">
        <v>996</v>
      </c>
      <c r="M1922" s="2">
        <v>445</v>
      </c>
    </row>
    <row r="1923" spans="1:13" s="55" customFormat="1" ht="12.75">
      <c r="A1923" s="9"/>
      <c r="B1923" s="230">
        <f>SUM(B1921:B1922)</f>
        <v>32625</v>
      </c>
      <c r="C1923" s="9" t="s">
        <v>189</v>
      </c>
      <c r="D1923" s="9"/>
      <c r="E1923" s="9"/>
      <c r="F1923" s="58"/>
      <c r="G1923" s="171"/>
      <c r="H1923" s="57">
        <v>0</v>
      </c>
      <c r="I1923" s="54">
        <f>+B1923/M1923</f>
        <v>73.31460674157303</v>
      </c>
      <c r="M1923" s="2">
        <v>445</v>
      </c>
    </row>
    <row r="1924" spans="2:13" ht="12.75">
      <c r="B1924" s="229"/>
      <c r="F1924" s="51"/>
      <c r="I1924" s="19"/>
      <c r="M1924" s="2">
        <v>445</v>
      </c>
    </row>
    <row r="1925" spans="2:13" ht="12.75">
      <c r="B1925" s="229"/>
      <c r="F1925" s="51"/>
      <c r="I1925" s="19"/>
      <c r="M1925" s="2">
        <v>445</v>
      </c>
    </row>
    <row r="1926" spans="2:13" ht="12.75">
      <c r="B1926" s="229"/>
      <c r="F1926" s="51"/>
      <c r="I1926" s="19"/>
      <c r="M1926" s="2">
        <v>445</v>
      </c>
    </row>
    <row r="1927" spans="2:13" ht="12.75">
      <c r="B1927" s="394">
        <v>2500</v>
      </c>
      <c r="C1927" s="1" t="s">
        <v>1081</v>
      </c>
      <c r="D1927" s="10" t="s">
        <v>1082</v>
      </c>
      <c r="E1927" s="60" t="s">
        <v>1100</v>
      </c>
      <c r="F1927" s="51" t="s">
        <v>1101</v>
      </c>
      <c r="G1927" s="76" t="s">
        <v>23</v>
      </c>
      <c r="H1927" s="5">
        <f aca="true" t="shared" si="107" ref="H1927:H1952">H1926-B1927</f>
        <v>-2500</v>
      </c>
      <c r="I1927" s="19">
        <v>5</v>
      </c>
      <c r="K1927" s="1" t="s">
        <v>385</v>
      </c>
      <c r="M1927" s="2">
        <v>445</v>
      </c>
    </row>
    <row r="1928" spans="2:13" ht="12.75">
      <c r="B1928" s="394">
        <v>2500</v>
      </c>
      <c r="C1928" s="1" t="s">
        <v>1081</v>
      </c>
      <c r="D1928" s="10" t="s">
        <v>1082</v>
      </c>
      <c r="E1928" s="27" t="s">
        <v>1100</v>
      </c>
      <c r="F1928" s="51" t="s">
        <v>1102</v>
      </c>
      <c r="G1928" s="172" t="s">
        <v>23</v>
      </c>
      <c r="H1928" s="5">
        <f t="shared" si="107"/>
        <v>-5000</v>
      </c>
      <c r="I1928" s="19">
        <v>5</v>
      </c>
      <c r="K1928" s="1" t="s">
        <v>385</v>
      </c>
      <c r="M1928" s="2">
        <v>445</v>
      </c>
    </row>
    <row r="1929" spans="2:13" ht="12.75">
      <c r="B1929" s="394">
        <v>2500</v>
      </c>
      <c r="C1929" s="1" t="s">
        <v>1081</v>
      </c>
      <c r="D1929" s="10" t="s">
        <v>1082</v>
      </c>
      <c r="E1929" s="27" t="s">
        <v>1100</v>
      </c>
      <c r="F1929" s="51" t="s">
        <v>1103</v>
      </c>
      <c r="G1929" s="78" t="s">
        <v>23</v>
      </c>
      <c r="H1929" s="5">
        <f t="shared" si="107"/>
        <v>-7500</v>
      </c>
      <c r="I1929" s="19">
        <v>5</v>
      </c>
      <c r="K1929" s="1" t="s">
        <v>385</v>
      </c>
      <c r="M1929" s="2">
        <v>445</v>
      </c>
    </row>
    <row r="1930" spans="1:13" ht="12.75">
      <c r="A1930" s="10"/>
      <c r="B1930" s="394">
        <v>2500</v>
      </c>
      <c r="C1930" s="1" t="s">
        <v>1081</v>
      </c>
      <c r="D1930" s="10" t="s">
        <v>1082</v>
      </c>
      <c r="E1930" s="27" t="s">
        <v>1100</v>
      </c>
      <c r="F1930" s="51" t="s">
        <v>1104</v>
      </c>
      <c r="G1930" s="78" t="s">
        <v>23</v>
      </c>
      <c r="H1930" s="5">
        <f t="shared" si="107"/>
        <v>-10000</v>
      </c>
      <c r="I1930" s="19">
        <v>5</v>
      </c>
      <c r="J1930" s="13"/>
      <c r="K1930" s="1" t="s">
        <v>385</v>
      </c>
      <c r="L1930" s="13"/>
      <c r="M1930" s="2">
        <v>445</v>
      </c>
    </row>
    <row r="1931" spans="2:13" ht="12.75">
      <c r="B1931" s="229">
        <v>2500</v>
      </c>
      <c r="C1931" s="1" t="s">
        <v>1081</v>
      </c>
      <c r="D1931" s="10" t="s">
        <v>1082</v>
      </c>
      <c r="E1931" s="1" t="s">
        <v>1100</v>
      </c>
      <c r="F1931" s="51" t="s">
        <v>1105</v>
      </c>
      <c r="G1931" s="75" t="s">
        <v>24</v>
      </c>
      <c r="H1931" s="5">
        <f t="shared" si="107"/>
        <v>-12500</v>
      </c>
      <c r="I1931" s="19">
        <v>5</v>
      </c>
      <c r="K1931" s="1" t="s">
        <v>385</v>
      </c>
      <c r="M1931" s="2">
        <v>445</v>
      </c>
    </row>
    <row r="1932" spans="2:13" ht="12.75">
      <c r="B1932" s="229">
        <v>2500</v>
      </c>
      <c r="C1932" s="1" t="s">
        <v>1081</v>
      </c>
      <c r="D1932" s="10" t="s">
        <v>1082</v>
      </c>
      <c r="E1932" s="1" t="s">
        <v>1100</v>
      </c>
      <c r="F1932" s="51" t="s">
        <v>1106</v>
      </c>
      <c r="G1932" s="75" t="s">
        <v>29</v>
      </c>
      <c r="H1932" s="5">
        <f t="shared" si="107"/>
        <v>-15000</v>
      </c>
      <c r="I1932" s="19">
        <v>5</v>
      </c>
      <c r="K1932" s="1" t="s">
        <v>385</v>
      </c>
      <c r="M1932" s="2">
        <v>445</v>
      </c>
    </row>
    <row r="1933" spans="2:13" ht="12.75">
      <c r="B1933" s="229">
        <v>10000</v>
      </c>
      <c r="C1933" s="10" t="s">
        <v>1081</v>
      </c>
      <c r="D1933" s="10" t="s">
        <v>1082</v>
      </c>
      <c r="E1933" s="1" t="s">
        <v>1100</v>
      </c>
      <c r="F1933" s="51" t="s">
        <v>1107</v>
      </c>
      <c r="G1933" s="75" t="s">
        <v>25</v>
      </c>
      <c r="H1933" s="5">
        <f t="shared" si="107"/>
        <v>-25000</v>
      </c>
      <c r="I1933" s="19">
        <v>20</v>
      </c>
      <c r="K1933" s="1" t="s">
        <v>385</v>
      </c>
      <c r="M1933" s="2">
        <v>445</v>
      </c>
    </row>
    <row r="1934" spans="2:13" ht="12.75">
      <c r="B1934" s="229">
        <v>2500</v>
      </c>
      <c r="C1934" s="1" t="s">
        <v>1081</v>
      </c>
      <c r="D1934" s="10" t="s">
        <v>1082</v>
      </c>
      <c r="E1934" s="1" t="s">
        <v>1100</v>
      </c>
      <c r="F1934" s="51" t="s">
        <v>1108</v>
      </c>
      <c r="G1934" s="75" t="s">
        <v>25</v>
      </c>
      <c r="H1934" s="5">
        <f t="shared" si="107"/>
        <v>-27500</v>
      </c>
      <c r="I1934" s="19">
        <v>5</v>
      </c>
      <c r="K1934" s="1" t="s">
        <v>385</v>
      </c>
      <c r="M1934" s="2">
        <v>445</v>
      </c>
    </row>
    <row r="1935" spans="2:13" ht="12.75">
      <c r="B1935" s="229">
        <v>5000</v>
      </c>
      <c r="C1935" s="1" t="s">
        <v>1081</v>
      </c>
      <c r="D1935" s="10" t="s">
        <v>1082</v>
      </c>
      <c r="E1935" s="1" t="s">
        <v>1100</v>
      </c>
      <c r="F1935" s="51" t="s">
        <v>1109</v>
      </c>
      <c r="G1935" s="75" t="s">
        <v>26</v>
      </c>
      <c r="H1935" s="5">
        <f t="shared" si="107"/>
        <v>-32500</v>
      </c>
      <c r="I1935" s="19">
        <v>10</v>
      </c>
      <c r="K1935" s="1" t="s">
        <v>385</v>
      </c>
      <c r="M1935" s="2">
        <v>445</v>
      </c>
    </row>
    <row r="1936" spans="2:13" ht="12.75">
      <c r="B1936" s="229">
        <v>8000</v>
      </c>
      <c r="C1936" s="1" t="s">
        <v>1081</v>
      </c>
      <c r="D1936" s="1" t="s">
        <v>1082</v>
      </c>
      <c r="E1936" s="1" t="s">
        <v>1100</v>
      </c>
      <c r="F1936" s="51" t="s">
        <v>1110</v>
      </c>
      <c r="G1936" s="75" t="s">
        <v>26</v>
      </c>
      <c r="H1936" s="5">
        <f t="shared" si="107"/>
        <v>-40500</v>
      </c>
      <c r="I1936" s="19">
        <v>16</v>
      </c>
      <c r="K1936" s="1" t="s">
        <v>385</v>
      </c>
      <c r="M1936" s="2">
        <v>445</v>
      </c>
    </row>
    <row r="1937" spans="2:13" ht="12.75">
      <c r="B1937" s="229">
        <v>2000</v>
      </c>
      <c r="C1937" s="10" t="s">
        <v>1081</v>
      </c>
      <c r="D1937" s="1" t="s">
        <v>1082</v>
      </c>
      <c r="E1937" s="1" t="s">
        <v>1100</v>
      </c>
      <c r="F1937" s="51" t="s">
        <v>1111</v>
      </c>
      <c r="G1937" s="75" t="s">
        <v>27</v>
      </c>
      <c r="H1937" s="5">
        <f t="shared" si="107"/>
        <v>-42500</v>
      </c>
      <c r="I1937" s="19">
        <v>4</v>
      </c>
      <c r="K1937" s="1" t="s">
        <v>385</v>
      </c>
      <c r="M1937" s="2">
        <v>445</v>
      </c>
    </row>
    <row r="1938" spans="2:13" ht="12.75">
      <c r="B1938" s="229">
        <v>5000</v>
      </c>
      <c r="C1938" s="10" t="s">
        <v>1081</v>
      </c>
      <c r="D1938" s="1" t="s">
        <v>1082</v>
      </c>
      <c r="E1938" s="1" t="s">
        <v>1100</v>
      </c>
      <c r="F1938" s="51" t="s">
        <v>1112</v>
      </c>
      <c r="G1938" s="75" t="s">
        <v>27</v>
      </c>
      <c r="H1938" s="5">
        <f t="shared" si="107"/>
        <v>-47500</v>
      </c>
      <c r="I1938" s="19">
        <v>10</v>
      </c>
      <c r="K1938" s="1" t="s">
        <v>385</v>
      </c>
      <c r="M1938" s="2">
        <v>445</v>
      </c>
    </row>
    <row r="1939" spans="2:13" ht="12.75">
      <c r="B1939" s="229">
        <v>2500</v>
      </c>
      <c r="C1939" s="10" t="s">
        <v>1081</v>
      </c>
      <c r="D1939" s="1" t="s">
        <v>1082</v>
      </c>
      <c r="E1939" s="1" t="s">
        <v>1100</v>
      </c>
      <c r="F1939" s="51" t="s">
        <v>1113</v>
      </c>
      <c r="G1939" s="75" t="s">
        <v>27</v>
      </c>
      <c r="H1939" s="5">
        <f t="shared" si="107"/>
        <v>-50000</v>
      </c>
      <c r="I1939" s="19">
        <v>5</v>
      </c>
      <c r="K1939" s="1" t="s">
        <v>385</v>
      </c>
      <c r="M1939" s="2">
        <v>445</v>
      </c>
    </row>
    <row r="1940" spans="2:13" ht="12.75">
      <c r="B1940" s="229">
        <v>2500</v>
      </c>
      <c r="C1940" s="1" t="s">
        <v>1081</v>
      </c>
      <c r="D1940" s="1" t="s">
        <v>1082</v>
      </c>
      <c r="E1940" s="1" t="s">
        <v>1100</v>
      </c>
      <c r="F1940" s="51" t="s">
        <v>1114</v>
      </c>
      <c r="G1940" s="75" t="s">
        <v>30</v>
      </c>
      <c r="H1940" s="5">
        <f t="shared" si="107"/>
        <v>-52500</v>
      </c>
      <c r="I1940" s="19">
        <v>5</v>
      </c>
      <c r="K1940" s="1" t="s">
        <v>385</v>
      </c>
      <c r="M1940" s="2">
        <v>445</v>
      </c>
    </row>
    <row r="1941" spans="2:13" ht="12.75">
      <c r="B1941" s="229">
        <v>10000</v>
      </c>
      <c r="C1941" s="1" t="s">
        <v>1081</v>
      </c>
      <c r="D1941" s="1" t="s">
        <v>1082</v>
      </c>
      <c r="E1941" s="1" t="s">
        <v>1100</v>
      </c>
      <c r="F1941" s="51" t="s">
        <v>1115</v>
      </c>
      <c r="G1941" s="75" t="s">
        <v>30</v>
      </c>
      <c r="H1941" s="5">
        <f t="shared" si="107"/>
        <v>-62500</v>
      </c>
      <c r="I1941" s="19">
        <v>20</v>
      </c>
      <c r="K1941" s="1" t="s">
        <v>385</v>
      </c>
      <c r="M1941" s="2">
        <v>445</v>
      </c>
    </row>
    <row r="1942" spans="2:13" ht="12.75">
      <c r="B1942" s="229">
        <v>5000</v>
      </c>
      <c r="C1942" s="1" t="s">
        <v>1081</v>
      </c>
      <c r="D1942" s="1" t="s">
        <v>1082</v>
      </c>
      <c r="E1942" s="1" t="s">
        <v>1100</v>
      </c>
      <c r="F1942" s="51" t="s">
        <v>1116</v>
      </c>
      <c r="G1942" s="75" t="s">
        <v>31</v>
      </c>
      <c r="H1942" s="5">
        <f t="shared" si="107"/>
        <v>-67500</v>
      </c>
      <c r="I1942" s="19">
        <f aca="true" t="shared" si="108" ref="I1942:I2011">+B1942/M1942</f>
        <v>11.235955056179776</v>
      </c>
      <c r="K1942" s="1" t="s">
        <v>385</v>
      </c>
      <c r="M1942" s="2">
        <v>445</v>
      </c>
    </row>
    <row r="1943" spans="2:13" ht="12.75">
      <c r="B1943" s="229">
        <v>2500</v>
      </c>
      <c r="C1943" s="1" t="s">
        <v>1081</v>
      </c>
      <c r="D1943" s="1" t="s">
        <v>1082</v>
      </c>
      <c r="E1943" s="1" t="s">
        <v>1100</v>
      </c>
      <c r="F1943" s="51" t="s">
        <v>1117</v>
      </c>
      <c r="G1943" s="75" t="s">
        <v>31</v>
      </c>
      <c r="H1943" s="5">
        <v>-593000</v>
      </c>
      <c r="I1943" s="19">
        <v>5</v>
      </c>
      <c r="K1943" s="1" t="s">
        <v>385</v>
      </c>
      <c r="M1943" s="2">
        <v>445</v>
      </c>
    </row>
    <row r="1944" spans="2:13" ht="12.75">
      <c r="B1944" s="229">
        <v>2500</v>
      </c>
      <c r="C1944" s="1" t="s">
        <v>1081</v>
      </c>
      <c r="D1944" s="1" t="s">
        <v>1082</v>
      </c>
      <c r="E1944" s="1" t="s">
        <v>1100</v>
      </c>
      <c r="F1944" s="51" t="s">
        <v>1118</v>
      </c>
      <c r="G1944" s="75" t="s">
        <v>33</v>
      </c>
      <c r="H1944" s="5">
        <v>-593000</v>
      </c>
      <c r="I1944" s="19">
        <f t="shared" si="108"/>
        <v>5.617977528089888</v>
      </c>
      <c r="K1944" s="1" t="s">
        <v>385</v>
      </c>
      <c r="M1944" s="2">
        <v>445</v>
      </c>
    </row>
    <row r="1945" spans="2:13" ht="12.75">
      <c r="B1945" s="229">
        <v>5000</v>
      </c>
      <c r="C1945" s="1" t="s">
        <v>1081</v>
      </c>
      <c r="D1945" s="1" t="s">
        <v>1082</v>
      </c>
      <c r="E1945" s="1" t="s">
        <v>1100</v>
      </c>
      <c r="F1945" s="51" t="s">
        <v>1119</v>
      </c>
      <c r="G1945" s="78" t="s">
        <v>33</v>
      </c>
      <c r="H1945" s="5">
        <v>-593000</v>
      </c>
      <c r="I1945" s="19">
        <v>10</v>
      </c>
      <c r="K1945" s="1" t="s">
        <v>385</v>
      </c>
      <c r="M1945" s="2">
        <v>445</v>
      </c>
    </row>
    <row r="1946" spans="2:13" ht="12.75">
      <c r="B1946" s="229">
        <v>2500</v>
      </c>
      <c r="C1946" s="1" t="s">
        <v>1081</v>
      </c>
      <c r="D1946" s="1" t="s">
        <v>1082</v>
      </c>
      <c r="E1946" s="1" t="s">
        <v>1100</v>
      </c>
      <c r="F1946" s="51" t="s">
        <v>1120</v>
      </c>
      <c r="G1946" s="75" t="s">
        <v>35</v>
      </c>
      <c r="H1946" s="5">
        <v>-593000</v>
      </c>
      <c r="I1946" s="19">
        <f t="shared" si="108"/>
        <v>5.617977528089888</v>
      </c>
      <c r="K1946" s="1" t="s">
        <v>385</v>
      </c>
      <c r="M1946" s="2">
        <v>445</v>
      </c>
    </row>
    <row r="1947" spans="2:13" ht="12.75">
      <c r="B1947" s="229">
        <v>2500</v>
      </c>
      <c r="C1947" s="1" t="s">
        <v>1081</v>
      </c>
      <c r="D1947" s="1" t="s">
        <v>1082</v>
      </c>
      <c r="E1947" s="1" t="s">
        <v>1100</v>
      </c>
      <c r="F1947" s="51" t="s">
        <v>1121</v>
      </c>
      <c r="G1947" s="75" t="s">
        <v>35</v>
      </c>
      <c r="H1947" s="5">
        <v>-593000</v>
      </c>
      <c r="I1947" s="19">
        <f t="shared" si="108"/>
        <v>5.617977528089888</v>
      </c>
      <c r="K1947" s="1" t="s">
        <v>385</v>
      </c>
      <c r="M1947" s="2">
        <v>445</v>
      </c>
    </row>
    <row r="1948" spans="2:13" ht="12.75">
      <c r="B1948" s="229">
        <v>2500</v>
      </c>
      <c r="C1948" s="1" t="s">
        <v>1081</v>
      </c>
      <c r="D1948" s="1" t="s">
        <v>1082</v>
      </c>
      <c r="E1948" s="1" t="s">
        <v>1100</v>
      </c>
      <c r="F1948" s="51" t="s">
        <v>1122</v>
      </c>
      <c r="G1948" s="75" t="s">
        <v>35</v>
      </c>
      <c r="H1948" s="5">
        <v>-593000</v>
      </c>
      <c r="I1948" s="19">
        <f t="shared" si="108"/>
        <v>5.617977528089888</v>
      </c>
      <c r="K1948" s="1" t="s">
        <v>385</v>
      </c>
      <c r="M1948" s="2">
        <v>445</v>
      </c>
    </row>
    <row r="1949" spans="2:13" ht="12.75">
      <c r="B1949" s="229">
        <v>2500</v>
      </c>
      <c r="C1949" s="1" t="s">
        <v>1081</v>
      </c>
      <c r="D1949" s="1" t="s">
        <v>1082</v>
      </c>
      <c r="E1949" s="1" t="s">
        <v>1100</v>
      </c>
      <c r="F1949" s="51" t="s">
        <v>1123</v>
      </c>
      <c r="G1949" s="75" t="s">
        <v>39</v>
      </c>
      <c r="H1949" s="5">
        <f t="shared" si="107"/>
        <v>-595500</v>
      </c>
      <c r="I1949" s="19">
        <f t="shared" si="108"/>
        <v>5.617977528089888</v>
      </c>
      <c r="K1949" s="1" t="s">
        <v>385</v>
      </c>
      <c r="M1949" s="2">
        <v>445</v>
      </c>
    </row>
    <row r="1950" spans="2:13" ht="12.75">
      <c r="B1950" s="229">
        <v>2500</v>
      </c>
      <c r="C1950" s="1" t="s">
        <v>1081</v>
      </c>
      <c r="D1950" s="1" t="s">
        <v>1082</v>
      </c>
      <c r="E1950" s="1" t="s">
        <v>1100</v>
      </c>
      <c r="F1950" s="51" t="s">
        <v>1124</v>
      </c>
      <c r="G1950" s="75" t="s">
        <v>39</v>
      </c>
      <c r="H1950" s="5">
        <f t="shared" si="107"/>
        <v>-598000</v>
      </c>
      <c r="I1950" s="19">
        <f t="shared" si="108"/>
        <v>5.617977528089888</v>
      </c>
      <c r="K1950" s="1" t="s">
        <v>385</v>
      </c>
      <c r="M1950" s="2">
        <v>445</v>
      </c>
    </row>
    <row r="1951" spans="2:13" ht="12.75">
      <c r="B1951" s="229">
        <v>2000</v>
      </c>
      <c r="C1951" s="1" t="s">
        <v>1081</v>
      </c>
      <c r="D1951" s="1" t="s">
        <v>1082</v>
      </c>
      <c r="E1951" s="1" t="s">
        <v>376</v>
      </c>
      <c r="F1951" s="51" t="s">
        <v>1125</v>
      </c>
      <c r="G1951" s="75" t="s">
        <v>42</v>
      </c>
      <c r="H1951" s="5">
        <f t="shared" si="107"/>
        <v>-600000</v>
      </c>
      <c r="I1951" s="19">
        <f t="shared" si="108"/>
        <v>4.49438202247191</v>
      </c>
      <c r="K1951" s="1" t="s">
        <v>385</v>
      </c>
      <c r="M1951" s="2">
        <v>445</v>
      </c>
    </row>
    <row r="1952" spans="1:13" s="55" customFormat="1" ht="12.75">
      <c r="A1952" s="1"/>
      <c r="B1952" s="229">
        <v>3000</v>
      </c>
      <c r="C1952" s="1" t="s">
        <v>1081</v>
      </c>
      <c r="D1952" s="1" t="s">
        <v>1082</v>
      </c>
      <c r="E1952" s="1" t="s">
        <v>1100</v>
      </c>
      <c r="F1952" s="51" t="s">
        <v>1126</v>
      </c>
      <c r="G1952" s="75" t="s">
        <v>49</v>
      </c>
      <c r="H1952" s="5">
        <f t="shared" si="107"/>
        <v>-603000</v>
      </c>
      <c r="I1952" s="19">
        <f t="shared" si="108"/>
        <v>6.741573033707865</v>
      </c>
      <c r="J1952"/>
      <c r="K1952" s="1" t="s">
        <v>385</v>
      </c>
      <c r="L1952"/>
      <c r="M1952" s="2">
        <v>445</v>
      </c>
    </row>
    <row r="1953" spans="1:13" ht="12.75">
      <c r="A1953" s="9"/>
      <c r="B1953" s="230">
        <f>SUM(B1927:B1952)</f>
        <v>95000</v>
      </c>
      <c r="C1953" s="9" t="s">
        <v>385</v>
      </c>
      <c r="D1953" s="9"/>
      <c r="E1953" s="9" t="s">
        <v>398</v>
      </c>
      <c r="F1953" s="58"/>
      <c r="G1953" s="171"/>
      <c r="H1953" s="57">
        <v>0</v>
      </c>
      <c r="I1953" s="54">
        <f t="shared" si="108"/>
        <v>213.48314606741573</v>
      </c>
      <c r="J1953" s="55"/>
      <c r="K1953" s="55"/>
      <c r="L1953" s="55"/>
      <c r="M1953" s="2">
        <v>445</v>
      </c>
    </row>
    <row r="1954" spans="2:13" ht="12.75">
      <c r="B1954" s="229"/>
      <c r="F1954" s="51"/>
      <c r="H1954" s="5">
        <f aca="true" t="shared" si="109" ref="H1954:H1985">H1953-B1954</f>
        <v>0</v>
      </c>
      <c r="I1954" s="19">
        <f t="shared" si="108"/>
        <v>0</v>
      </c>
      <c r="M1954" s="2">
        <v>445</v>
      </c>
    </row>
    <row r="1955" spans="2:13" ht="12.75">
      <c r="B1955" s="229"/>
      <c r="F1955" s="51"/>
      <c r="H1955" s="5">
        <f t="shared" si="109"/>
        <v>0</v>
      </c>
      <c r="I1955" s="19">
        <f t="shared" si="108"/>
        <v>0</v>
      </c>
      <c r="M1955" s="2">
        <v>445</v>
      </c>
    </row>
    <row r="1956" spans="2:13" ht="12.75">
      <c r="B1956" s="229">
        <v>7500</v>
      </c>
      <c r="C1956" s="1" t="s">
        <v>1081</v>
      </c>
      <c r="D1956" s="10" t="s">
        <v>1082</v>
      </c>
      <c r="E1956" s="1" t="s">
        <v>399</v>
      </c>
      <c r="F1956" s="51" t="s">
        <v>1127</v>
      </c>
      <c r="G1956" s="75" t="s">
        <v>29</v>
      </c>
      <c r="H1956" s="5">
        <f t="shared" si="109"/>
        <v>-7500</v>
      </c>
      <c r="I1956" s="19">
        <f t="shared" si="108"/>
        <v>16.853932584269664</v>
      </c>
      <c r="K1956" s="1" t="s">
        <v>385</v>
      </c>
      <c r="M1956" s="2">
        <v>445</v>
      </c>
    </row>
    <row r="1957" spans="2:13" ht="12.75">
      <c r="B1957" s="229">
        <v>5000</v>
      </c>
      <c r="C1957" s="1" t="s">
        <v>1081</v>
      </c>
      <c r="D1957" s="1" t="s">
        <v>1082</v>
      </c>
      <c r="E1957" s="1" t="s">
        <v>399</v>
      </c>
      <c r="F1957" s="51" t="s">
        <v>1128</v>
      </c>
      <c r="G1957" s="75" t="s">
        <v>27</v>
      </c>
      <c r="H1957" s="5">
        <f t="shared" si="109"/>
        <v>-12500</v>
      </c>
      <c r="I1957" s="19">
        <f t="shared" si="108"/>
        <v>11.235955056179776</v>
      </c>
      <c r="K1957" s="1" t="s">
        <v>385</v>
      </c>
      <c r="M1957" s="2">
        <v>445</v>
      </c>
    </row>
    <row r="1958" spans="2:13" ht="12.75">
      <c r="B1958" s="229">
        <v>5000</v>
      </c>
      <c r="C1958" s="1" t="s">
        <v>1081</v>
      </c>
      <c r="D1958" s="1" t="s">
        <v>1082</v>
      </c>
      <c r="E1958" s="1" t="s">
        <v>399</v>
      </c>
      <c r="F1958" s="51" t="s">
        <v>1129</v>
      </c>
      <c r="G1958" s="75" t="s">
        <v>30</v>
      </c>
      <c r="H1958" s="5">
        <f t="shared" si="109"/>
        <v>-17500</v>
      </c>
      <c r="I1958" s="19">
        <f t="shared" si="108"/>
        <v>11.235955056179776</v>
      </c>
      <c r="K1958" s="1" t="s">
        <v>385</v>
      </c>
      <c r="M1958" s="2">
        <v>445</v>
      </c>
    </row>
    <row r="1959" spans="1:13" s="55" customFormat="1" ht="12.75">
      <c r="A1959" s="1"/>
      <c r="B1959" s="229">
        <v>5000</v>
      </c>
      <c r="C1959" s="1" t="s">
        <v>1081</v>
      </c>
      <c r="D1959" s="1" t="s">
        <v>1082</v>
      </c>
      <c r="E1959" s="1" t="s">
        <v>399</v>
      </c>
      <c r="F1959" s="51" t="s">
        <v>1130</v>
      </c>
      <c r="G1959" s="75" t="s">
        <v>33</v>
      </c>
      <c r="H1959" s="5">
        <f t="shared" si="109"/>
        <v>-22500</v>
      </c>
      <c r="I1959" s="19">
        <f t="shared" si="108"/>
        <v>11.235955056179776</v>
      </c>
      <c r="J1959"/>
      <c r="K1959" s="1" t="s">
        <v>385</v>
      </c>
      <c r="L1959"/>
      <c r="M1959" s="2">
        <v>445</v>
      </c>
    </row>
    <row r="1960" spans="1:13" ht="12.75">
      <c r="A1960" s="9"/>
      <c r="B1960" s="230">
        <f>SUM(B1956:B1959)</f>
        <v>22500</v>
      </c>
      <c r="C1960" s="9"/>
      <c r="D1960" s="9"/>
      <c r="E1960" s="9" t="s">
        <v>399</v>
      </c>
      <c r="F1960" s="58"/>
      <c r="G1960" s="171"/>
      <c r="H1960" s="57">
        <v>0</v>
      </c>
      <c r="I1960" s="54">
        <f t="shared" si="108"/>
        <v>50.561797752808985</v>
      </c>
      <c r="J1960" s="55"/>
      <c r="K1960" s="55"/>
      <c r="L1960" s="55"/>
      <c r="M1960" s="2">
        <v>445</v>
      </c>
    </row>
    <row r="1961" spans="2:13" ht="12.75">
      <c r="B1961" s="229"/>
      <c r="F1961" s="51"/>
      <c r="H1961" s="5">
        <f t="shared" si="109"/>
        <v>0</v>
      </c>
      <c r="I1961" s="19">
        <f t="shared" si="108"/>
        <v>0</v>
      </c>
      <c r="M1961" s="2">
        <v>445</v>
      </c>
    </row>
    <row r="1962" spans="2:13" ht="12.75">
      <c r="B1962" s="229"/>
      <c r="F1962" s="51"/>
      <c r="H1962" s="5">
        <f t="shared" si="109"/>
        <v>0</v>
      </c>
      <c r="I1962" s="19">
        <f t="shared" si="108"/>
        <v>0</v>
      </c>
      <c r="M1962" s="2">
        <v>445</v>
      </c>
    </row>
    <row r="1963" spans="2:13" ht="12.75">
      <c r="B1963" s="229">
        <v>2500</v>
      </c>
      <c r="C1963" s="1" t="s">
        <v>1081</v>
      </c>
      <c r="D1963" s="1" t="s">
        <v>1082</v>
      </c>
      <c r="E1963" s="1" t="s">
        <v>1083</v>
      </c>
      <c r="F1963" s="51" t="s">
        <v>1131</v>
      </c>
      <c r="G1963" s="75" t="s">
        <v>26</v>
      </c>
      <c r="H1963" s="5">
        <f t="shared" si="109"/>
        <v>-2500</v>
      </c>
      <c r="I1963" s="19">
        <f t="shared" si="108"/>
        <v>5.617977528089888</v>
      </c>
      <c r="K1963" s="1" t="s">
        <v>385</v>
      </c>
      <c r="M1963" s="2">
        <v>445</v>
      </c>
    </row>
    <row r="1964" spans="2:13" ht="12.75">
      <c r="B1964" s="229">
        <v>5000</v>
      </c>
      <c r="C1964" s="1" t="s">
        <v>1081</v>
      </c>
      <c r="D1964" s="1" t="s">
        <v>1082</v>
      </c>
      <c r="E1964" s="1" t="s">
        <v>1132</v>
      </c>
      <c r="F1964" s="51" t="s">
        <v>1133</v>
      </c>
      <c r="G1964" s="75" t="s">
        <v>27</v>
      </c>
      <c r="H1964" s="5">
        <f t="shared" si="109"/>
        <v>-7500</v>
      </c>
      <c r="I1964" s="19">
        <f t="shared" si="108"/>
        <v>11.235955056179776</v>
      </c>
      <c r="K1964" s="1" t="s">
        <v>385</v>
      </c>
      <c r="M1964" s="2">
        <v>445</v>
      </c>
    </row>
    <row r="1965" spans="2:13" ht="12.75">
      <c r="B1965" s="229">
        <v>2500</v>
      </c>
      <c r="C1965" s="1" t="s">
        <v>1081</v>
      </c>
      <c r="D1965" s="1" t="s">
        <v>1082</v>
      </c>
      <c r="E1965" s="1" t="s">
        <v>1132</v>
      </c>
      <c r="F1965" s="51" t="s">
        <v>1134</v>
      </c>
      <c r="G1965" s="75" t="s">
        <v>36</v>
      </c>
      <c r="H1965" s="5">
        <f t="shared" si="109"/>
        <v>-10000</v>
      </c>
      <c r="I1965" s="19">
        <f t="shared" si="108"/>
        <v>5.617977528089888</v>
      </c>
      <c r="K1965" s="1" t="s">
        <v>385</v>
      </c>
      <c r="M1965" s="2">
        <v>445</v>
      </c>
    </row>
    <row r="1966" spans="1:13" s="55" customFormat="1" ht="12.75">
      <c r="A1966" s="9"/>
      <c r="B1966" s="230">
        <f>SUM(B1963:B1965)</f>
        <v>10000</v>
      </c>
      <c r="C1966" s="9" t="s">
        <v>397</v>
      </c>
      <c r="D1966" s="9"/>
      <c r="E1966" s="9" t="s">
        <v>400</v>
      </c>
      <c r="F1966" s="58"/>
      <c r="G1966" s="171"/>
      <c r="H1966" s="57">
        <v>0</v>
      </c>
      <c r="I1966" s="54">
        <f t="shared" si="108"/>
        <v>22.471910112359552</v>
      </c>
      <c r="M1966" s="2">
        <v>445</v>
      </c>
    </row>
    <row r="1967" spans="2:13" ht="12.75">
      <c r="B1967" s="229"/>
      <c r="F1967" s="51"/>
      <c r="H1967" s="5">
        <f t="shared" si="109"/>
        <v>0</v>
      </c>
      <c r="I1967" s="19">
        <f t="shared" si="108"/>
        <v>0</v>
      </c>
      <c r="M1967" s="2">
        <v>445</v>
      </c>
    </row>
    <row r="1968" spans="2:13" ht="12.75">
      <c r="B1968" s="229"/>
      <c r="F1968" s="51"/>
      <c r="H1968" s="5">
        <f t="shared" si="109"/>
        <v>0</v>
      </c>
      <c r="I1968" s="19">
        <f t="shared" si="108"/>
        <v>0</v>
      </c>
      <c r="M1968" s="2">
        <v>445</v>
      </c>
    </row>
    <row r="1969" spans="2:13" ht="12.75">
      <c r="B1969" s="229">
        <v>3000</v>
      </c>
      <c r="C1969" s="1" t="s">
        <v>1081</v>
      </c>
      <c r="D1969" s="1" t="s">
        <v>1082</v>
      </c>
      <c r="E1969" s="1" t="s">
        <v>401</v>
      </c>
      <c r="F1969" s="51" t="s">
        <v>1135</v>
      </c>
      <c r="G1969" s="75" t="s">
        <v>43</v>
      </c>
      <c r="H1969" s="5">
        <f t="shared" si="109"/>
        <v>-3000</v>
      </c>
      <c r="I1969" s="19">
        <v>6</v>
      </c>
      <c r="K1969" s="1" t="s">
        <v>385</v>
      </c>
      <c r="M1969" s="2">
        <v>445</v>
      </c>
    </row>
    <row r="1970" spans="2:13" ht="12.75">
      <c r="B1970" s="229">
        <v>2500</v>
      </c>
      <c r="C1970" s="1" t="s">
        <v>1081</v>
      </c>
      <c r="D1970" s="1" t="s">
        <v>1082</v>
      </c>
      <c r="E1970" s="1" t="s">
        <v>401</v>
      </c>
      <c r="F1970" s="51" t="s">
        <v>1136</v>
      </c>
      <c r="G1970" s="75" t="s">
        <v>44</v>
      </c>
      <c r="H1970" s="5">
        <f t="shared" si="109"/>
        <v>-5500</v>
      </c>
      <c r="I1970" s="19">
        <v>5</v>
      </c>
      <c r="K1970" s="1" t="s">
        <v>385</v>
      </c>
      <c r="M1970" s="2">
        <v>445</v>
      </c>
    </row>
    <row r="1971" spans="2:13" ht="12.75">
      <c r="B1971" s="229">
        <v>5000</v>
      </c>
      <c r="C1971" s="1" t="s">
        <v>1081</v>
      </c>
      <c r="D1971" s="1" t="s">
        <v>1082</v>
      </c>
      <c r="E1971" s="1" t="s">
        <v>401</v>
      </c>
      <c r="F1971" s="51" t="s">
        <v>1137</v>
      </c>
      <c r="G1971" s="75" t="s">
        <v>45</v>
      </c>
      <c r="H1971" s="5">
        <f t="shared" si="109"/>
        <v>-10500</v>
      </c>
      <c r="I1971" s="19">
        <v>10</v>
      </c>
      <c r="K1971" s="1" t="s">
        <v>385</v>
      </c>
      <c r="M1971" s="2">
        <v>445</v>
      </c>
    </row>
    <row r="1972" spans="2:13" ht="12.75">
      <c r="B1972" s="229">
        <v>3000</v>
      </c>
      <c r="C1972" s="1" t="s">
        <v>1081</v>
      </c>
      <c r="D1972" s="1" t="s">
        <v>1082</v>
      </c>
      <c r="E1972" s="1" t="s">
        <v>401</v>
      </c>
      <c r="F1972" s="51" t="s">
        <v>1138</v>
      </c>
      <c r="G1972" s="75" t="s">
        <v>47</v>
      </c>
      <c r="H1972" s="5">
        <f t="shared" si="109"/>
        <v>-13500</v>
      </c>
      <c r="I1972" s="19">
        <v>6</v>
      </c>
      <c r="K1972" s="1" t="s">
        <v>385</v>
      </c>
      <c r="M1972" s="2">
        <v>445</v>
      </c>
    </row>
    <row r="1973" spans="2:13" ht="12.75">
      <c r="B1973" s="229">
        <v>2500</v>
      </c>
      <c r="C1973" s="1" t="s">
        <v>1081</v>
      </c>
      <c r="D1973" s="1" t="s">
        <v>1082</v>
      </c>
      <c r="E1973" s="1" t="s">
        <v>401</v>
      </c>
      <c r="F1973" s="51" t="s">
        <v>1139</v>
      </c>
      <c r="G1973" s="75" t="s">
        <v>47</v>
      </c>
      <c r="H1973" s="5">
        <f t="shared" si="109"/>
        <v>-16000</v>
      </c>
      <c r="I1973" s="19">
        <v>5</v>
      </c>
      <c r="K1973" s="1" t="s">
        <v>385</v>
      </c>
      <c r="M1973" s="2">
        <v>445</v>
      </c>
    </row>
    <row r="1974" spans="2:13" ht="12.75">
      <c r="B1974" s="229">
        <v>2500</v>
      </c>
      <c r="C1974" s="1" t="s">
        <v>1081</v>
      </c>
      <c r="D1974" s="1" t="s">
        <v>1082</v>
      </c>
      <c r="E1974" s="1" t="s">
        <v>401</v>
      </c>
      <c r="F1974" s="51" t="s">
        <v>1140</v>
      </c>
      <c r="G1974" s="75" t="s">
        <v>50</v>
      </c>
      <c r="H1974" s="5">
        <f t="shared" si="109"/>
        <v>-18500</v>
      </c>
      <c r="I1974" s="19">
        <f>+B1974/M1974</f>
        <v>5.617977528089888</v>
      </c>
      <c r="K1974" s="1" t="s">
        <v>385</v>
      </c>
      <c r="M1974" s="2">
        <v>445</v>
      </c>
    </row>
    <row r="1975" spans="2:13" ht="12.75">
      <c r="B1975" s="229">
        <v>2500</v>
      </c>
      <c r="C1975" s="1" t="s">
        <v>1081</v>
      </c>
      <c r="D1975" s="1" t="s">
        <v>1082</v>
      </c>
      <c r="E1975" s="1" t="s">
        <v>401</v>
      </c>
      <c r="F1975" s="51" t="s">
        <v>1141</v>
      </c>
      <c r="G1975" s="75" t="s">
        <v>50</v>
      </c>
      <c r="H1975" s="5">
        <f t="shared" si="109"/>
        <v>-21000</v>
      </c>
      <c r="I1975" s="19">
        <f>+B1975/M1975</f>
        <v>5.617977528089888</v>
      </c>
      <c r="K1975" s="1" t="s">
        <v>385</v>
      </c>
      <c r="M1975" s="2">
        <v>445</v>
      </c>
    </row>
    <row r="1976" spans="2:13" ht="12.75">
      <c r="B1976" s="229">
        <v>2500</v>
      </c>
      <c r="C1976" s="1" t="s">
        <v>1081</v>
      </c>
      <c r="D1976" s="1" t="s">
        <v>1082</v>
      </c>
      <c r="E1976" s="1" t="s">
        <v>401</v>
      </c>
      <c r="F1976" s="51" t="s">
        <v>1142</v>
      </c>
      <c r="G1976" s="75" t="s">
        <v>50</v>
      </c>
      <c r="H1976" s="5">
        <f t="shared" si="109"/>
        <v>-23500</v>
      </c>
      <c r="I1976" s="19">
        <f>+B1976/M1976</f>
        <v>5.617977528089888</v>
      </c>
      <c r="K1976" s="1" t="s">
        <v>385</v>
      </c>
      <c r="M1976" s="2">
        <v>445</v>
      </c>
    </row>
    <row r="1977" spans="2:13" ht="12.75">
      <c r="B1977" s="229">
        <v>5000</v>
      </c>
      <c r="C1977" s="1" t="s">
        <v>1081</v>
      </c>
      <c r="D1977" s="1" t="s">
        <v>1082</v>
      </c>
      <c r="E1977" s="1" t="s">
        <v>401</v>
      </c>
      <c r="F1977" s="51" t="s">
        <v>1143</v>
      </c>
      <c r="G1977" s="75" t="s">
        <v>52</v>
      </c>
      <c r="H1977" s="5">
        <f t="shared" si="109"/>
        <v>-28500</v>
      </c>
      <c r="I1977" s="19">
        <f>+B1977/M1977</f>
        <v>11.235955056179776</v>
      </c>
      <c r="K1977" s="1" t="s">
        <v>385</v>
      </c>
      <c r="M1977" s="2">
        <v>445</v>
      </c>
    </row>
    <row r="1978" spans="1:13" s="55" customFormat="1" ht="12.75">
      <c r="A1978" s="9"/>
      <c r="B1978" s="230">
        <f>SUM(B1969:B1977)</f>
        <v>28500</v>
      </c>
      <c r="C1978" s="9" t="s">
        <v>397</v>
      </c>
      <c r="D1978" s="9"/>
      <c r="E1978" s="9" t="s">
        <v>401</v>
      </c>
      <c r="F1978" s="58"/>
      <c r="G1978" s="171"/>
      <c r="H1978" s="57">
        <v>0</v>
      </c>
      <c r="I1978" s="54">
        <f t="shared" si="108"/>
        <v>64.04494382022472</v>
      </c>
      <c r="M1978" s="2">
        <v>445</v>
      </c>
    </row>
    <row r="1979" spans="2:13" ht="12.75">
      <c r="B1979" s="229"/>
      <c r="F1979" s="51"/>
      <c r="H1979" s="5">
        <f t="shared" si="109"/>
        <v>0</v>
      </c>
      <c r="I1979" s="19">
        <f t="shared" si="108"/>
        <v>0</v>
      </c>
      <c r="M1979" s="2">
        <v>445</v>
      </c>
    </row>
    <row r="1980" spans="2:13" ht="12.75">
      <c r="B1980" s="229"/>
      <c r="F1980" s="51"/>
      <c r="H1980" s="5">
        <f t="shared" si="109"/>
        <v>0</v>
      </c>
      <c r="I1980" s="19">
        <f t="shared" si="108"/>
        <v>0</v>
      </c>
      <c r="M1980" s="2">
        <v>445</v>
      </c>
    </row>
    <row r="1981" spans="2:13" ht="12.75">
      <c r="B1981" s="229">
        <v>5000</v>
      </c>
      <c r="C1981" s="1" t="s">
        <v>1081</v>
      </c>
      <c r="D1981" s="1" t="s">
        <v>1082</v>
      </c>
      <c r="E1981" s="1" t="s">
        <v>1144</v>
      </c>
      <c r="F1981" s="51" t="s">
        <v>1145</v>
      </c>
      <c r="G1981" s="75" t="s">
        <v>31</v>
      </c>
      <c r="H1981" s="5">
        <f t="shared" si="109"/>
        <v>-5000</v>
      </c>
      <c r="I1981" s="19">
        <f t="shared" si="108"/>
        <v>11.235955056179776</v>
      </c>
      <c r="K1981" s="1" t="s">
        <v>385</v>
      </c>
      <c r="M1981" s="2">
        <v>445</v>
      </c>
    </row>
    <row r="1982" spans="2:13" ht="12.75">
      <c r="B1982" s="229">
        <v>2500</v>
      </c>
      <c r="C1982" s="1" t="s">
        <v>1081</v>
      </c>
      <c r="D1982" s="1" t="s">
        <v>1082</v>
      </c>
      <c r="E1982" s="1" t="s">
        <v>1144</v>
      </c>
      <c r="F1982" s="51" t="s">
        <v>1146</v>
      </c>
      <c r="G1982" s="75" t="s">
        <v>32</v>
      </c>
      <c r="H1982" s="5">
        <f t="shared" si="109"/>
        <v>-7500</v>
      </c>
      <c r="I1982" s="19">
        <f t="shared" si="108"/>
        <v>5.617977528089888</v>
      </c>
      <c r="K1982" s="1" t="s">
        <v>385</v>
      </c>
      <c r="M1982" s="2">
        <v>445</v>
      </c>
    </row>
    <row r="1983" spans="2:13" ht="12.75">
      <c r="B1983" s="229">
        <v>2500</v>
      </c>
      <c r="C1983" s="1" t="s">
        <v>1081</v>
      </c>
      <c r="D1983" s="1" t="s">
        <v>1082</v>
      </c>
      <c r="E1983" s="1" t="s">
        <v>1144</v>
      </c>
      <c r="F1983" s="51" t="s">
        <v>1147</v>
      </c>
      <c r="G1983" s="75" t="s">
        <v>39</v>
      </c>
      <c r="H1983" s="5">
        <f t="shared" si="109"/>
        <v>-10000</v>
      </c>
      <c r="I1983" s="19">
        <f t="shared" si="108"/>
        <v>5.617977528089888</v>
      </c>
      <c r="K1983" s="1" t="s">
        <v>385</v>
      </c>
      <c r="M1983" s="2">
        <v>445</v>
      </c>
    </row>
    <row r="1984" spans="2:13" ht="12.75">
      <c r="B1984" s="229">
        <v>2500</v>
      </c>
      <c r="C1984" s="1" t="s">
        <v>1081</v>
      </c>
      <c r="D1984" s="1" t="s">
        <v>1082</v>
      </c>
      <c r="E1984" s="1" t="s">
        <v>1144</v>
      </c>
      <c r="F1984" s="51" t="s">
        <v>1148</v>
      </c>
      <c r="G1984" s="75" t="s">
        <v>48</v>
      </c>
      <c r="H1984" s="5">
        <f t="shared" si="109"/>
        <v>-12500</v>
      </c>
      <c r="I1984" s="19">
        <f t="shared" si="108"/>
        <v>5.617977528089888</v>
      </c>
      <c r="K1984" s="1" t="s">
        <v>385</v>
      </c>
      <c r="M1984" s="2">
        <v>445</v>
      </c>
    </row>
    <row r="1985" spans="2:13" ht="12.75">
      <c r="B1985" s="229">
        <v>2500</v>
      </c>
      <c r="C1985" s="1" t="s">
        <v>1081</v>
      </c>
      <c r="D1985" s="1" t="s">
        <v>1082</v>
      </c>
      <c r="E1985" s="1" t="s">
        <v>1144</v>
      </c>
      <c r="F1985" s="51" t="s">
        <v>1149</v>
      </c>
      <c r="G1985" s="75" t="s">
        <v>51</v>
      </c>
      <c r="H1985" s="5">
        <f t="shared" si="109"/>
        <v>-15000</v>
      </c>
      <c r="I1985" s="19">
        <f t="shared" si="108"/>
        <v>5.617977528089888</v>
      </c>
      <c r="K1985" s="1" t="s">
        <v>385</v>
      </c>
      <c r="M1985" s="2">
        <v>445</v>
      </c>
    </row>
    <row r="1986" spans="1:13" s="55" customFormat="1" ht="12.75">
      <c r="A1986" s="9"/>
      <c r="B1986" s="230">
        <f>SUM(B1981:B1985)</f>
        <v>15000</v>
      </c>
      <c r="C1986" s="9" t="s">
        <v>397</v>
      </c>
      <c r="D1986" s="9"/>
      <c r="E1986" s="9" t="s">
        <v>402</v>
      </c>
      <c r="F1986" s="58"/>
      <c r="G1986" s="171"/>
      <c r="H1986" s="57">
        <v>0</v>
      </c>
      <c r="I1986" s="54">
        <f>+B1986/M1986</f>
        <v>33.70786516853933</v>
      </c>
      <c r="M1986" s="2">
        <v>445</v>
      </c>
    </row>
    <row r="1987" spans="2:13" ht="12.75">
      <c r="B1987" s="229"/>
      <c r="F1987" s="51"/>
      <c r="H1987" s="5">
        <f>H1986-B1987</f>
        <v>0</v>
      </c>
      <c r="I1987" s="19">
        <f>+B1987/M1987</f>
        <v>0</v>
      </c>
      <c r="M1987" s="2">
        <v>445</v>
      </c>
    </row>
    <row r="1988" spans="2:13" ht="12.75">
      <c r="B1988" s="229"/>
      <c r="F1988" s="51"/>
      <c r="H1988" s="5">
        <f>H1987-B1988</f>
        <v>0</v>
      </c>
      <c r="I1988" s="19">
        <f>+B1988/M1988</f>
        <v>0</v>
      </c>
      <c r="M1988" s="2">
        <v>445</v>
      </c>
    </row>
    <row r="1989" spans="1:13" ht="12.75">
      <c r="A1989" s="10"/>
      <c r="B1989" s="229">
        <v>75000</v>
      </c>
      <c r="C1989" s="1" t="s">
        <v>386</v>
      </c>
      <c r="D1989" s="10" t="s">
        <v>300</v>
      </c>
      <c r="F1989" s="95" t="s">
        <v>1150</v>
      </c>
      <c r="G1989" s="78" t="s">
        <v>52</v>
      </c>
      <c r="H1989" s="292">
        <f>H1985-B1989</f>
        <v>-90000</v>
      </c>
      <c r="I1989" s="19">
        <f>+B1989/M1989</f>
        <v>168.53932584269663</v>
      </c>
      <c r="M1989" s="2">
        <v>445</v>
      </c>
    </row>
    <row r="1990" spans="1:13" ht="12.75">
      <c r="A1990" s="9"/>
      <c r="B1990" s="230">
        <f>SUM(B1989:B1989)</f>
        <v>75000</v>
      </c>
      <c r="C1990" s="9" t="s">
        <v>386</v>
      </c>
      <c r="D1990" s="9"/>
      <c r="E1990" s="9"/>
      <c r="F1990" s="58"/>
      <c r="G1990" s="171"/>
      <c r="H1990" s="227">
        <v>0</v>
      </c>
      <c r="I1990" s="54">
        <f>+B1990/M1990</f>
        <v>168.53932584269663</v>
      </c>
      <c r="J1990" s="55"/>
      <c r="K1990" s="55"/>
      <c r="L1990" s="55"/>
      <c r="M1990" s="2">
        <v>445</v>
      </c>
    </row>
    <row r="1991" spans="6:13" ht="12.75">
      <c r="F1991" s="51"/>
      <c r="H1991" s="5">
        <f>H1988-B1991</f>
        <v>0</v>
      </c>
      <c r="I1991" s="19">
        <f t="shared" si="108"/>
        <v>0</v>
      </c>
      <c r="M1991" s="2">
        <v>445</v>
      </c>
    </row>
    <row r="1992" spans="6:13" ht="12.75">
      <c r="F1992" s="51"/>
      <c r="I1992" s="19"/>
      <c r="M1992" s="2">
        <v>445</v>
      </c>
    </row>
    <row r="1993" spans="6:13" ht="12.75">
      <c r="F1993" s="51"/>
      <c r="I1993" s="19"/>
      <c r="M1993" s="2">
        <v>445</v>
      </c>
    </row>
    <row r="1994" spans="6:13" ht="12.75">
      <c r="F1994" s="51"/>
      <c r="H1994" s="5">
        <f>H1991-B1994</f>
        <v>0</v>
      </c>
      <c r="I1994" s="19">
        <f t="shared" si="108"/>
        <v>0</v>
      </c>
      <c r="M1994" s="2">
        <v>445</v>
      </c>
    </row>
    <row r="1995" spans="1:13" ht="13.5" thickBot="1">
      <c r="A1995" s="46"/>
      <c r="B1995" s="231">
        <f>+B2023+B2027+B2010</f>
        <v>914700</v>
      </c>
      <c r="C1995" s="46"/>
      <c r="D1995" s="53" t="s">
        <v>302</v>
      </c>
      <c r="E1995" s="46"/>
      <c r="F1995" s="84"/>
      <c r="G1995" s="170"/>
      <c r="H1995" s="118">
        <f>H1994-B1995</f>
        <v>-914700</v>
      </c>
      <c r="I1995" s="119">
        <f t="shared" si="108"/>
        <v>2055.505617977528</v>
      </c>
      <c r="J1995" s="50"/>
      <c r="K1995" s="50"/>
      <c r="L1995" s="50"/>
      <c r="M1995" s="2">
        <v>445</v>
      </c>
    </row>
    <row r="1996" spans="2:13" ht="12.75">
      <c r="B1996" s="217"/>
      <c r="F1996" s="51"/>
      <c r="H1996" s="5">
        <v>0</v>
      </c>
      <c r="I1996" s="19">
        <f t="shared" si="108"/>
        <v>0</v>
      </c>
      <c r="M1996" s="2">
        <v>445</v>
      </c>
    </row>
    <row r="1997" spans="2:13" ht="12.75">
      <c r="B1997" s="217"/>
      <c r="F1997" s="51"/>
      <c r="H1997" s="5">
        <f aca="true" t="shared" si="110" ref="H1997:H2057">H1996-B1997</f>
        <v>0</v>
      </c>
      <c r="I1997" s="19">
        <f t="shared" si="108"/>
        <v>0</v>
      </c>
      <c r="M1997" s="2">
        <v>445</v>
      </c>
    </row>
    <row r="1998" spans="2:13" ht="12.75">
      <c r="B1998" s="217">
        <v>8000</v>
      </c>
      <c r="C1998" s="10" t="s">
        <v>385</v>
      </c>
      <c r="D1998" s="10" t="s">
        <v>1151</v>
      </c>
      <c r="E1998" s="1" t="s">
        <v>1152</v>
      </c>
      <c r="F1998" s="51" t="s">
        <v>1153</v>
      </c>
      <c r="G1998" s="75" t="s">
        <v>29</v>
      </c>
      <c r="H1998" s="5">
        <f t="shared" si="110"/>
        <v>-8000</v>
      </c>
      <c r="I1998" s="19">
        <v>16</v>
      </c>
      <c r="K1998" s="1" t="s">
        <v>385</v>
      </c>
      <c r="M1998" s="2">
        <v>445</v>
      </c>
    </row>
    <row r="1999" spans="2:13" ht="12.75">
      <c r="B1999" s="217">
        <v>5000</v>
      </c>
      <c r="C1999" s="1" t="s">
        <v>385</v>
      </c>
      <c r="D1999" s="10" t="s">
        <v>1151</v>
      </c>
      <c r="E1999" s="1" t="s">
        <v>1152</v>
      </c>
      <c r="F1999" s="51" t="s">
        <v>1154</v>
      </c>
      <c r="G1999" s="75" t="s">
        <v>25</v>
      </c>
      <c r="H1999" s="5">
        <f t="shared" si="110"/>
        <v>-13000</v>
      </c>
      <c r="I1999" s="19">
        <v>10</v>
      </c>
      <c r="K1999" s="1" t="s">
        <v>385</v>
      </c>
      <c r="M1999" s="2">
        <v>445</v>
      </c>
    </row>
    <row r="2000" spans="2:13" ht="12.75">
      <c r="B2000" s="217">
        <v>5000</v>
      </c>
      <c r="C2000" s="1" t="s">
        <v>385</v>
      </c>
      <c r="D2000" s="1" t="s">
        <v>1151</v>
      </c>
      <c r="E2000" s="1" t="s">
        <v>1152</v>
      </c>
      <c r="F2000" s="51" t="s">
        <v>1155</v>
      </c>
      <c r="G2000" s="75" t="s">
        <v>26</v>
      </c>
      <c r="H2000" s="5">
        <f t="shared" si="110"/>
        <v>-18000</v>
      </c>
      <c r="I2000" s="19">
        <v>10</v>
      </c>
      <c r="K2000" s="1" t="s">
        <v>385</v>
      </c>
      <c r="M2000" s="2">
        <v>445</v>
      </c>
    </row>
    <row r="2001" spans="2:13" ht="12.75">
      <c r="B2001" s="217">
        <v>10000</v>
      </c>
      <c r="C2001" s="1" t="s">
        <v>385</v>
      </c>
      <c r="D2001" s="1" t="s">
        <v>1151</v>
      </c>
      <c r="E2001" s="1" t="s">
        <v>1152</v>
      </c>
      <c r="F2001" s="51" t="s">
        <v>1156</v>
      </c>
      <c r="G2001" s="75" t="s">
        <v>27</v>
      </c>
      <c r="H2001" s="5">
        <f t="shared" si="110"/>
        <v>-28000</v>
      </c>
      <c r="I2001" s="19">
        <v>20</v>
      </c>
      <c r="K2001" s="1" t="s">
        <v>385</v>
      </c>
      <c r="M2001" s="2">
        <v>445</v>
      </c>
    </row>
    <row r="2002" spans="2:13" ht="12.75">
      <c r="B2002" s="217">
        <v>11000</v>
      </c>
      <c r="C2002" s="1" t="s">
        <v>385</v>
      </c>
      <c r="D2002" s="1" t="s">
        <v>1151</v>
      </c>
      <c r="E2002" s="1" t="s">
        <v>1152</v>
      </c>
      <c r="F2002" s="51" t="s">
        <v>1157</v>
      </c>
      <c r="G2002" s="75" t="s">
        <v>30</v>
      </c>
      <c r="H2002" s="5">
        <f t="shared" si="110"/>
        <v>-39000</v>
      </c>
      <c r="I2002" s="19">
        <v>22</v>
      </c>
      <c r="K2002" s="1" t="s">
        <v>385</v>
      </c>
      <c r="M2002" s="2">
        <v>445</v>
      </c>
    </row>
    <row r="2003" spans="2:13" ht="12.75">
      <c r="B2003" s="217">
        <v>10000</v>
      </c>
      <c r="C2003" s="1" t="s">
        <v>385</v>
      </c>
      <c r="D2003" s="1" t="s">
        <v>1151</v>
      </c>
      <c r="E2003" s="1" t="s">
        <v>1152</v>
      </c>
      <c r="F2003" s="51" t="s">
        <v>1158</v>
      </c>
      <c r="G2003" s="75" t="s">
        <v>28</v>
      </c>
      <c r="H2003" s="5">
        <f t="shared" si="110"/>
        <v>-49000</v>
      </c>
      <c r="I2003" s="19">
        <v>20</v>
      </c>
      <c r="K2003" s="1" t="s">
        <v>385</v>
      </c>
      <c r="M2003" s="2">
        <v>445</v>
      </c>
    </row>
    <row r="2004" spans="2:13" ht="12.75">
      <c r="B2004" s="217">
        <v>5000</v>
      </c>
      <c r="C2004" s="1" t="s">
        <v>385</v>
      </c>
      <c r="D2004" s="1" t="s">
        <v>1151</v>
      </c>
      <c r="E2004" s="1" t="s">
        <v>1152</v>
      </c>
      <c r="F2004" s="51" t="s">
        <v>1159</v>
      </c>
      <c r="G2004" s="75" t="s">
        <v>31</v>
      </c>
      <c r="H2004" s="5">
        <f t="shared" si="110"/>
        <v>-54000</v>
      </c>
      <c r="I2004" s="19">
        <v>10</v>
      </c>
      <c r="K2004" s="1" t="s">
        <v>385</v>
      </c>
      <c r="M2004" s="2">
        <v>445</v>
      </c>
    </row>
    <row r="2005" spans="2:13" ht="12.75">
      <c r="B2005" s="217">
        <v>14000</v>
      </c>
      <c r="C2005" s="1" t="s">
        <v>385</v>
      </c>
      <c r="D2005" s="1" t="s">
        <v>1151</v>
      </c>
      <c r="E2005" s="1" t="s">
        <v>1152</v>
      </c>
      <c r="F2005" s="51" t="s">
        <v>1160</v>
      </c>
      <c r="G2005" s="75" t="s">
        <v>32</v>
      </c>
      <c r="H2005" s="5">
        <f t="shared" si="110"/>
        <v>-68000</v>
      </c>
      <c r="I2005" s="19">
        <v>28</v>
      </c>
      <c r="K2005" s="1" t="s">
        <v>385</v>
      </c>
      <c r="M2005" s="2">
        <v>445</v>
      </c>
    </row>
    <row r="2006" spans="2:13" ht="12.75">
      <c r="B2006" s="217">
        <v>11000</v>
      </c>
      <c r="C2006" s="1" t="s">
        <v>385</v>
      </c>
      <c r="D2006" s="1" t="s">
        <v>1151</v>
      </c>
      <c r="E2006" s="1" t="s">
        <v>1152</v>
      </c>
      <c r="F2006" s="51" t="s">
        <v>1161</v>
      </c>
      <c r="G2006" s="75" t="s">
        <v>33</v>
      </c>
      <c r="H2006" s="5">
        <f t="shared" si="110"/>
        <v>-79000</v>
      </c>
      <c r="I2006" s="19">
        <v>22</v>
      </c>
      <c r="K2006" s="1" t="s">
        <v>385</v>
      </c>
      <c r="M2006" s="2">
        <v>445</v>
      </c>
    </row>
    <row r="2007" spans="2:13" ht="12.75">
      <c r="B2007" s="217">
        <v>10000</v>
      </c>
      <c r="C2007" s="1" t="s">
        <v>385</v>
      </c>
      <c r="D2007" s="1" t="s">
        <v>1151</v>
      </c>
      <c r="E2007" s="1" t="s">
        <v>1152</v>
      </c>
      <c r="F2007" s="51" t="s">
        <v>1162</v>
      </c>
      <c r="G2007" s="75" t="s">
        <v>34</v>
      </c>
      <c r="H2007" s="5">
        <f t="shared" si="110"/>
        <v>-89000</v>
      </c>
      <c r="I2007" s="19">
        <v>20</v>
      </c>
      <c r="K2007" s="1" t="s">
        <v>385</v>
      </c>
      <c r="M2007" s="2">
        <v>445</v>
      </c>
    </row>
    <row r="2008" spans="2:13" ht="12.75">
      <c r="B2008" s="217">
        <v>3000</v>
      </c>
      <c r="C2008" s="1" t="s">
        <v>385</v>
      </c>
      <c r="D2008" s="1" t="s">
        <v>1151</v>
      </c>
      <c r="E2008" s="1" t="s">
        <v>1152</v>
      </c>
      <c r="F2008" s="51" t="s">
        <v>1163</v>
      </c>
      <c r="G2008" s="75" t="s">
        <v>35</v>
      </c>
      <c r="H2008" s="5">
        <f t="shared" si="110"/>
        <v>-92000</v>
      </c>
      <c r="I2008" s="19">
        <v>6</v>
      </c>
      <c r="K2008" s="1" t="s">
        <v>385</v>
      </c>
      <c r="M2008" s="2">
        <v>445</v>
      </c>
    </row>
    <row r="2009" spans="2:13" ht="12.75">
      <c r="B2009" s="217">
        <v>5000</v>
      </c>
      <c r="C2009" s="1" t="s">
        <v>385</v>
      </c>
      <c r="D2009" s="1" t="s">
        <v>1151</v>
      </c>
      <c r="E2009" s="1" t="s">
        <v>1152</v>
      </c>
      <c r="F2009" s="51" t="s">
        <v>1164</v>
      </c>
      <c r="G2009" s="75" t="s">
        <v>42</v>
      </c>
      <c r="H2009" s="5">
        <f t="shared" si="110"/>
        <v>-97000</v>
      </c>
      <c r="I2009" s="19">
        <v>10</v>
      </c>
      <c r="K2009" s="1" t="s">
        <v>385</v>
      </c>
      <c r="M2009" s="2">
        <v>445</v>
      </c>
    </row>
    <row r="2010" spans="1:13" s="55" customFormat="1" ht="12.75">
      <c r="A2010" s="9"/>
      <c r="B2010" s="216">
        <f>SUM(B1998:B2009)</f>
        <v>97000</v>
      </c>
      <c r="C2010" s="9" t="s">
        <v>397</v>
      </c>
      <c r="D2010" s="9"/>
      <c r="E2010" s="9"/>
      <c r="F2010" s="58"/>
      <c r="G2010" s="171"/>
      <c r="H2010" s="57">
        <v>0</v>
      </c>
      <c r="I2010" s="54">
        <f t="shared" si="108"/>
        <v>217.97752808988764</v>
      </c>
      <c r="M2010" s="2">
        <v>445</v>
      </c>
    </row>
    <row r="2011" spans="2:13" ht="12.75">
      <c r="B2011" s="217"/>
      <c r="F2011" s="51"/>
      <c r="H2011" s="5">
        <f t="shared" si="110"/>
        <v>0</v>
      </c>
      <c r="I2011" s="19">
        <f t="shared" si="108"/>
        <v>0</v>
      </c>
      <c r="M2011" s="2">
        <v>445</v>
      </c>
    </row>
    <row r="2012" spans="2:13" ht="12.75">
      <c r="B2012" s="217"/>
      <c r="F2012" s="51"/>
      <c r="H2012" s="5">
        <f t="shared" si="110"/>
        <v>0</v>
      </c>
      <c r="I2012" s="19">
        <f aca="true" t="shared" si="111" ref="I2012:I2061">+B2012/M2012</f>
        <v>0</v>
      </c>
      <c r="M2012" s="2">
        <v>445</v>
      </c>
    </row>
    <row r="2013" spans="2:13" ht="12.75">
      <c r="B2013" s="128">
        <v>1300</v>
      </c>
      <c r="C2013" s="10" t="s">
        <v>1294</v>
      </c>
      <c r="D2013" s="10" t="s">
        <v>1151</v>
      </c>
      <c r="E2013" s="10"/>
      <c r="F2013" s="65" t="s">
        <v>1093</v>
      </c>
      <c r="G2013" s="75" t="s">
        <v>25</v>
      </c>
      <c r="H2013" s="5">
        <f t="shared" si="110"/>
        <v>-1300</v>
      </c>
      <c r="I2013" s="19">
        <f t="shared" si="111"/>
        <v>2.9213483146067416</v>
      </c>
      <c r="K2013" t="s">
        <v>234</v>
      </c>
      <c r="M2013" s="2">
        <v>445</v>
      </c>
    </row>
    <row r="2014" spans="2:13" ht="12.75">
      <c r="B2014" s="128">
        <v>1500</v>
      </c>
      <c r="C2014" s="10" t="s">
        <v>1294</v>
      </c>
      <c r="D2014" s="10" t="s">
        <v>1151</v>
      </c>
      <c r="E2014" s="10"/>
      <c r="F2014" s="65" t="s">
        <v>1093</v>
      </c>
      <c r="G2014" s="75" t="s">
        <v>26</v>
      </c>
      <c r="H2014" s="5">
        <f t="shared" si="110"/>
        <v>-2800</v>
      </c>
      <c r="I2014" s="19">
        <f t="shared" si="111"/>
        <v>3.3707865168539324</v>
      </c>
      <c r="K2014" t="s">
        <v>234</v>
      </c>
      <c r="M2014" s="2">
        <v>445</v>
      </c>
    </row>
    <row r="2015" spans="2:13" ht="12.75">
      <c r="B2015" s="128">
        <v>1600</v>
      </c>
      <c r="C2015" s="10" t="s">
        <v>1294</v>
      </c>
      <c r="D2015" s="10" t="s">
        <v>1151</v>
      </c>
      <c r="E2015" s="10"/>
      <c r="F2015" s="65" t="s">
        <v>1093</v>
      </c>
      <c r="G2015" s="75" t="s">
        <v>27</v>
      </c>
      <c r="H2015" s="5">
        <f t="shared" si="110"/>
        <v>-4400</v>
      </c>
      <c r="I2015" s="19">
        <f t="shared" si="111"/>
        <v>3.595505617977528</v>
      </c>
      <c r="K2015" t="s">
        <v>234</v>
      </c>
      <c r="M2015" s="2">
        <v>445</v>
      </c>
    </row>
    <row r="2016" spans="2:13" ht="12.75">
      <c r="B2016" s="128">
        <v>1000</v>
      </c>
      <c r="C2016" s="10" t="s">
        <v>1294</v>
      </c>
      <c r="D2016" s="10" t="s">
        <v>1151</v>
      </c>
      <c r="E2016" s="10"/>
      <c r="F2016" s="65" t="s">
        <v>1093</v>
      </c>
      <c r="G2016" s="75" t="s">
        <v>30</v>
      </c>
      <c r="H2016" s="5">
        <f t="shared" si="110"/>
        <v>-5400</v>
      </c>
      <c r="I2016" s="19">
        <f t="shared" si="111"/>
        <v>2.247191011235955</v>
      </c>
      <c r="K2016" t="s">
        <v>234</v>
      </c>
      <c r="M2016" s="2">
        <v>445</v>
      </c>
    </row>
    <row r="2017" spans="2:13" ht="12.75">
      <c r="B2017" s="128">
        <v>5000</v>
      </c>
      <c r="C2017" s="10" t="s">
        <v>1165</v>
      </c>
      <c r="D2017" s="10" t="s">
        <v>1151</v>
      </c>
      <c r="E2017" s="10"/>
      <c r="F2017" s="65" t="s">
        <v>1093</v>
      </c>
      <c r="G2017" s="75" t="s">
        <v>30</v>
      </c>
      <c r="H2017" s="5">
        <f t="shared" si="110"/>
        <v>-10400</v>
      </c>
      <c r="I2017" s="19">
        <f t="shared" si="111"/>
        <v>11.235955056179776</v>
      </c>
      <c r="K2017" t="s">
        <v>234</v>
      </c>
      <c r="M2017" s="2">
        <v>445</v>
      </c>
    </row>
    <row r="2018" spans="2:13" ht="12.75">
      <c r="B2018" s="128">
        <v>800</v>
      </c>
      <c r="C2018" s="10" t="s">
        <v>1294</v>
      </c>
      <c r="D2018" s="10" t="s">
        <v>1151</v>
      </c>
      <c r="E2018" s="10"/>
      <c r="F2018" s="65" t="s">
        <v>1093</v>
      </c>
      <c r="G2018" s="75" t="s">
        <v>28</v>
      </c>
      <c r="H2018" s="5">
        <f t="shared" si="110"/>
        <v>-11200</v>
      </c>
      <c r="I2018" s="19">
        <f t="shared" si="111"/>
        <v>1.797752808988764</v>
      </c>
      <c r="K2018" t="s">
        <v>234</v>
      </c>
      <c r="M2018" s="2">
        <v>445</v>
      </c>
    </row>
    <row r="2019" spans="2:13" ht="12.75">
      <c r="B2019" s="128">
        <v>2500</v>
      </c>
      <c r="C2019" s="10" t="s">
        <v>1294</v>
      </c>
      <c r="D2019" s="10" t="s">
        <v>1151</v>
      </c>
      <c r="E2019" s="10"/>
      <c r="F2019" s="65" t="s">
        <v>1093</v>
      </c>
      <c r="G2019" s="75" t="s">
        <v>31</v>
      </c>
      <c r="H2019" s="5">
        <f t="shared" si="110"/>
        <v>-13700</v>
      </c>
      <c r="I2019" s="19">
        <f t="shared" si="111"/>
        <v>5.617977528089888</v>
      </c>
      <c r="K2019" t="s">
        <v>234</v>
      </c>
      <c r="M2019" s="2">
        <v>445</v>
      </c>
    </row>
    <row r="2020" spans="2:13" ht="12.75">
      <c r="B2020" s="128">
        <v>1500</v>
      </c>
      <c r="C2020" s="10" t="s">
        <v>1294</v>
      </c>
      <c r="D2020" s="10" t="s">
        <v>1151</v>
      </c>
      <c r="E2020" s="10"/>
      <c r="F2020" s="65" t="s">
        <v>1093</v>
      </c>
      <c r="G2020" s="75" t="s">
        <v>32</v>
      </c>
      <c r="H2020" s="5">
        <f t="shared" si="110"/>
        <v>-15200</v>
      </c>
      <c r="I2020" s="19">
        <f t="shared" si="111"/>
        <v>3.3707865168539324</v>
      </c>
      <c r="K2020" t="s">
        <v>234</v>
      </c>
      <c r="M2020" s="2">
        <v>445</v>
      </c>
    </row>
    <row r="2021" spans="2:13" ht="12.75">
      <c r="B2021" s="128">
        <v>1000</v>
      </c>
      <c r="C2021" s="10" t="s">
        <v>1294</v>
      </c>
      <c r="D2021" s="10" t="s">
        <v>1151</v>
      </c>
      <c r="E2021" s="10"/>
      <c r="F2021" s="65" t="s">
        <v>1093</v>
      </c>
      <c r="G2021" s="75" t="s">
        <v>33</v>
      </c>
      <c r="H2021" s="5">
        <f t="shared" si="110"/>
        <v>-16200</v>
      </c>
      <c r="I2021" s="19">
        <f t="shared" si="111"/>
        <v>2.247191011235955</v>
      </c>
      <c r="K2021" t="s">
        <v>234</v>
      </c>
      <c r="M2021" s="2">
        <v>445</v>
      </c>
    </row>
    <row r="2022" spans="1:13" s="55" customFormat="1" ht="12.75">
      <c r="A2022" s="1"/>
      <c r="B2022" s="128">
        <v>1500</v>
      </c>
      <c r="C2022" s="10" t="s">
        <v>1294</v>
      </c>
      <c r="D2022" s="10" t="s">
        <v>1151</v>
      </c>
      <c r="E2022" s="10"/>
      <c r="F2022" s="65" t="s">
        <v>1093</v>
      </c>
      <c r="G2022" s="75" t="s">
        <v>34</v>
      </c>
      <c r="H2022" s="5">
        <f t="shared" si="110"/>
        <v>-17700</v>
      </c>
      <c r="I2022" s="19">
        <f t="shared" si="111"/>
        <v>3.3707865168539324</v>
      </c>
      <c r="J2022"/>
      <c r="K2022" t="s">
        <v>234</v>
      </c>
      <c r="L2022"/>
      <c r="M2022" s="2">
        <v>445</v>
      </c>
    </row>
    <row r="2023" spans="1:13" ht="12.75">
      <c r="A2023" s="9"/>
      <c r="B2023" s="216">
        <f>SUM(B2013:B2022)</f>
        <v>17700</v>
      </c>
      <c r="C2023" s="9" t="s">
        <v>1294</v>
      </c>
      <c r="D2023" s="9"/>
      <c r="E2023" s="9"/>
      <c r="F2023" s="58"/>
      <c r="G2023" s="171"/>
      <c r="H2023" s="57">
        <v>0</v>
      </c>
      <c r="I2023" s="54">
        <f t="shared" si="111"/>
        <v>39.7752808988764</v>
      </c>
      <c r="J2023" s="55"/>
      <c r="K2023" s="55"/>
      <c r="L2023" s="55"/>
      <c r="M2023" s="2">
        <v>445</v>
      </c>
    </row>
    <row r="2024" spans="2:13" ht="12.75">
      <c r="B2024" s="217"/>
      <c r="F2024" s="51"/>
      <c r="H2024" s="5">
        <f t="shared" si="110"/>
        <v>0</v>
      </c>
      <c r="I2024" s="19">
        <f t="shared" si="111"/>
        <v>0</v>
      </c>
      <c r="M2024" s="2">
        <v>445</v>
      </c>
    </row>
    <row r="2025" spans="2:13" ht="12.75">
      <c r="B2025" s="217"/>
      <c r="F2025" s="51"/>
      <c r="H2025" s="5">
        <f t="shared" si="110"/>
        <v>0</v>
      </c>
      <c r="I2025" s="19">
        <f t="shared" si="111"/>
        <v>0</v>
      </c>
      <c r="M2025" s="2">
        <v>445</v>
      </c>
    </row>
    <row r="2026" spans="1:13" ht="12.75">
      <c r="A2026" s="10"/>
      <c r="B2026" s="128">
        <v>800000</v>
      </c>
      <c r="C2026" s="1" t="s">
        <v>1166</v>
      </c>
      <c r="D2026" s="1" t="s">
        <v>1151</v>
      </c>
      <c r="E2026" s="1" t="s">
        <v>1167</v>
      </c>
      <c r="F2026" s="42" t="s">
        <v>61</v>
      </c>
      <c r="G2026" s="76" t="s">
        <v>33</v>
      </c>
      <c r="H2026" s="5">
        <f>H2025-B2026</f>
        <v>-800000</v>
      </c>
      <c r="I2026" s="19">
        <f t="shared" si="111"/>
        <v>1797.752808988764</v>
      </c>
      <c r="M2026" s="2">
        <v>445</v>
      </c>
    </row>
    <row r="2027" spans="1:13" ht="12.75">
      <c r="A2027" s="9"/>
      <c r="B2027" s="216">
        <f>SUM(B2026:B2026)</f>
        <v>800000</v>
      </c>
      <c r="C2027" s="9" t="s">
        <v>70</v>
      </c>
      <c r="D2027" s="9"/>
      <c r="E2027" s="9"/>
      <c r="F2027" s="81"/>
      <c r="G2027" s="171"/>
      <c r="H2027" s="57">
        <v>0</v>
      </c>
      <c r="I2027" s="54">
        <f t="shared" si="111"/>
        <v>1797.752808988764</v>
      </c>
      <c r="J2027" s="55"/>
      <c r="K2027" s="55"/>
      <c r="L2027" s="55"/>
      <c r="M2027" s="2">
        <v>445</v>
      </c>
    </row>
    <row r="2028" spans="6:13" ht="12.75">
      <c r="F2028" s="51"/>
      <c r="H2028" s="5">
        <f t="shared" si="110"/>
        <v>0</v>
      </c>
      <c r="I2028" s="19">
        <f t="shared" si="111"/>
        <v>0</v>
      </c>
      <c r="M2028" s="2">
        <v>445</v>
      </c>
    </row>
    <row r="2029" spans="6:13" ht="12.75">
      <c r="F2029" s="51"/>
      <c r="H2029" s="5">
        <f t="shared" si="110"/>
        <v>0</v>
      </c>
      <c r="I2029" s="19">
        <f t="shared" si="111"/>
        <v>0</v>
      </c>
      <c r="M2029" s="2">
        <v>445</v>
      </c>
    </row>
    <row r="2030" spans="6:13" ht="12.75">
      <c r="F2030" s="51"/>
      <c r="H2030" s="5">
        <f t="shared" si="110"/>
        <v>0</v>
      </c>
      <c r="I2030" s="19">
        <f t="shared" si="111"/>
        <v>0</v>
      </c>
      <c r="M2030" s="2">
        <v>445</v>
      </c>
    </row>
    <row r="2031" spans="6:13" ht="12.75">
      <c r="F2031" s="51"/>
      <c r="H2031" s="5">
        <f t="shared" si="110"/>
        <v>0</v>
      </c>
      <c r="I2031" s="19">
        <f t="shared" si="111"/>
        <v>0</v>
      </c>
      <c r="M2031" s="2">
        <v>445</v>
      </c>
    </row>
    <row r="2032" spans="1:13" ht="13.5" thickBot="1">
      <c r="A2032" s="46"/>
      <c r="B2032" s="52">
        <f>+B2086+B2095+B2153+B2183+B2221+B2236+B2265+B2226+B2232</f>
        <v>1261992</v>
      </c>
      <c r="C2032" s="43"/>
      <c r="D2032" s="45" t="s">
        <v>189</v>
      </c>
      <c r="E2032" s="43"/>
      <c r="F2032" s="84"/>
      <c r="G2032" s="170"/>
      <c r="H2032" s="118">
        <f>H2031-B2032</f>
        <v>-1261992</v>
      </c>
      <c r="I2032" s="49">
        <f t="shared" si="111"/>
        <v>2835.937078651685</v>
      </c>
      <c r="J2032" s="50"/>
      <c r="K2032" s="50"/>
      <c r="L2032" s="50"/>
      <c r="M2032" s="2">
        <v>445</v>
      </c>
    </row>
    <row r="2033" spans="6:13" ht="12.75">
      <c r="F2033" s="51"/>
      <c r="H2033" s="5">
        <v>0</v>
      </c>
      <c r="I2033" s="19">
        <f t="shared" si="111"/>
        <v>0</v>
      </c>
      <c r="M2033" s="2">
        <v>445</v>
      </c>
    </row>
    <row r="2034" spans="6:13" ht="12.75">
      <c r="F2034" s="51"/>
      <c r="H2034" s="5">
        <f t="shared" si="110"/>
        <v>0</v>
      </c>
      <c r="I2034" s="19">
        <f t="shared" si="111"/>
        <v>0</v>
      </c>
      <c r="M2034" s="2">
        <v>445</v>
      </c>
    </row>
    <row r="2035" spans="2:13" ht="12.75">
      <c r="B2035" s="220">
        <v>2500</v>
      </c>
      <c r="C2035" s="1" t="s">
        <v>385</v>
      </c>
      <c r="D2035" s="10" t="s">
        <v>17</v>
      </c>
      <c r="E2035" s="1" t="s">
        <v>235</v>
      </c>
      <c r="F2035" s="51" t="s">
        <v>1168</v>
      </c>
      <c r="G2035" s="75" t="s">
        <v>23</v>
      </c>
      <c r="H2035" s="5">
        <f t="shared" si="110"/>
        <v>-2500</v>
      </c>
      <c r="I2035" s="19">
        <f t="shared" si="111"/>
        <v>5.617977528089888</v>
      </c>
      <c r="K2035" s="1" t="s">
        <v>385</v>
      </c>
      <c r="M2035" s="2">
        <v>445</v>
      </c>
    </row>
    <row r="2036" spans="2:13" ht="12.75">
      <c r="B2036" s="220">
        <v>5000</v>
      </c>
      <c r="C2036" s="1" t="s">
        <v>385</v>
      </c>
      <c r="D2036" s="10" t="s">
        <v>17</v>
      </c>
      <c r="E2036" s="1" t="s">
        <v>235</v>
      </c>
      <c r="F2036" s="51" t="s">
        <v>1169</v>
      </c>
      <c r="G2036" s="75" t="s">
        <v>24</v>
      </c>
      <c r="H2036" s="5">
        <f t="shared" si="110"/>
        <v>-7500</v>
      </c>
      <c r="I2036" s="19">
        <f t="shared" si="111"/>
        <v>11.235955056179776</v>
      </c>
      <c r="K2036" s="1" t="s">
        <v>385</v>
      </c>
      <c r="M2036" s="2">
        <v>445</v>
      </c>
    </row>
    <row r="2037" spans="2:13" ht="12.75">
      <c r="B2037" s="220">
        <v>2500</v>
      </c>
      <c r="C2037" s="1" t="s">
        <v>385</v>
      </c>
      <c r="D2037" s="10" t="s">
        <v>17</v>
      </c>
      <c r="E2037" s="1" t="s">
        <v>235</v>
      </c>
      <c r="F2037" s="51" t="s">
        <v>1170</v>
      </c>
      <c r="G2037" s="75" t="s">
        <v>25</v>
      </c>
      <c r="H2037" s="5">
        <f t="shared" si="110"/>
        <v>-10000</v>
      </c>
      <c r="I2037" s="19">
        <f t="shared" si="111"/>
        <v>5.617977528089888</v>
      </c>
      <c r="K2037" s="1" t="s">
        <v>385</v>
      </c>
      <c r="M2037" s="2">
        <v>445</v>
      </c>
    </row>
    <row r="2038" spans="2:13" ht="12.75">
      <c r="B2038" s="220">
        <v>2500</v>
      </c>
      <c r="C2038" s="1" t="s">
        <v>385</v>
      </c>
      <c r="D2038" s="1" t="s">
        <v>17</v>
      </c>
      <c r="E2038" s="1" t="s">
        <v>235</v>
      </c>
      <c r="F2038" s="51" t="s">
        <v>1171</v>
      </c>
      <c r="G2038" s="75" t="s">
        <v>26</v>
      </c>
      <c r="H2038" s="5">
        <f t="shared" si="110"/>
        <v>-12500</v>
      </c>
      <c r="I2038" s="19">
        <f t="shared" si="111"/>
        <v>5.617977528089888</v>
      </c>
      <c r="K2038" s="1" t="s">
        <v>385</v>
      </c>
      <c r="M2038" s="2">
        <v>445</v>
      </c>
    </row>
    <row r="2039" spans="2:13" ht="12.75">
      <c r="B2039" s="387">
        <v>7500</v>
      </c>
      <c r="C2039" s="1" t="s">
        <v>385</v>
      </c>
      <c r="D2039" s="1" t="s">
        <v>17</v>
      </c>
      <c r="E2039" s="1" t="s">
        <v>235</v>
      </c>
      <c r="F2039" s="51" t="s">
        <v>1172</v>
      </c>
      <c r="G2039" s="75" t="s">
        <v>30</v>
      </c>
      <c r="H2039" s="5">
        <f t="shared" si="110"/>
        <v>-20000</v>
      </c>
      <c r="I2039" s="19">
        <f t="shared" si="111"/>
        <v>16.853932584269664</v>
      </c>
      <c r="K2039" s="1" t="s">
        <v>385</v>
      </c>
      <c r="M2039" s="2">
        <v>445</v>
      </c>
    </row>
    <row r="2040" spans="2:13" ht="12.75">
      <c r="B2040" s="220">
        <v>5000</v>
      </c>
      <c r="C2040" s="1" t="s">
        <v>385</v>
      </c>
      <c r="D2040" s="1" t="s">
        <v>17</v>
      </c>
      <c r="E2040" s="1" t="s">
        <v>235</v>
      </c>
      <c r="F2040" s="51" t="s">
        <v>1173</v>
      </c>
      <c r="G2040" s="75" t="s">
        <v>28</v>
      </c>
      <c r="H2040" s="5">
        <f t="shared" si="110"/>
        <v>-25000</v>
      </c>
      <c r="I2040" s="19">
        <f t="shared" si="111"/>
        <v>11.235955056179776</v>
      </c>
      <c r="K2040" s="1" t="s">
        <v>385</v>
      </c>
      <c r="M2040" s="2">
        <v>445</v>
      </c>
    </row>
    <row r="2041" spans="2:13" ht="12.75">
      <c r="B2041" s="220">
        <v>2500</v>
      </c>
      <c r="C2041" s="1" t="s">
        <v>385</v>
      </c>
      <c r="D2041" s="1" t="s">
        <v>17</v>
      </c>
      <c r="E2041" s="1" t="s">
        <v>235</v>
      </c>
      <c r="F2041" s="51" t="s">
        <v>1174</v>
      </c>
      <c r="G2041" s="75" t="s">
        <v>32</v>
      </c>
      <c r="H2041" s="5">
        <f t="shared" si="110"/>
        <v>-27500</v>
      </c>
      <c r="I2041" s="19">
        <f t="shared" si="111"/>
        <v>5.617977528089888</v>
      </c>
      <c r="K2041" s="1" t="s">
        <v>385</v>
      </c>
      <c r="M2041" s="2">
        <v>445</v>
      </c>
    </row>
    <row r="2042" spans="2:13" ht="12.75">
      <c r="B2042" s="220">
        <v>5000</v>
      </c>
      <c r="C2042" s="1" t="s">
        <v>385</v>
      </c>
      <c r="D2042" s="1" t="s">
        <v>17</v>
      </c>
      <c r="E2042" s="1" t="s">
        <v>235</v>
      </c>
      <c r="F2042" s="51" t="s">
        <v>1175</v>
      </c>
      <c r="G2042" s="75" t="s">
        <v>33</v>
      </c>
      <c r="H2042" s="5">
        <f t="shared" si="110"/>
        <v>-32500</v>
      </c>
      <c r="I2042" s="19">
        <f t="shared" si="111"/>
        <v>11.235955056179776</v>
      </c>
      <c r="K2042" s="1" t="s">
        <v>385</v>
      </c>
      <c r="M2042" s="2">
        <v>445</v>
      </c>
    </row>
    <row r="2043" spans="2:13" ht="12.75">
      <c r="B2043" s="220">
        <v>5000</v>
      </c>
      <c r="C2043" s="1" t="s">
        <v>385</v>
      </c>
      <c r="D2043" s="1" t="s">
        <v>17</v>
      </c>
      <c r="E2043" s="1" t="s">
        <v>235</v>
      </c>
      <c r="F2043" s="51" t="s">
        <v>1176</v>
      </c>
      <c r="G2043" s="75" t="s">
        <v>34</v>
      </c>
      <c r="H2043" s="5">
        <f t="shared" si="110"/>
        <v>-37500</v>
      </c>
      <c r="I2043" s="19">
        <f t="shared" si="111"/>
        <v>11.235955056179776</v>
      </c>
      <c r="K2043" s="1" t="s">
        <v>385</v>
      </c>
      <c r="M2043" s="2">
        <v>445</v>
      </c>
    </row>
    <row r="2044" spans="2:13" ht="12.75">
      <c r="B2044" s="220">
        <v>2500</v>
      </c>
      <c r="C2044" s="1" t="s">
        <v>385</v>
      </c>
      <c r="D2044" s="1" t="s">
        <v>17</v>
      </c>
      <c r="E2044" s="1" t="s">
        <v>235</v>
      </c>
      <c r="F2044" s="51" t="s">
        <v>1177</v>
      </c>
      <c r="G2044" s="75" t="s">
        <v>36</v>
      </c>
      <c r="H2044" s="5">
        <f t="shared" si="110"/>
        <v>-40000</v>
      </c>
      <c r="I2044" s="19">
        <f t="shared" si="111"/>
        <v>5.617977528089888</v>
      </c>
      <c r="K2044" s="1" t="s">
        <v>385</v>
      </c>
      <c r="M2044" s="2">
        <v>445</v>
      </c>
    </row>
    <row r="2045" spans="2:13" ht="12.75">
      <c r="B2045" s="220">
        <v>2500</v>
      </c>
      <c r="C2045" s="1" t="s">
        <v>385</v>
      </c>
      <c r="D2045" s="1" t="s">
        <v>17</v>
      </c>
      <c r="E2045" s="1" t="s">
        <v>235</v>
      </c>
      <c r="F2045" s="51" t="s">
        <v>1178</v>
      </c>
      <c r="G2045" s="75" t="s">
        <v>37</v>
      </c>
      <c r="H2045" s="5">
        <f t="shared" si="110"/>
        <v>-42500</v>
      </c>
      <c r="I2045" s="19">
        <f t="shared" si="111"/>
        <v>5.617977528089888</v>
      </c>
      <c r="K2045" s="1" t="s">
        <v>385</v>
      </c>
      <c r="M2045" s="2">
        <v>445</v>
      </c>
    </row>
    <row r="2046" spans="2:13" ht="12.75">
      <c r="B2046" s="220">
        <v>2500</v>
      </c>
      <c r="C2046" s="1" t="s">
        <v>385</v>
      </c>
      <c r="D2046" s="1" t="s">
        <v>17</v>
      </c>
      <c r="E2046" s="1" t="s">
        <v>235</v>
      </c>
      <c r="F2046" s="51" t="s">
        <v>1179</v>
      </c>
      <c r="G2046" s="75" t="s">
        <v>38</v>
      </c>
      <c r="H2046" s="5">
        <f t="shared" si="110"/>
        <v>-45000</v>
      </c>
      <c r="I2046" s="19">
        <f t="shared" si="111"/>
        <v>5.617977528089888</v>
      </c>
      <c r="K2046" s="1" t="s">
        <v>385</v>
      </c>
      <c r="M2046" s="2">
        <v>445</v>
      </c>
    </row>
    <row r="2047" spans="2:13" ht="12.75">
      <c r="B2047" s="220">
        <v>5500</v>
      </c>
      <c r="C2047" s="1" t="s">
        <v>385</v>
      </c>
      <c r="D2047" s="1" t="s">
        <v>17</v>
      </c>
      <c r="E2047" s="1" t="s">
        <v>235</v>
      </c>
      <c r="F2047" s="51" t="s">
        <v>1180</v>
      </c>
      <c r="G2047" s="75" t="s">
        <v>41</v>
      </c>
      <c r="H2047" s="5">
        <f t="shared" si="110"/>
        <v>-50500</v>
      </c>
      <c r="I2047" s="19">
        <f t="shared" si="111"/>
        <v>12.359550561797754</v>
      </c>
      <c r="K2047" s="1" t="s">
        <v>385</v>
      </c>
      <c r="M2047" s="2">
        <v>445</v>
      </c>
    </row>
    <row r="2048" spans="2:13" ht="12.75">
      <c r="B2048" s="220">
        <v>2500</v>
      </c>
      <c r="C2048" s="1" t="s">
        <v>385</v>
      </c>
      <c r="D2048" s="1" t="s">
        <v>17</v>
      </c>
      <c r="E2048" s="1" t="s">
        <v>235</v>
      </c>
      <c r="F2048" s="51" t="s">
        <v>1181</v>
      </c>
      <c r="G2048" s="75" t="s">
        <v>42</v>
      </c>
      <c r="H2048" s="5">
        <f t="shared" si="110"/>
        <v>-53000</v>
      </c>
      <c r="I2048" s="19">
        <f t="shared" si="111"/>
        <v>5.617977528089888</v>
      </c>
      <c r="K2048" s="1" t="s">
        <v>385</v>
      </c>
      <c r="M2048" s="2">
        <v>445</v>
      </c>
    </row>
    <row r="2049" spans="2:13" ht="12.75">
      <c r="B2049" s="220">
        <v>2500</v>
      </c>
      <c r="C2049" s="1" t="s">
        <v>385</v>
      </c>
      <c r="D2049" s="1" t="s">
        <v>17</v>
      </c>
      <c r="E2049" s="1" t="s">
        <v>235</v>
      </c>
      <c r="F2049" s="51" t="s">
        <v>1182</v>
      </c>
      <c r="G2049" s="75" t="s">
        <v>43</v>
      </c>
      <c r="H2049" s="5">
        <f t="shared" si="110"/>
        <v>-55500</v>
      </c>
      <c r="I2049" s="19">
        <f t="shared" si="111"/>
        <v>5.617977528089888</v>
      </c>
      <c r="K2049" s="1" t="s">
        <v>385</v>
      </c>
      <c r="M2049" s="2">
        <v>445</v>
      </c>
    </row>
    <row r="2050" spans="2:13" ht="12.75">
      <c r="B2050" s="220">
        <v>5000</v>
      </c>
      <c r="C2050" s="1" t="s">
        <v>385</v>
      </c>
      <c r="D2050" s="1" t="s">
        <v>17</v>
      </c>
      <c r="E2050" s="1" t="s">
        <v>235</v>
      </c>
      <c r="F2050" s="51" t="s">
        <v>1183</v>
      </c>
      <c r="G2050" s="75" t="s">
        <v>44</v>
      </c>
      <c r="H2050" s="5">
        <f t="shared" si="110"/>
        <v>-60500</v>
      </c>
      <c r="I2050" s="19">
        <f t="shared" si="111"/>
        <v>11.235955056179776</v>
      </c>
      <c r="K2050" s="1" t="s">
        <v>385</v>
      </c>
      <c r="M2050" s="2">
        <v>445</v>
      </c>
    </row>
    <row r="2051" spans="2:13" ht="12.75">
      <c r="B2051" s="220">
        <v>5000</v>
      </c>
      <c r="C2051" s="1" t="s">
        <v>385</v>
      </c>
      <c r="D2051" s="1" t="s">
        <v>17</v>
      </c>
      <c r="E2051" s="1" t="s">
        <v>235</v>
      </c>
      <c r="F2051" s="51" t="s">
        <v>1184</v>
      </c>
      <c r="G2051" s="75" t="s">
        <v>47</v>
      </c>
      <c r="H2051" s="5">
        <f t="shared" si="110"/>
        <v>-65500</v>
      </c>
      <c r="I2051" s="19">
        <f t="shared" si="111"/>
        <v>11.235955056179776</v>
      </c>
      <c r="K2051" s="1" t="s">
        <v>385</v>
      </c>
      <c r="M2051" s="2">
        <v>445</v>
      </c>
    </row>
    <row r="2052" spans="2:13" ht="12.75">
      <c r="B2052" s="220">
        <v>2500</v>
      </c>
      <c r="C2052" s="1" t="s">
        <v>385</v>
      </c>
      <c r="D2052" s="1" t="s">
        <v>17</v>
      </c>
      <c r="E2052" s="1" t="s">
        <v>235</v>
      </c>
      <c r="F2052" s="51" t="s">
        <v>1185</v>
      </c>
      <c r="G2052" s="75" t="s">
        <v>48</v>
      </c>
      <c r="H2052" s="5">
        <f t="shared" si="110"/>
        <v>-68000</v>
      </c>
      <c r="I2052" s="19">
        <f t="shared" si="111"/>
        <v>5.617977528089888</v>
      </c>
      <c r="K2052" s="1" t="s">
        <v>385</v>
      </c>
      <c r="M2052" s="2">
        <v>445</v>
      </c>
    </row>
    <row r="2053" spans="2:13" ht="12.75">
      <c r="B2053" s="220">
        <v>2500</v>
      </c>
      <c r="C2053" s="1" t="s">
        <v>385</v>
      </c>
      <c r="D2053" s="1" t="s">
        <v>17</v>
      </c>
      <c r="E2053" s="1" t="s">
        <v>235</v>
      </c>
      <c r="F2053" s="51" t="s">
        <v>1186</v>
      </c>
      <c r="G2053" s="75" t="s">
        <v>50</v>
      </c>
      <c r="H2053" s="5">
        <f t="shared" si="110"/>
        <v>-70500</v>
      </c>
      <c r="I2053" s="19">
        <f t="shared" si="111"/>
        <v>5.617977528089888</v>
      </c>
      <c r="K2053" s="1" t="s">
        <v>385</v>
      </c>
      <c r="M2053" s="2">
        <v>445</v>
      </c>
    </row>
    <row r="2054" spans="2:13" ht="12.75">
      <c r="B2054" s="220">
        <v>2500</v>
      </c>
      <c r="C2054" s="1" t="s">
        <v>385</v>
      </c>
      <c r="D2054" s="1" t="s">
        <v>17</v>
      </c>
      <c r="E2054" s="1" t="s">
        <v>235</v>
      </c>
      <c r="F2054" s="51" t="s">
        <v>1187</v>
      </c>
      <c r="G2054" s="75" t="s">
        <v>49</v>
      </c>
      <c r="H2054" s="5">
        <f t="shared" si="110"/>
        <v>-73000</v>
      </c>
      <c r="I2054" s="19">
        <f t="shared" si="111"/>
        <v>5.617977528089888</v>
      </c>
      <c r="K2054" s="1" t="s">
        <v>385</v>
      </c>
      <c r="M2054" s="2">
        <v>445</v>
      </c>
    </row>
    <row r="2055" spans="2:13" ht="12.75">
      <c r="B2055" s="220">
        <v>5000</v>
      </c>
      <c r="C2055" s="1" t="s">
        <v>385</v>
      </c>
      <c r="D2055" s="1" t="s">
        <v>17</v>
      </c>
      <c r="E2055" s="1" t="s">
        <v>235</v>
      </c>
      <c r="F2055" s="51" t="s">
        <v>1188</v>
      </c>
      <c r="G2055" s="75" t="s">
        <v>51</v>
      </c>
      <c r="H2055" s="5">
        <f t="shared" si="110"/>
        <v>-78000</v>
      </c>
      <c r="I2055" s="19">
        <f t="shared" si="111"/>
        <v>11.235955056179776</v>
      </c>
      <c r="K2055" s="1" t="s">
        <v>385</v>
      </c>
      <c r="M2055" s="2">
        <v>445</v>
      </c>
    </row>
    <row r="2056" spans="2:13" ht="12.75">
      <c r="B2056" s="220">
        <v>5000</v>
      </c>
      <c r="C2056" s="1" t="s">
        <v>385</v>
      </c>
      <c r="D2056" s="1" t="s">
        <v>17</v>
      </c>
      <c r="E2056" s="1" t="s">
        <v>235</v>
      </c>
      <c r="F2056" s="51" t="s">
        <v>1189</v>
      </c>
      <c r="G2056" s="75" t="s">
        <v>52</v>
      </c>
      <c r="H2056" s="5">
        <f t="shared" si="110"/>
        <v>-83000</v>
      </c>
      <c r="I2056" s="19">
        <f t="shared" si="111"/>
        <v>11.235955056179776</v>
      </c>
      <c r="K2056" s="1" t="s">
        <v>385</v>
      </c>
      <c r="M2056" s="2">
        <v>445</v>
      </c>
    </row>
    <row r="2057" spans="2:13" ht="12.75">
      <c r="B2057" s="220">
        <v>2500</v>
      </c>
      <c r="C2057" s="1" t="s">
        <v>385</v>
      </c>
      <c r="D2057" s="10" t="s">
        <v>17</v>
      </c>
      <c r="E2057" s="1" t="s">
        <v>1190</v>
      </c>
      <c r="F2057" s="51" t="s">
        <v>1191</v>
      </c>
      <c r="G2057" s="75" t="s">
        <v>23</v>
      </c>
      <c r="H2057" s="5">
        <f t="shared" si="110"/>
        <v>-85500</v>
      </c>
      <c r="I2057" s="19">
        <f t="shared" si="111"/>
        <v>5.617977528089888</v>
      </c>
      <c r="K2057" s="1" t="s">
        <v>385</v>
      </c>
      <c r="M2057" s="2">
        <v>445</v>
      </c>
    </row>
    <row r="2058" spans="2:13" ht="12.75">
      <c r="B2058" s="220">
        <v>2500</v>
      </c>
      <c r="C2058" s="1" t="s">
        <v>385</v>
      </c>
      <c r="D2058" s="10" t="s">
        <v>17</v>
      </c>
      <c r="E2058" s="1" t="s">
        <v>1190</v>
      </c>
      <c r="F2058" s="51" t="s">
        <v>1192</v>
      </c>
      <c r="G2058" s="75" t="s">
        <v>24</v>
      </c>
      <c r="H2058" s="5">
        <f>H2057-B2058</f>
        <v>-88000</v>
      </c>
      <c r="I2058" s="19">
        <f t="shared" si="111"/>
        <v>5.617977528089888</v>
      </c>
      <c r="K2058" s="1" t="s">
        <v>385</v>
      </c>
      <c r="M2058" s="2">
        <v>445</v>
      </c>
    </row>
    <row r="2059" spans="2:13" ht="12.75">
      <c r="B2059" s="220">
        <v>2500</v>
      </c>
      <c r="C2059" s="1" t="s">
        <v>385</v>
      </c>
      <c r="D2059" s="10" t="s">
        <v>17</v>
      </c>
      <c r="E2059" s="1" t="s">
        <v>1190</v>
      </c>
      <c r="F2059" s="51" t="s">
        <v>1193</v>
      </c>
      <c r="G2059" s="75" t="s">
        <v>29</v>
      </c>
      <c r="H2059" s="5">
        <f>H2058-B2059</f>
        <v>-90500</v>
      </c>
      <c r="I2059" s="19">
        <f t="shared" si="111"/>
        <v>5.617977528089888</v>
      </c>
      <c r="K2059" s="1" t="s">
        <v>385</v>
      </c>
      <c r="M2059" s="2">
        <v>445</v>
      </c>
    </row>
    <row r="2060" spans="2:13" ht="12.75">
      <c r="B2060" s="220">
        <v>2500</v>
      </c>
      <c r="C2060" s="1" t="s">
        <v>385</v>
      </c>
      <c r="D2060" s="10" t="s">
        <v>17</v>
      </c>
      <c r="E2060" s="1" t="s">
        <v>1190</v>
      </c>
      <c r="F2060" s="51" t="s">
        <v>1194</v>
      </c>
      <c r="G2060" s="75" t="s">
        <v>60</v>
      </c>
      <c r="H2060" s="5">
        <f>H2059-B2060</f>
        <v>-93000</v>
      </c>
      <c r="I2060" s="19">
        <f t="shared" si="111"/>
        <v>5.617977528089888</v>
      </c>
      <c r="K2060" s="1" t="s">
        <v>385</v>
      </c>
      <c r="M2060" s="2">
        <v>445</v>
      </c>
    </row>
    <row r="2061" spans="2:13" ht="12.75">
      <c r="B2061" s="220">
        <v>2500</v>
      </c>
      <c r="C2061" s="1" t="s">
        <v>385</v>
      </c>
      <c r="D2061" s="10" t="s">
        <v>17</v>
      </c>
      <c r="E2061" s="1" t="s">
        <v>1190</v>
      </c>
      <c r="F2061" s="51" t="s">
        <v>1195</v>
      </c>
      <c r="G2061" s="75" t="s">
        <v>25</v>
      </c>
      <c r="H2061" s="5">
        <f>H2060-B2061</f>
        <v>-95500</v>
      </c>
      <c r="I2061" s="19">
        <f t="shared" si="111"/>
        <v>5.617977528089888</v>
      </c>
      <c r="K2061" s="1" t="s">
        <v>385</v>
      </c>
      <c r="M2061" s="2">
        <v>445</v>
      </c>
    </row>
    <row r="2062" spans="2:13" ht="12.75">
      <c r="B2062" s="220">
        <v>2500</v>
      </c>
      <c r="C2062" s="1" t="s">
        <v>385</v>
      </c>
      <c r="D2062" s="1" t="s">
        <v>17</v>
      </c>
      <c r="E2062" s="1" t="s">
        <v>1190</v>
      </c>
      <c r="F2062" s="51" t="s">
        <v>1196</v>
      </c>
      <c r="G2062" s="75" t="s">
        <v>26</v>
      </c>
      <c r="H2062" s="5">
        <v>-233000</v>
      </c>
      <c r="I2062" s="19">
        <v>5</v>
      </c>
      <c r="K2062" s="1" t="s">
        <v>385</v>
      </c>
      <c r="M2062" s="2">
        <v>445</v>
      </c>
    </row>
    <row r="2063" spans="2:13" ht="12.75">
      <c r="B2063" s="220">
        <v>2500</v>
      </c>
      <c r="C2063" s="1" t="s">
        <v>385</v>
      </c>
      <c r="D2063" s="1" t="s">
        <v>17</v>
      </c>
      <c r="E2063" s="1" t="s">
        <v>1190</v>
      </c>
      <c r="F2063" s="51" t="s">
        <v>1197</v>
      </c>
      <c r="G2063" s="75" t="s">
        <v>27</v>
      </c>
      <c r="H2063" s="5">
        <v>-335500</v>
      </c>
      <c r="I2063" s="19">
        <v>5</v>
      </c>
      <c r="K2063" s="1" t="s">
        <v>385</v>
      </c>
      <c r="M2063" s="2">
        <v>445</v>
      </c>
    </row>
    <row r="2064" spans="2:13" ht="12.75">
      <c r="B2064" s="220">
        <v>2500</v>
      </c>
      <c r="C2064" s="1" t="s">
        <v>385</v>
      </c>
      <c r="D2064" s="1" t="s">
        <v>17</v>
      </c>
      <c r="E2064" s="1" t="s">
        <v>1190</v>
      </c>
      <c r="F2064" s="51" t="s">
        <v>1198</v>
      </c>
      <c r="G2064" s="75" t="s">
        <v>30</v>
      </c>
      <c r="H2064" s="5">
        <v>-398000</v>
      </c>
      <c r="I2064" s="19">
        <v>5</v>
      </c>
      <c r="K2064" s="1" t="s">
        <v>385</v>
      </c>
      <c r="M2064" s="2">
        <v>445</v>
      </c>
    </row>
    <row r="2065" spans="2:13" ht="12.75">
      <c r="B2065" s="388">
        <v>5000</v>
      </c>
      <c r="C2065" s="1" t="s">
        <v>385</v>
      </c>
      <c r="D2065" s="1" t="s">
        <v>17</v>
      </c>
      <c r="E2065" s="1" t="s">
        <v>1190</v>
      </c>
      <c r="F2065" s="51" t="s">
        <v>1199</v>
      </c>
      <c r="G2065" s="75" t="s">
        <v>28</v>
      </c>
      <c r="H2065" s="5">
        <v>-458500</v>
      </c>
      <c r="I2065" s="19">
        <v>10</v>
      </c>
      <c r="K2065" s="1" t="s">
        <v>385</v>
      </c>
      <c r="M2065" s="2">
        <v>445</v>
      </c>
    </row>
    <row r="2066" spans="2:13" ht="12.75">
      <c r="B2066" s="220">
        <v>5000</v>
      </c>
      <c r="C2066" s="1" t="s">
        <v>385</v>
      </c>
      <c r="D2066" s="1" t="s">
        <v>17</v>
      </c>
      <c r="E2066" s="1" t="s">
        <v>1190</v>
      </c>
      <c r="F2066" s="51" t="s">
        <v>1200</v>
      </c>
      <c r="G2066" s="75" t="s">
        <v>31</v>
      </c>
      <c r="H2066" s="5">
        <v>-585500</v>
      </c>
      <c r="I2066" s="19">
        <v>10</v>
      </c>
      <c r="K2066" s="1" t="s">
        <v>385</v>
      </c>
      <c r="M2066" s="2">
        <v>445</v>
      </c>
    </row>
    <row r="2067" spans="2:13" ht="12.75">
      <c r="B2067" s="220">
        <v>2500</v>
      </c>
      <c r="C2067" s="1" t="s">
        <v>385</v>
      </c>
      <c r="D2067" s="1" t="s">
        <v>17</v>
      </c>
      <c r="E2067" s="1" t="s">
        <v>1190</v>
      </c>
      <c r="F2067" s="51" t="s">
        <v>1201</v>
      </c>
      <c r="G2067" s="75" t="s">
        <v>32</v>
      </c>
      <c r="H2067" s="5">
        <v>-613500</v>
      </c>
      <c r="I2067" s="19">
        <v>5</v>
      </c>
      <c r="K2067" s="1" t="s">
        <v>385</v>
      </c>
      <c r="M2067" s="2">
        <v>445</v>
      </c>
    </row>
    <row r="2068" spans="2:13" ht="12.75">
      <c r="B2068" s="220">
        <v>5000</v>
      </c>
      <c r="C2068" s="10" t="s">
        <v>385</v>
      </c>
      <c r="D2068" s="1" t="s">
        <v>17</v>
      </c>
      <c r="E2068" s="1" t="s">
        <v>1190</v>
      </c>
      <c r="F2068" s="51" t="s">
        <v>1202</v>
      </c>
      <c r="G2068" s="75" t="s">
        <v>33</v>
      </c>
      <c r="H2068" s="5">
        <v>-656000</v>
      </c>
      <c r="I2068" s="19">
        <v>10</v>
      </c>
      <c r="K2068" s="1" t="s">
        <v>385</v>
      </c>
      <c r="M2068" s="2">
        <v>445</v>
      </c>
    </row>
    <row r="2069" spans="2:13" ht="12.75">
      <c r="B2069" s="220">
        <v>2500</v>
      </c>
      <c r="C2069" s="1" t="s">
        <v>385</v>
      </c>
      <c r="D2069" s="1" t="s">
        <v>17</v>
      </c>
      <c r="E2069" s="1" t="s">
        <v>1190</v>
      </c>
      <c r="F2069" s="51" t="s">
        <v>1203</v>
      </c>
      <c r="G2069" s="75" t="s">
        <v>34</v>
      </c>
      <c r="H2069" s="5">
        <v>-761500</v>
      </c>
      <c r="I2069" s="19">
        <v>5</v>
      </c>
      <c r="K2069" s="1" t="s">
        <v>385</v>
      </c>
      <c r="M2069" s="2">
        <v>445</v>
      </c>
    </row>
    <row r="2070" spans="2:13" ht="12.75">
      <c r="B2070" s="220">
        <v>3000</v>
      </c>
      <c r="C2070" s="1" t="s">
        <v>385</v>
      </c>
      <c r="D2070" s="1" t="s">
        <v>17</v>
      </c>
      <c r="E2070" s="1" t="s">
        <v>1190</v>
      </c>
      <c r="F2070" s="51" t="s">
        <v>1204</v>
      </c>
      <c r="G2070" s="75" t="s">
        <v>35</v>
      </c>
      <c r="H2070" s="5">
        <v>-823500</v>
      </c>
      <c r="I2070" s="19">
        <v>6</v>
      </c>
      <c r="K2070" s="1" t="s">
        <v>385</v>
      </c>
      <c r="M2070" s="2">
        <v>445</v>
      </c>
    </row>
    <row r="2071" spans="2:13" ht="12.75">
      <c r="B2071" s="220">
        <v>2500</v>
      </c>
      <c r="C2071" s="1" t="s">
        <v>385</v>
      </c>
      <c r="D2071" s="1" t="s">
        <v>17</v>
      </c>
      <c r="E2071" s="1" t="s">
        <v>1190</v>
      </c>
      <c r="F2071" s="51" t="s">
        <v>1205</v>
      </c>
      <c r="G2071" s="75" t="s">
        <v>36</v>
      </c>
      <c r="H2071" s="5">
        <v>-867000</v>
      </c>
      <c r="I2071" s="19">
        <v>5</v>
      </c>
      <c r="K2071" s="1" t="s">
        <v>385</v>
      </c>
      <c r="M2071" s="2">
        <v>445</v>
      </c>
    </row>
    <row r="2072" spans="2:13" ht="12.75">
      <c r="B2072" s="220">
        <v>5000</v>
      </c>
      <c r="C2072" s="1" t="s">
        <v>385</v>
      </c>
      <c r="D2072" s="1" t="s">
        <v>17</v>
      </c>
      <c r="E2072" s="1" t="s">
        <v>1190</v>
      </c>
      <c r="F2072" s="51" t="s">
        <v>1206</v>
      </c>
      <c r="G2072" s="75" t="s">
        <v>39</v>
      </c>
      <c r="H2072" s="5">
        <v>-905500</v>
      </c>
      <c r="I2072" s="19">
        <v>10</v>
      </c>
      <c r="K2072" s="1" t="s">
        <v>385</v>
      </c>
      <c r="M2072" s="2">
        <v>445</v>
      </c>
    </row>
    <row r="2073" spans="2:13" ht="12.75">
      <c r="B2073" s="220">
        <v>2500</v>
      </c>
      <c r="C2073" s="1" t="s">
        <v>385</v>
      </c>
      <c r="D2073" s="1" t="s">
        <v>17</v>
      </c>
      <c r="E2073" s="1" t="s">
        <v>1190</v>
      </c>
      <c r="F2073" s="51" t="s">
        <v>1207</v>
      </c>
      <c r="G2073" s="75" t="s">
        <v>40</v>
      </c>
      <c r="H2073" s="5">
        <v>-970500</v>
      </c>
      <c r="I2073" s="19">
        <v>5</v>
      </c>
      <c r="K2073" s="1" t="s">
        <v>385</v>
      </c>
      <c r="M2073" s="2">
        <v>445</v>
      </c>
    </row>
    <row r="2074" spans="2:13" ht="12.75">
      <c r="B2074" s="220">
        <v>2500</v>
      </c>
      <c r="C2074" s="1" t="s">
        <v>385</v>
      </c>
      <c r="D2074" s="1" t="s">
        <v>17</v>
      </c>
      <c r="E2074" s="1" t="s">
        <v>1190</v>
      </c>
      <c r="F2074" s="51" t="s">
        <v>1208</v>
      </c>
      <c r="G2074" s="75" t="s">
        <v>38</v>
      </c>
      <c r="H2074" s="5">
        <v>-1004000</v>
      </c>
      <c r="I2074" s="19">
        <v>5</v>
      </c>
      <c r="K2074" s="1" t="s">
        <v>385</v>
      </c>
      <c r="M2074" s="2">
        <v>445</v>
      </c>
    </row>
    <row r="2075" spans="2:13" ht="12.75">
      <c r="B2075" s="220">
        <v>2500</v>
      </c>
      <c r="C2075" s="1" t="s">
        <v>385</v>
      </c>
      <c r="D2075" s="1" t="s">
        <v>17</v>
      </c>
      <c r="E2075" s="1" t="s">
        <v>1190</v>
      </c>
      <c r="F2075" s="51" t="s">
        <v>1209</v>
      </c>
      <c r="G2075" s="75" t="s">
        <v>41</v>
      </c>
      <c r="H2075" s="5">
        <v>-1042500</v>
      </c>
      <c r="I2075" s="19">
        <v>5</v>
      </c>
      <c r="K2075" s="1" t="s">
        <v>385</v>
      </c>
      <c r="M2075" s="2">
        <v>445</v>
      </c>
    </row>
    <row r="2076" spans="2:13" ht="12.75">
      <c r="B2076" s="220">
        <v>2500</v>
      </c>
      <c r="C2076" s="1" t="s">
        <v>385</v>
      </c>
      <c r="D2076" s="1" t="s">
        <v>17</v>
      </c>
      <c r="E2076" s="1" t="s">
        <v>1190</v>
      </c>
      <c r="F2076" s="51" t="s">
        <v>1210</v>
      </c>
      <c r="G2076" s="75" t="s">
        <v>42</v>
      </c>
      <c r="H2076" s="5">
        <v>-1075000</v>
      </c>
      <c r="I2076" s="19">
        <v>5</v>
      </c>
      <c r="K2076" s="1" t="s">
        <v>385</v>
      </c>
      <c r="M2076" s="2">
        <v>445</v>
      </c>
    </row>
    <row r="2077" spans="2:13" ht="12.75">
      <c r="B2077" s="220">
        <v>2500</v>
      </c>
      <c r="C2077" s="1" t="s">
        <v>385</v>
      </c>
      <c r="D2077" s="1" t="s">
        <v>17</v>
      </c>
      <c r="E2077" s="1" t="s">
        <v>1190</v>
      </c>
      <c r="F2077" s="51" t="s">
        <v>1211</v>
      </c>
      <c r="G2077" s="75" t="s">
        <v>43</v>
      </c>
      <c r="H2077" s="5">
        <v>-1110500</v>
      </c>
      <c r="I2077" s="19">
        <v>5</v>
      </c>
      <c r="K2077" s="1" t="s">
        <v>385</v>
      </c>
      <c r="M2077" s="2">
        <v>445</v>
      </c>
    </row>
    <row r="2078" spans="2:13" ht="12.75">
      <c r="B2078" s="220">
        <v>3000</v>
      </c>
      <c r="C2078" s="1" t="s">
        <v>385</v>
      </c>
      <c r="D2078" s="1" t="s">
        <v>17</v>
      </c>
      <c r="E2078" s="1" t="s">
        <v>1190</v>
      </c>
      <c r="F2078" s="51" t="s">
        <v>1212</v>
      </c>
      <c r="G2078" s="75" t="s">
        <v>44</v>
      </c>
      <c r="H2078" s="5">
        <v>-1168500</v>
      </c>
      <c r="I2078" s="19">
        <v>6</v>
      </c>
      <c r="K2078" s="1" t="s">
        <v>385</v>
      </c>
      <c r="M2078" s="2">
        <v>445</v>
      </c>
    </row>
    <row r="2079" spans="2:13" ht="12.75">
      <c r="B2079" s="220">
        <v>2500</v>
      </c>
      <c r="C2079" s="1" t="s">
        <v>385</v>
      </c>
      <c r="D2079" s="1" t="s">
        <v>17</v>
      </c>
      <c r="E2079" s="1" t="s">
        <v>1190</v>
      </c>
      <c r="F2079" s="51" t="s">
        <v>1213</v>
      </c>
      <c r="G2079" s="75" t="s">
        <v>46</v>
      </c>
      <c r="H2079" s="5">
        <v>-1212000</v>
      </c>
      <c r="I2079" s="19">
        <v>5</v>
      </c>
      <c r="K2079" s="1" t="s">
        <v>385</v>
      </c>
      <c r="M2079" s="2">
        <v>445</v>
      </c>
    </row>
    <row r="2080" spans="2:13" ht="12.75">
      <c r="B2080" s="220">
        <v>3000</v>
      </c>
      <c r="C2080" s="1" t="s">
        <v>385</v>
      </c>
      <c r="D2080" s="1" t="s">
        <v>17</v>
      </c>
      <c r="E2080" s="1" t="s">
        <v>1190</v>
      </c>
      <c r="F2080" s="51" t="s">
        <v>1214</v>
      </c>
      <c r="G2080" s="75" t="s">
        <v>47</v>
      </c>
      <c r="H2080" s="5">
        <v>-1244500</v>
      </c>
      <c r="I2080" s="19">
        <v>6</v>
      </c>
      <c r="K2080" s="1" t="s">
        <v>385</v>
      </c>
      <c r="M2080" s="2">
        <v>445</v>
      </c>
    </row>
    <row r="2081" spans="2:13" ht="12.75">
      <c r="B2081" s="220">
        <v>5000</v>
      </c>
      <c r="C2081" s="1" t="s">
        <v>385</v>
      </c>
      <c r="D2081" s="1" t="s">
        <v>17</v>
      </c>
      <c r="E2081" s="1" t="s">
        <v>1190</v>
      </c>
      <c r="F2081" s="51" t="s">
        <v>1215</v>
      </c>
      <c r="G2081" s="75" t="s">
        <v>48</v>
      </c>
      <c r="H2081" s="5">
        <v>-1271000</v>
      </c>
      <c r="I2081" s="19">
        <v>10</v>
      </c>
      <c r="K2081" s="1" t="s">
        <v>385</v>
      </c>
      <c r="M2081" s="2">
        <v>445</v>
      </c>
    </row>
    <row r="2082" spans="2:13" ht="12.75">
      <c r="B2082" s="220">
        <v>2500</v>
      </c>
      <c r="C2082" s="1" t="s">
        <v>385</v>
      </c>
      <c r="D2082" s="1" t="s">
        <v>17</v>
      </c>
      <c r="E2082" s="1" t="s">
        <v>1190</v>
      </c>
      <c r="F2082" s="51" t="s">
        <v>1216</v>
      </c>
      <c r="G2082" s="75" t="s">
        <v>50</v>
      </c>
      <c r="H2082" s="5">
        <v>-1327000</v>
      </c>
      <c r="I2082" s="19">
        <v>5</v>
      </c>
      <c r="K2082" s="1" t="s">
        <v>385</v>
      </c>
      <c r="M2082" s="2">
        <v>445</v>
      </c>
    </row>
    <row r="2083" spans="2:13" ht="12.75">
      <c r="B2083" s="220">
        <v>2500</v>
      </c>
      <c r="C2083" s="1" t="s">
        <v>385</v>
      </c>
      <c r="D2083" s="1" t="s">
        <v>17</v>
      </c>
      <c r="E2083" s="1" t="s">
        <v>1190</v>
      </c>
      <c r="F2083" s="51" t="s">
        <v>1217</v>
      </c>
      <c r="G2083" s="75" t="s">
        <v>49</v>
      </c>
      <c r="H2083" s="5">
        <v>-1373500</v>
      </c>
      <c r="I2083" s="19">
        <v>5</v>
      </c>
      <c r="K2083" s="1" t="s">
        <v>385</v>
      </c>
      <c r="M2083" s="2">
        <v>445</v>
      </c>
    </row>
    <row r="2084" spans="2:13" ht="12.75">
      <c r="B2084" s="220">
        <v>2500</v>
      </c>
      <c r="C2084" s="1" t="s">
        <v>385</v>
      </c>
      <c r="D2084" s="1" t="s">
        <v>17</v>
      </c>
      <c r="E2084" s="1" t="s">
        <v>1190</v>
      </c>
      <c r="F2084" s="51" t="s">
        <v>1218</v>
      </c>
      <c r="G2084" s="75" t="s">
        <v>51</v>
      </c>
      <c r="H2084" s="5">
        <v>-1389000</v>
      </c>
      <c r="I2084" s="19">
        <v>5</v>
      </c>
      <c r="K2084" s="1" t="s">
        <v>385</v>
      </c>
      <c r="M2084" s="2">
        <v>445</v>
      </c>
    </row>
    <row r="2085" spans="2:13" ht="12.75">
      <c r="B2085" s="220">
        <v>2500</v>
      </c>
      <c r="C2085" s="1" t="s">
        <v>397</v>
      </c>
      <c r="D2085" s="1" t="s">
        <v>17</v>
      </c>
      <c r="E2085" s="1" t="s">
        <v>1190</v>
      </c>
      <c r="F2085" s="51" t="s">
        <v>1219</v>
      </c>
      <c r="G2085" s="75" t="s">
        <v>52</v>
      </c>
      <c r="H2085" s="5">
        <v>-1448500</v>
      </c>
      <c r="I2085" s="19">
        <v>5</v>
      </c>
      <c r="K2085" s="1" t="s">
        <v>385</v>
      </c>
      <c r="M2085" s="2">
        <v>445</v>
      </c>
    </row>
    <row r="2086" spans="1:13" s="55" customFormat="1" ht="12.75">
      <c r="A2086" s="9"/>
      <c r="B2086" s="219">
        <f>SUM(B2035:B2085)</f>
        <v>169500</v>
      </c>
      <c r="C2086" s="9" t="s">
        <v>397</v>
      </c>
      <c r="D2086" s="9"/>
      <c r="E2086" s="9"/>
      <c r="F2086" s="58"/>
      <c r="G2086" s="171"/>
      <c r="H2086" s="57">
        <v>0</v>
      </c>
      <c r="I2086" s="54">
        <f aca="true" t="shared" si="112" ref="I2086:I2153">+B2086/M2086</f>
        <v>380.8988764044944</v>
      </c>
      <c r="M2086" s="2">
        <v>445</v>
      </c>
    </row>
    <row r="2087" spans="6:13" ht="12.75">
      <c r="F2087" s="51"/>
      <c r="H2087" s="5">
        <f>H2086-B2087</f>
        <v>0</v>
      </c>
      <c r="I2087" s="19">
        <f t="shared" si="112"/>
        <v>0</v>
      </c>
      <c r="M2087" s="2">
        <v>445</v>
      </c>
    </row>
    <row r="2088" spans="6:13" ht="12.75">
      <c r="F2088" s="51"/>
      <c r="H2088" s="5">
        <v>0</v>
      </c>
      <c r="I2088" s="19">
        <f t="shared" si="112"/>
        <v>0</v>
      </c>
      <c r="M2088" s="2">
        <v>445</v>
      </c>
    </row>
    <row r="2089" spans="1:13" s="13" customFormat="1" ht="12.75">
      <c r="A2089" s="10"/>
      <c r="B2089" s="326">
        <v>25000</v>
      </c>
      <c r="C2089" s="60" t="s">
        <v>403</v>
      </c>
      <c r="D2089" s="60" t="s">
        <v>17</v>
      </c>
      <c r="E2089" s="60" t="s">
        <v>616</v>
      </c>
      <c r="F2089" s="95" t="s">
        <v>1220</v>
      </c>
      <c r="G2089" s="76" t="s">
        <v>30</v>
      </c>
      <c r="H2089" s="25">
        <f aca="true" t="shared" si="113" ref="H2089:H2094">H2088-B2089</f>
        <v>-25000</v>
      </c>
      <c r="I2089" s="66">
        <f t="shared" si="112"/>
        <v>56.17977528089887</v>
      </c>
      <c r="K2089" s="13" t="s">
        <v>236</v>
      </c>
      <c r="M2089" s="28">
        <v>445</v>
      </c>
    </row>
    <row r="2090" spans="1:13" s="13" customFormat="1" ht="12.75">
      <c r="A2090" s="10"/>
      <c r="B2090" s="326">
        <v>25000</v>
      </c>
      <c r="C2090" s="60" t="s">
        <v>403</v>
      </c>
      <c r="D2090" s="60" t="s">
        <v>17</v>
      </c>
      <c r="E2090" s="60" t="s">
        <v>616</v>
      </c>
      <c r="F2090" s="95" t="s">
        <v>1220</v>
      </c>
      <c r="G2090" s="76" t="s">
        <v>30</v>
      </c>
      <c r="H2090" s="25">
        <f t="shared" si="113"/>
        <v>-50000</v>
      </c>
      <c r="I2090" s="66">
        <f>+B2090/M2090</f>
        <v>56.17977528089887</v>
      </c>
      <c r="K2090" s="13" t="s">
        <v>236</v>
      </c>
      <c r="M2090" s="28">
        <v>445</v>
      </c>
    </row>
    <row r="2091" spans="1:13" s="13" customFormat="1" ht="12.75">
      <c r="A2091" s="10"/>
      <c r="B2091" s="326">
        <v>25000</v>
      </c>
      <c r="C2091" s="60" t="s">
        <v>403</v>
      </c>
      <c r="D2091" s="60" t="s">
        <v>17</v>
      </c>
      <c r="E2091" s="60" t="s">
        <v>616</v>
      </c>
      <c r="F2091" s="95" t="s">
        <v>1220</v>
      </c>
      <c r="G2091" s="76" t="s">
        <v>30</v>
      </c>
      <c r="H2091" s="25">
        <f t="shared" si="113"/>
        <v>-75000</v>
      </c>
      <c r="I2091" s="66">
        <f>+B2091/M2091</f>
        <v>56.17977528089887</v>
      </c>
      <c r="K2091" s="13" t="s">
        <v>236</v>
      </c>
      <c r="M2091" s="28">
        <v>445</v>
      </c>
    </row>
    <row r="2092" spans="1:13" s="13" customFormat="1" ht="12.75">
      <c r="A2092" s="10"/>
      <c r="B2092" s="326">
        <v>25000</v>
      </c>
      <c r="C2092" s="60" t="s">
        <v>403</v>
      </c>
      <c r="D2092" s="60" t="s">
        <v>17</v>
      </c>
      <c r="E2092" s="60" t="s">
        <v>616</v>
      </c>
      <c r="F2092" s="95" t="s">
        <v>1220</v>
      </c>
      <c r="G2092" s="76" t="s">
        <v>30</v>
      </c>
      <c r="H2092" s="25">
        <f t="shared" si="113"/>
        <v>-100000</v>
      </c>
      <c r="I2092" s="66">
        <f>+B2092/M2092</f>
        <v>56.17977528089887</v>
      </c>
      <c r="K2092" s="13" t="s">
        <v>236</v>
      </c>
      <c r="M2092" s="28">
        <v>445</v>
      </c>
    </row>
    <row r="2093" spans="1:13" s="13" customFormat="1" ht="12.75">
      <c r="A2093" s="10"/>
      <c r="B2093" s="326">
        <v>25000</v>
      </c>
      <c r="C2093" s="60" t="s">
        <v>403</v>
      </c>
      <c r="D2093" s="60" t="s">
        <v>17</v>
      </c>
      <c r="E2093" s="60" t="s">
        <v>616</v>
      </c>
      <c r="F2093" s="95" t="s">
        <v>1220</v>
      </c>
      <c r="G2093" s="76" t="s">
        <v>30</v>
      </c>
      <c r="H2093" s="25">
        <f t="shared" si="113"/>
        <v>-125000</v>
      </c>
      <c r="I2093" s="66">
        <f>+B2093/M2093</f>
        <v>56.17977528089887</v>
      </c>
      <c r="K2093" s="13" t="s">
        <v>236</v>
      </c>
      <c r="M2093" s="28">
        <v>445</v>
      </c>
    </row>
    <row r="2094" spans="1:13" s="13" customFormat="1" ht="12.75">
      <c r="A2094" s="10"/>
      <c r="B2094" s="326">
        <v>5000</v>
      </c>
      <c r="C2094" s="60" t="s">
        <v>403</v>
      </c>
      <c r="D2094" s="60" t="s">
        <v>17</v>
      </c>
      <c r="E2094" s="60" t="s">
        <v>616</v>
      </c>
      <c r="F2094" s="95" t="s">
        <v>1220</v>
      </c>
      <c r="G2094" s="76" t="s">
        <v>30</v>
      </c>
      <c r="H2094" s="25">
        <f t="shared" si="113"/>
        <v>-130000</v>
      </c>
      <c r="I2094" s="66">
        <f>+B2094/M2094</f>
        <v>11.235955056179776</v>
      </c>
      <c r="K2094" s="13" t="s">
        <v>236</v>
      </c>
      <c r="M2094" s="28">
        <v>445</v>
      </c>
    </row>
    <row r="2095" spans="1:13" ht="12.75">
      <c r="A2095" s="9"/>
      <c r="B2095" s="218">
        <f>SUM(B2089:B2094)</f>
        <v>130000</v>
      </c>
      <c r="C2095" s="9" t="s">
        <v>403</v>
      </c>
      <c r="D2095" s="9"/>
      <c r="E2095" s="9"/>
      <c r="F2095" s="58"/>
      <c r="G2095" s="171"/>
      <c r="H2095" s="57">
        <v>0</v>
      </c>
      <c r="I2095" s="54">
        <f t="shared" si="112"/>
        <v>292.13483146067415</v>
      </c>
      <c r="J2095" s="55"/>
      <c r="K2095" s="55"/>
      <c r="L2095" s="55"/>
      <c r="M2095" s="2">
        <v>445</v>
      </c>
    </row>
    <row r="2096" spans="6:13" ht="12.75">
      <c r="F2096" s="51"/>
      <c r="H2096" s="5">
        <f>H2095-B2096</f>
        <v>0</v>
      </c>
      <c r="I2096" s="19">
        <f t="shared" si="112"/>
        <v>0</v>
      </c>
      <c r="M2096" s="2">
        <v>445</v>
      </c>
    </row>
    <row r="2097" spans="6:13" ht="12.75">
      <c r="F2097" s="51"/>
      <c r="H2097" s="5">
        <v>0</v>
      </c>
      <c r="I2097" s="19">
        <f t="shared" si="112"/>
        <v>0</v>
      </c>
      <c r="M2097" s="2">
        <v>445</v>
      </c>
    </row>
    <row r="2098" spans="2:13" ht="12.75">
      <c r="B2098" s="128">
        <v>1200</v>
      </c>
      <c r="C2098" s="60" t="s">
        <v>440</v>
      </c>
      <c r="D2098" s="10" t="s">
        <v>189</v>
      </c>
      <c r="E2098" s="60" t="s">
        <v>1294</v>
      </c>
      <c r="F2098" s="51" t="s">
        <v>1221</v>
      </c>
      <c r="G2098" s="76" t="s">
        <v>23</v>
      </c>
      <c r="H2098" s="5">
        <f>H2097-B2098</f>
        <v>-1200</v>
      </c>
      <c r="I2098" s="19">
        <f t="shared" si="112"/>
        <v>2.696629213483146</v>
      </c>
      <c r="K2098" t="s">
        <v>235</v>
      </c>
      <c r="M2098" s="2">
        <v>445</v>
      </c>
    </row>
    <row r="2099" spans="2:13" ht="12.75">
      <c r="B2099" s="128">
        <v>1000</v>
      </c>
      <c r="C2099" s="60" t="s">
        <v>440</v>
      </c>
      <c r="D2099" s="10" t="s">
        <v>189</v>
      </c>
      <c r="E2099" s="60" t="s">
        <v>1294</v>
      </c>
      <c r="F2099" s="51" t="s">
        <v>1221</v>
      </c>
      <c r="G2099" s="172" t="s">
        <v>24</v>
      </c>
      <c r="H2099" s="5">
        <f aca="true" t="shared" si="114" ref="H2099:H2152">H2098-B2099</f>
        <v>-2200</v>
      </c>
      <c r="I2099" s="19">
        <f t="shared" si="112"/>
        <v>2.247191011235955</v>
      </c>
      <c r="K2099" t="s">
        <v>235</v>
      </c>
      <c r="M2099" s="2">
        <v>445</v>
      </c>
    </row>
    <row r="2100" spans="2:13" ht="12.75">
      <c r="B2100" s="217">
        <v>2500</v>
      </c>
      <c r="C2100" s="10" t="s">
        <v>1222</v>
      </c>
      <c r="D2100" s="10" t="s">
        <v>189</v>
      </c>
      <c r="E2100" s="1" t="s">
        <v>1294</v>
      </c>
      <c r="F2100" s="51" t="s">
        <v>1221</v>
      </c>
      <c r="G2100" s="75" t="s">
        <v>25</v>
      </c>
      <c r="H2100" s="5">
        <f t="shared" si="114"/>
        <v>-4700</v>
      </c>
      <c r="I2100" s="19">
        <f t="shared" si="112"/>
        <v>5.617977528089888</v>
      </c>
      <c r="K2100" t="s">
        <v>235</v>
      </c>
      <c r="M2100" s="2">
        <v>445</v>
      </c>
    </row>
    <row r="2101" spans="1:13" ht="12.75">
      <c r="A2101" s="10"/>
      <c r="B2101" s="128">
        <v>1200</v>
      </c>
      <c r="C2101" s="60" t="s">
        <v>440</v>
      </c>
      <c r="D2101" s="10" t="s">
        <v>189</v>
      </c>
      <c r="E2101" s="60" t="s">
        <v>1294</v>
      </c>
      <c r="F2101" s="51" t="s">
        <v>1221</v>
      </c>
      <c r="G2101" s="76" t="s">
        <v>25</v>
      </c>
      <c r="H2101" s="5">
        <f t="shared" si="114"/>
        <v>-5900</v>
      </c>
      <c r="I2101" s="19">
        <f t="shared" si="112"/>
        <v>2.696629213483146</v>
      </c>
      <c r="J2101" s="13"/>
      <c r="K2101" t="s">
        <v>235</v>
      </c>
      <c r="L2101" s="13"/>
      <c r="M2101" s="2">
        <v>445</v>
      </c>
    </row>
    <row r="2102" spans="2:13" ht="12.75">
      <c r="B2102" s="217">
        <v>5000</v>
      </c>
      <c r="C2102" s="10" t="s">
        <v>1165</v>
      </c>
      <c r="D2102" s="10" t="s">
        <v>189</v>
      </c>
      <c r="E2102" s="1" t="s">
        <v>1294</v>
      </c>
      <c r="F2102" s="51" t="s">
        <v>1221</v>
      </c>
      <c r="G2102" s="75" t="s">
        <v>26</v>
      </c>
      <c r="H2102" s="5">
        <f t="shared" si="114"/>
        <v>-10900</v>
      </c>
      <c r="I2102" s="19">
        <f t="shared" si="112"/>
        <v>11.235955056179776</v>
      </c>
      <c r="K2102" t="s">
        <v>235</v>
      </c>
      <c r="M2102" s="2">
        <v>445</v>
      </c>
    </row>
    <row r="2103" spans="2:13" ht="12.75">
      <c r="B2103" s="128">
        <v>1300</v>
      </c>
      <c r="C2103" s="60" t="s">
        <v>440</v>
      </c>
      <c r="D2103" s="10" t="s">
        <v>189</v>
      </c>
      <c r="E2103" s="60" t="s">
        <v>1294</v>
      </c>
      <c r="F2103" s="51" t="s">
        <v>1221</v>
      </c>
      <c r="G2103" s="76" t="s">
        <v>26</v>
      </c>
      <c r="H2103" s="5">
        <f t="shared" si="114"/>
        <v>-12200</v>
      </c>
      <c r="I2103" s="19">
        <f t="shared" si="112"/>
        <v>2.9213483146067416</v>
      </c>
      <c r="K2103" t="s">
        <v>235</v>
      </c>
      <c r="M2103" s="2">
        <v>445</v>
      </c>
    </row>
    <row r="2104" spans="2:13" ht="12.75">
      <c r="B2104" s="217">
        <v>1000</v>
      </c>
      <c r="C2104" s="60" t="s">
        <v>440</v>
      </c>
      <c r="D2104" s="10" t="s">
        <v>189</v>
      </c>
      <c r="E2104" s="60" t="s">
        <v>1294</v>
      </c>
      <c r="F2104" s="51" t="s">
        <v>1221</v>
      </c>
      <c r="G2104" s="75" t="s">
        <v>27</v>
      </c>
      <c r="H2104" s="5">
        <f t="shared" si="114"/>
        <v>-13200</v>
      </c>
      <c r="I2104" s="19">
        <f t="shared" si="112"/>
        <v>2.247191011235955</v>
      </c>
      <c r="K2104" t="s">
        <v>235</v>
      </c>
      <c r="M2104" s="2">
        <v>445</v>
      </c>
    </row>
    <row r="2105" spans="2:13" ht="12.75">
      <c r="B2105" s="217">
        <v>5000</v>
      </c>
      <c r="C2105" s="10" t="s">
        <v>1165</v>
      </c>
      <c r="D2105" s="10" t="s">
        <v>189</v>
      </c>
      <c r="E2105" s="1" t="s">
        <v>1294</v>
      </c>
      <c r="F2105" s="51" t="s">
        <v>1221</v>
      </c>
      <c r="G2105" s="75" t="s">
        <v>30</v>
      </c>
      <c r="H2105" s="5">
        <f t="shared" si="114"/>
        <v>-18200</v>
      </c>
      <c r="I2105" s="19">
        <f t="shared" si="112"/>
        <v>11.235955056179776</v>
      </c>
      <c r="K2105" t="s">
        <v>235</v>
      </c>
      <c r="M2105" s="2">
        <v>445</v>
      </c>
    </row>
    <row r="2106" spans="2:13" ht="12.75">
      <c r="B2106" s="217">
        <v>1000</v>
      </c>
      <c r="C2106" s="1" t="s">
        <v>440</v>
      </c>
      <c r="D2106" s="10" t="s">
        <v>189</v>
      </c>
      <c r="E2106" s="1" t="s">
        <v>1294</v>
      </c>
      <c r="F2106" s="51" t="s">
        <v>1221</v>
      </c>
      <c r="G2106" s="75" t="s">
        <v>28</v>
      </c>
      <c r="H2106" s="5">
        <f t="shared" si="114"/>
        <v>-19200</v>
      </c>
      <c r="I2106" s="19">
        <f t="shared" si="112"/>
        <v>2.247191011235955</v>
      </c>
      <c r="K2106" t="s">
        <v>235</v>
      </c>
      <c r="M2106" s="2">
        <v>445</v>
      </c>
    </row>
    <row r="2107" spans="2:13" ht="12.75">
      <c r="B2107" s="217">
        <v>1200</v>
      </c>
      <c r="C2107" s="1" t="s">
        <v>440</v>
      </c>
      <c r="D2107" s="10" t="s">
        <v>189</v>
      </c>
      <c r="E2107" s="1" t="s">
        <v>1294</v>
      </c>
      <c r="F2107" s="51" t="s">
        <v>1221</v>
      </c>
      <c r="G2107" s="75" t="s">
        <v>31</v>
      </c>
      <c r="H2107" s="5">
        <f t="shared" si="114"/>
        <v>-20400</v>
      </c>
      <c r="I2107" s="19">
        <f t="shared" si="112"/>
        <v>2.696629213483146</v>
      </c>
      <c r="K2107" t="s">
        <v>235</v>
      </c>
      <c r="M2107" s="2">
        <v>445</v>
      </c>
    </row>
    <row r="2108" spans="2:13" ht="12.75">
      <c r="B2108" s="217">
        <v>1000</v>
      </c>
      <c r="C2108" s="1" t="s">
        <v>440</v>
      </c>
      <c r="D2108" s="10" t="s">
        <v>189</v>
      </c>
      <c r="E2108" s="1" t="s">
        <v>1294</v>
      </c>
      <c r="F2108" s="51" t="s">
        <v>1221</v>
      </c>
      <c r="G2108" s="75" t="s">
        <v>33</v>
      </c>
      <c r="H2108" s="5">
        <f t="shared" si="114"/>
        <v>-21400</v>
      </c>
      <c r="I2108" s="19">
        <f t="shared" si="112"/>
        <v>2.247191011235955</v>
      </c>
      <c r="K2108" t="s">
        <v>235</v>
      </c>
      <c r="M2108" s="2">
        <v>445</v>
      </c>
    </row>
    <row r="2109" spans="2:13" ht="12.75">
      <c r="B2109" s="217">
        <v>1000</v>
      </c>
      <c r="C2109" s="1" t="s">
        <v>440</v>
      </c>
      <c r="D2109" s="10" t="s">
        <v>189</v>
      </c>
      <c r="E2109" s="1" t="s">
        <v>1294</v>
      </c>
      <c r="F2109" s="51" t="s">
        <v>1221</v>
      </c>
      <c r="G2109" s="75" t="s">
        <v>34</v>
      </c>
      <c r="H2109" s="5">
        <f t="shared" si="114"/>
        <v>-22400</v>
      </c>
      <c r="I2109" s="19">
        <f t="shared" si="112"/>
        <v>2.247191011235955</v>
      </c>
      <c r="K2109" t="s">
        <v>235</v>
      </c>
      <c r="M2109" s="2">
        <v>445</v>
      </c>
    </row>
    <row r="2110" spans="2:13" ht="12.75">
      <c r="B2110" s="217">
        <v>800</v>
      </c>
      <c r="C2110" s="1" t="s">
        <v>440</v>
      </c>
      <c r="D2110" s="10" t="s">
        <v>189</v>
      </c>
      <c r="E2110" s="1" t="s">
        <v>1294</v>
      </c>
      <c r="F2110" s="51" t="s">
        <v>1221</v>
      </c>
      <c r="G2110" s="75" t="s">
        <v>35</v>
      </c>
      <c r="H2110" s="5">
        <f t="shared" si="114"/>
        <v>-23200</v>
      </c>
      <c r="I2110" s="19">
        <f t="shared" si="112"/>
        <v>1.797752808988764</v>
      </c>
      <c r="K2110" t="s">
        <v>235</v>
      </c>
      <c r="M2110" s="2">
        <v>445</v>
      </c>
    </row>
    <row r="2111" spans="2:13" ht="12.75">
      <c r="B2111" s="217">
        <v>1300</v>
      </c>
      <c r="C2111" s="1" t="s">
        <v>440</v>
      </c>
      <c r="D2111" s="10" t="s">
        <v>189</v>
      </c>
      <c r="E2111" s="1" t="s">
        <v>1294</v>
      </c>
      <c r="F2111" s="51" t="s">
        <v>1221</v>
      </c>
      <c r="G2111" s="75" t="s">
        <v>36</v>
      </c>
      <c r="H2111" s="5">
        <f t="shared" si="114"/>
        <v>-24500</v>
      </c>
      <c r="I2111" s="19">
        <f t="shared" si="112"/>
        <v>2.9213483146067416</v>
      </c>
      <c r="K2111" t="s">
        <v>235</v>
      </c>
      <c r="M2111" s="2">
        <v>445</v>
      </c>
    </row>
    <row r="2112" spans="2:13" ht="12.75">
      <c r="B2112" s="217">
        <v>2500</v>
      </c>
      <c r="C2112" s="10" t="s">
        <v>1222</v>
      </c>
      <c r="D2112" s="10" t="s">
        <v>189</v>
      </c>
      <c r="E2112" s="1" t="s">
        <v>1294</v>
      </c>
      <c r="F2112" s="51" t="s">
        <v>1221</v>
      </c>
      <c r="G2112" s="75" t="s">
        <v>36</v>
      </c>
      <c r="H2112" s="5">
        <f t="shared" si="114"/>
        <v>-27000</v>
      </c>
      <c r="I2112" s="19">
        <f t="shared" si="112"/>
        <v>5.617977528089888</v>
      </c>
      <c r="K2112" t="s">
        <v>235</v>
      </c>
      <c r="M2112" s="2">
        <v>445</v>
      </c>
    </row>
    <row r="2113" spans="2:13" ht="12.75">
      <c r="B2113" s="217">
        <v>1000</v>
      </c>
      <c r="C2113" s="1" t="s">
        <v>440</v>
      </c>
      <c r="D2113" s="10" t="s">
        <v>189</v>
      </c>
      <c r="E2113" s="1" t="s">
        <v>1294</v>
      </c>
      <c r="F2113" s="51" t="s">
        <v>1221</v>
      </c>
      <c r="G2113" s="75" t="s">
        <v>39</v>
      </c>
      <c r="H2113" s="5">
        <f t="shared" si="114"/>
        <v>-28000</v>
      </c>
      <c r="I2113" s="19">
        <f t="shared" si="112"/>
        <v>2.247191011235955</v>
      </c>
      <c r="K2113" t="s">
        <v>235</v>
      </c>
      <c r="M2113" s="2">
        <v>445</v>
      </c>
    </row>
    <row r="2114" spans="2:13" ht="12.75">
      <c r="B2114" s="217">
        <v>1200</v>
      </c>
      <c r="C2114" s="1" t="s">
        <v>440</v>
      </c>
      <c r="D2114" s="10" t="s">
        <v>189</v>
      </c>
      <c r="E2114" s="1" t="s">
        <v>1294</v>
      </c>
      <c r="F2114" s="51" t="s">
        <v>1221</v>
      </c>
      <c r="G2114" s="75" t="s">
        <v>38</v>
      </c>
      <c r="H2114" s="5">
        <f t="shared" si="114"/>
        <v>-29200</v>
      </c>
      <c r="I2114" s="19">
        <f t="shared" si="112"/>
        <v>2.696629213483146</v>
      </c>
      <c r="K2114" t="s">
        <v>235</v>
      </c>
      <c r="M2114" s="2">
        <v>445</v>
      </c>
    </row>
    <row r="2115" spans="2:13" ht="12.75">
      <c r="B2115" s="217">
        <v>1000</v>
      </c>
      <c r="C2115" s="1" t="s">
        <v>440</v>
      </c>
      <c r="D2115" s="10" t="s">
        <v>189</v>
      </c>
      <c r="E2115" s="1" t="s">
        <v>1294</v>
      </c>
      <c r="F2115" s="51" t="s">
        <v>1221</v>
      </c>
      <c r="G2115" s="75" t="s">
        <v>41</v>
      </c>
      <c r="H2115" s="5">
        <f t="shared" si="114"/>
        <v>-30200</v>
      </c>
      <c r="I2115" s="19">
        <f t="shared" si="112"/>
        <v>2.247191011235955</v>
      </c>
      <c r="K2115" t="s">
        <v>235</v>
      </c>
      <c r="M2115" s="2">
        <v>445</v>
      </c>
    </row>
    <row r="2116" spans="2:13" ht="12.75">
      <c r="B2116" s="217">
        <v>2500</v>
      </c>
      <c r="C2116" s="10" t="s">
        <v>1222</v>
      </c>
      <c r="D2116" s="10" t="s">
        <v>189</v>
      </c>
      <c r="E2116" s="1" t="s">
        <v>1294</v>
      </c>
      <c r="F2116" s="51" t="s">
        <v>1221</v>
      </c>
      <c r="G2116" s="75" t="s">
        <v>41</v>
      </c>
      <c r="H2116" s="5">
        <f t="shared" si="114"/>
        <v>-32700</v>
      </c>
      <c r="I2116" s="19">
        <f t="shared" si="112"/>
        <v>5.617977528089888</v>
      </c>
      <c r="K2116" t="s">
        <v>235</v>
      </c>
      <c r="M2116" s="2">
        <v>445</v>
      </c>
    </row>
    <row r="2117" spans="2:13" ht="12.75">
      <c r="B2117" s="217">
        <v>1300</v>
      </c>
      <c r="C2117" s="1" t="s">
        <v>440</v>
      </c>
      <c r="D2117" s="10" t="s">
        <v>189</v>
      </c>
      <c r="E2117" s="1" t="s">
        <v>1294</v>
      </c>
      <c r="F2117" s="51" t="s">
        <v>1221</v>
      </c>
      <c r="G2117" s="75" t="s">
        <v>42</v>
      </c>
      <c r="H2117" s="5">
        <f t="shared" si="114"/>
        <v>-34000</v>
      </c>
      <c r="I2117" s="19">
        <f t="shared" si="112"/>
        <v>2.9213483146067416</v>
      </c>
      <c r="K2117" t="s">
        <v>235</v>
      </c>
      <c r="M2117" s="2">
        <v>445</v>
      </c>
    </row>
    <row r="2118" spans="2:13" ht="12.75">
      <c r="B2118" s="217">
        <v>1400</v>
      </c>
      <c r="C2118" s="1" t="s">
        <v>440</v>
      </c>
      <c r="D2118" s="10" t="s">
        <v>189</v>
      </c>
      <c r="E2118" s="1" t="s">
        <v>1294</v>
      </c>
      <c r="F2118" s="51" t="s">
        <v>1221</v>
      </c>
      <c r="G2118" s="75" t="s">
        <v>43</v>
      </c>
      <c r="H2118" s="5">
        <f t="shared" si="114"/>
        <v>-35400</v>
      </c>
      <c r="I2118" s="19">
        <f t="shared" si="112"/>
        <v>3.146067415730337</v>
      </c>
      <c r="K2118" t="s">
        <v>235</v>
      </c>
      <c r="M2118" s="2">
        <v>445</v>
      </c>
    </row>
    <row r="2119" spans="2:13" ht="12.75">
      <c r="B2119" s="217">
        <v>1000</v>
      </c>
      <c r="C2119" s="1" t="s">
        <v>440</v>
      </c>
      <c r="D2119" s="10" t="s">
        <v>189</v>
      </c>
      <c r="E2119" s="1" t="s">
        <v>1294</v>
      </c>
      <c r="F2119" s="51" t="s">
        <v>1221</v>
      </c>
      <c r="G2119" s="75" t="s">
        <v>44</v>
      </c>
      <c r="H2119" s="5">
        <f t="shared" si="114"/>
        <v>-36400</v>
      </c>
      <c r="I2119" s="19">
        <f t="shared" si="112"/>
        <v>2.247191011235955</v>
      </c>
      <c r="K2119" t="s">
        <v>235</v>
      </c>
      <c r="M2119" s="2">
        <v>445</v>
      </c>
    </row>
    <row r="2120" spans="2:13" ht="12.75">
      <c r="B2120" s="217">
        <v>800</v>
      </c>
      <c r="C2120" s="1" t="s">
        <v>440</v>
      </c>
      <c r="D2120" s="10" t="s">
        <v>189</v>
      </c>
      <c r="E2120" s="1" t="s">
        <v>1294</v>
      </c>
      <c r="F2120" s="51" t="s">
        <v>1221</v>
      </c>
      <c r="G2120" s="75" t="s">
        <v>45</v>
      </c>
      <c r="H2120" s="5">
        <f t="shared" si="114"/>
        <v>-37200</v>
      </c>
      <c r="I2120" s="19">
        <f t="shared" si="112"/>
        <v>1.797752808988764</v>
      </c>
      <c r="K2120" t="s">
        <v>235</v>
      </c>
      <c r="M2120" s="2">
        <v>445</v>
      </c>
    </row>
    <row r="2121" spans="2:13" ht="12.75">
      <c r="B2121" s="217">
        <v>800</v>
      </c>
      <c r="C2121" s="1" t="s">
        <v>440</v>
      </c>
      <c r="D2121" s="10" t="s">
        <v>189</v>
      </c>
      <c r="E2121" s="1" t="s">
        <v>1294</v>
      </c>
      <c r="F2121" s="51" t="s">
        <v>1221</v>
      </c>
      <c r="G2121" s="75" t="s">
        <v>46</v>
      </c>
      <c r="H2121" s="5">
        <f t="shared" si="114"/>
        <v>-38000</v>
      </c>
      <c r="I2121" s="19">
        <f t="shared" si="112"/>
        <v>1.797752808988764</v>
      </c>
      <c r="K2121" t="s">
        <v>235</v>
      </c>
      <c r="M2121" s="2">
        <v>445</v>
      </c>
    </row>
    <row r="2122" spans="2:13" ht="12.75">
      <c r="B2122" s="217">
        <v>1200</v>
      </c>
      <c r="C2122" s="1" t="s">
        <v>440</v>
      </c>
      <c r="D2122" s="10" t="s">
        <v>189</v>
      </c>
      <c r="E2122" s="1" t="s">
        <v>1294</v>
      </c>
      <c r="F2122" s="51" t="s">
        <v>1221</v>
      </c>
      <c r="G2122" s="75" t="s">
        <v>47</v>
      </c>
      <c r="H2122" s="5">
        <f t="shared" si="114"/>
        <v>-39200</v>
      </c>
      <c r="I2122" s="19">
        <f t="shared" si="112"/>
        <v>2.696629213483146</v>
      </c>
      <c r="K2122" t="s">
        <v>235</v>
      </c>
      <c r="M2122" s="2">
        <v>445</v>
      </c>
    </row>
    <row r="2123" spans="2:13" ht="12.75">
      <c r="B2123" s="217">
        <v>2500</v>
      </c>
      <c r="C2123" s="10" t="s">
        <v>1222</v>
      </c>
      <c r="D2123" s="10" t="s">
        <v>189</v>
      </c>
      <c r="E2123" s="1" t="s">
        <v>1294</v>
      </c>
      <c r="F2123" s="51" t="s">
        <v>1221</v>
      </c>
      <c r="G2123" s="75" t="s">
        <v>48</v>
      </c>
      <c r="H2123" s="5">
        <f t="shared" si="114"/>
        <v>-41700</v>
      </c>
      <c r="I2123" s="19">
        <f t="shared" si="112"/>
        <v>5.617977528089888</v>
      </c>
      <c r="K2123" t="s">
        <v>235</v>
      </c>
      <c r="M2123" s="2">
        <v>445</v>
      </c>
    </row>
    <row r="2124" spans="2:13" ht="12.75">
      <c r="B2124" s="217">
        <v>1000</v>
      </c>
      <c r="C2124" s="1" t="s">
        <v>440</v>
      </c>
      <c r="D2124" s="10" t="s">
        <v>189</v>
      </c>
      <c r="E2124" s="1" t="s">
        <v>1294</v>
      </c>
      <c r="F2124" s="51" t="s">
        <v>1221</v>
      </c>
      <c r="G2124" s="75" t="s">
        <v>48</v>
      </c>
      <c r="H2124" s="5">
        <f t="shared" si="114"/>
        <v>-42700</v>
      </c>
      <c r="I2124" s="19">
        <f t="shared" si="112"/>
        <v>2.247191011235955</v>
      </c>
      <c r="K2124" t="s">
        <v>235</v>
      </c>
      <c r="M2124" s="2">
        <v>445</v>
      </c>
    </row>
    <row r="2125" spans="2:13" ht="12.75">
      <c r="B2125" s="217">
        <v>1600</v>
      </c>
      <c r="C2125" s="1" t="s">
        <v>440</v>
      </c>
      <c r="D2125" s="10" t="s">
        <v>189</v>
      </c>
      <c r="E2125" s="1" t="s">
        <v>1294</v>
      </c>
      <c r="F2125" s="51" t="s">
        <v>1221</v>
      </c>
      <c r="G2125" s="75" t="s">
        <v>50</v>
      </c>
      <c r="H2125" s="5">
        <f t="shared" si="114"/>
        <v>-44300</v>
      </c>
      <c r="I2125" s="19">
        <f t="shared" si="112"/>
        <v>3.595505617977528</v>
      </c>
      <c r="K2125" t="s">
        <v>235</v>
      </c>
      <c r="M2125" s="2">
        <v>445</v>
      </c>
    </row>
    <row r="2126" spans="2:13" ht="12.75">
      <c r="B2126" s="217">
        <v>1600</v>
      </c>
      <c r="C2126" s="1" t="s">
        <v>440</v>
      </c>
      <c r="D2126" s="10" t="s">
        <v>189</v>
      </c>
      <c r="E2126" s="1" t="s">
        <v>1294</v>
      </c>
      <c r="F2126" s="51" t="s">
        <v>1221</v>
      </c>
      <c r="G2126" s="75" t="s">
        <v>49</v>
      </c>
      <c r="H2126" s="5">
        <f t="shared" si="114"/>
        <v>-45900</v>
      </c>
      <c r="I2126" s="19">
        <f t="shared" si="112"/>
        <v>3.595505617977528</v>
      </c>
      <c r="K2126" t="s">
        <v>235</v>
      </c>
      <c r="M2126" s="2">
        <v>445</v>
      </c>
    </row>
    <row r="2127" spans="2:13" ht="12.75">
      <c r="B2127" s="217">
        <v>1300</v>
      </c>
      <c r="C2127" s="1" t="s">
        <v>440</v>
      </c>
      <c r="D2127" s="10" t="s">
        <v>189</v>
      </c>
      <c r="E2127" s="1" t="s">
        <v>1294</v>
      </c>
      <c r="F2127" s="51" t="s">
        <v>1221</v>
      </c>
      <c r="G2127" s="75" t="s">
        <v>51</v>
      </c>
      <c r="H2127" s="5">
        <f t="shared" si="114"/>
        <v>-47200</v>
      </c>
      <c r="I2127" s="19">
        <f t="shared" si="112"/>
        <v>2.9213483146067416</v>
      </c>
      <c r="K2127" t="s">
        <v>235</v>
      </c>
      <c r="M2127" s="2">
        <v>445</v>
      </c>
    </row>
    <row r="2128" spans="2:13" ht="12.75">
      <c r="B2128" s="217">
        <v>1600</v>
      </c>
      <c r="C2128" s="1" t="s">
        <v>440</v>
      </c>
      <c r="D2128" s="10" t="s">
        <v>189</v>
      </c>
      <c r="E2128" s="1" t="s">
        <v>1294</v>
      </c>
      <c r="F2128" s="51" t="s">
        <v>1221</v>
      </c>
      <c r="G2128" s="75" t="s">
        <v>52</v>
      </c>
      <c r="H2128" s="5">
        <f t="shared" si="114"/>
        <v>-48800</v>
      </c>
      <c r="I2128" s="19">
        <f t="shared" si="112"/>
        <v>3.595505617977528</v>
      </c>
      <c r="K2128" t="s">
        <v>235</v>
      </c>
      <c r="M2128" s="2">
        <v>445</v>
      </c>
    </row>
    <row r="2129" spans="2:13" ht="12.75">
      <c r="B2129" s="128">
        <v>1800</v>
      </c>
      <c r="C2129" s="60" t="s">
        <v>440</v>
      </c>
      <c r="D2129" s="10" t="s">
        <v>17</v>
      </c>
      <c r="E2129" s="60" t="s">
        <v>522</v>
      </c>
      <c r="F2129" s="51" t="s">
        <v>1223</v>
      </c>
      <c r="G2129" s="76" t="s">
        <v>23</v>
      </c>
      <c r="H2129" s="5">
        <f t="shared" si="114"/>
        <v>-50600</v>
      </c>
      <c r="I2129" s="19">
        <f t="shared" si="112"/>
        <v>4.044943820224719</v>
      </c>
      <c r="K2129" t="s">
        <v>236</v>
      </c>
      <c r="M2129" s="2">
        <v>445</v>
      </c>
    </row>
    <row r="2130" spans="1:13" ht="12.75">
      <c r="A2130" s="10"/>
      <c r="B2130" s="128">
        <v>1700</v>
      </c>
      <c r="C2130" s="10" t="s">
        <v>440</v>
      </c>
      <c r="D2130" s="10" t="s">
        <v>17</v>
      </c>
      <c r="E2130" s="10" t="s">
        <v>522</v>
      </c>
      <c r="F2130" s="51" t="s">
        <v>1223</v>
      </c>
      <c r="G2130" s="78" t="s">
        <v>24</v>
      </c>
      <c r="H2130" s="5">
        <f t="shared" si="114"/>
        <v>-52300</v>
      </c>
      <c r="I2130" s="19">
        <f t="shared" si="112"/>
        <v>3.8202247191011236</v>
      </c>
      <c r="J2130" s="13"/>
      <c r="K2130" t="s">
        <v>236</v>
      </c>
      <c r="L2130" s="13"/>
      <c r="M2130" s="2">
        <v>445</v>
      </c>
    </row>
    <row r="2131" spans="2:13" ht="12.75">
      <c r="B2131" s="217">
        <v>1500</v>
      </c>
      <c r="C2131" s="1" t="s">
        <v>440</v>
      </c>
      <c r="D2131" s="10" t="s">
        <v>17</v>
      </c>
      <c r="E2131" s="1" t="s">
        <v>522</v>
      </c>
      <c r="F2131" s="51" t="s">
        <v>1223</v>
      </c>
      <c r="G2131" s="75" t="s">
        <v>29</v>
      </c>
      <c r="H2131" s="5">
        <f t="shared" si="114"/>
        <v>-53800</v>
      </c>
      <c r="I2131" s="19">
        <f t="shared" si="112"/>
        <v>3.3707865168539324</v>
      </c>
      <c r="K2131" t="s">
        <v>236</v>
      </c>
      <c r="M2131" s="2">
        <v>445</v>
      </c>
    </row>
    <row r="2132" spans="2:13" ht="12.75">
      <c r="B2132" s="217">
        <v>1900</v>
      </c>
      <c r="C2132" s="69" t="s">
        <v>440</v>
      </c>
      <c r="D2132" s="10" t="s">
        <v>17</v>
      </c>
      <c r="E2132" s="69" t="s">
        <v>522</v>
      </c>
      <c r="F2132" s="51" t="s">
        <v>1223</v>
      </c>
      <c r="G2132" s="120" t="s">
        <v>25</v>
      </c>
      <c r="H2132" s="5">
        <f t="shared" si="114"/>
        <v>-55700</v>
      </c>
      <c r="I2132" s="19">
        <f t="shared" si="112"/>
        <v>4.269662921348314</v>
      </c>
      <c r="K2132" t="s">
        <v>236</v>
      </c>
      <c r="M2132" s="2">
        <v>445</v>
      </c>
    </row>
    <row r="2133" spans="2:13" ht="12.75">
      <c r="B2133" s="217">
        <v>1550</v>
      </c>
      <c r="C2133" s="69" t="s">
        <v>440</v>
      </c>
      <c r="D2133" s="10" t="s">
        <v>17</v>
      </c>
      <c r="E2133" s="69" t="s">
        <v>522</v>
      </c>
      <c r="F2133" s="42" t="s">
        <v>1223</v>
      </c>
      <c r="G2133" s="120" t="s">
        <v>26</v>
      </c>
      <c r="H2133" s="5">
        <f t="shared" si="114"/>
        <v>-57250</v>
      </c>
      <c r="I2133" s="19">
        <f t="shared" si="112"/>
        <v>3.4831460674157304</v>
      </c>
      <c r="K2133" t="s">
        <v>236</v>
      </c>
      <c r="M2133" s="2">
        <v>445</v>
      </c>
    </row>
    <row r="2134" spans="2:13" ht="12.75">
      <c r="B2134" s="217">
        <v>1500</v>
      </c>
      <c r="C2134" s="69" t="s">
        <v>440</v>
      </c>
      <c r="D2134" s="10" t="s">
        <v>17</v>
      </c>
      <c r="E2134" s="69" t="s">
        <v>522</v>
      </c>
      <c r="F2134" s="42" t="s">
        <v>1223</v>
      </c>
      <c r="G2134" s="120" t="s">
        <v>27</v>
      </c>
      <c r="H2134" s="5">
        <f t="shared" si="114"/>
        <v>-58750</v>
      </c>
      <c r="I2134" s="19">
        <f>+B2134/M2134</f>
        <v>3.3707865168539324</v>
      </c>
      <c r="K2134" t="s">
        <v>236</v>
      </c>
      <c r="M2134" s="2">
        <v>445</v>
      </c>
    </row>
    <row r="2135" spans="2:13" ht="12.75">
      <c r="B2135" s="217">
        <v>1500</v>
      </c>
      <c r="C2135" s="69" t="s">
        <v>440</v>
      </c>
      <c r="D2135" s="10" t="s">
        <v>17</v>
      </c>
      <c r="E2135" s="69" t="s">
        <v>522</v>
      </c>
      <c r="F2135" s="51" t="s">
        <v>1223</v>
      </c>
      <c r="G2135" s="120" t="s">
        <v>30</v>
      </c>
      <c r="H2135" s="5">
        <f t="shared" si="114"/>
        <v>-60250</v>
      </c>
      <c r="I2135" s="19">
        <f>+B2135/M2135</f>
        <v>3.3707865168539324</v>
      </c>
      <c r="K2135" t="s">
        <v>236</v>
      </c>
      <c r="M2135" s="2">
        <v>445</v>
      </c>
    </row>
    <row r="2136" spans="2:13" ht="12.75">
      <c r="B2136" s="217">
        <v>1500</v>
      </c>
      <c r="C2136" s="69" t="s">
        <v>1224</v>
      </c>
      <c r="D2136" s="10" t="s">
        <v>17</v>
      </c>
      <c r="E2136" s="69" t="s">
        <v>522</v>
      </c>
      <c r="F2136" s="51" t="s">
        <v>1223</v>
      </c>
      <c r="G2136" s="120" t="s">
        <v>28</v>
      </c>
      <c r="H2136" s="5">
        <f t="shared" si="114"/>
        <v>-61750</v>
      </c>
      <c r="I2136" s="19">
        <f t="shared" si="112"/>
        <v>3.3707865168539324</v>
      </c>
      <c r="K2136" t="s">
        <v>236</v>
      </c>
      <c r="M2136" s="2">
        <v>445</v>
      </c>
    </row>
    <row r="2137" spans="2:13" ht="12.75">
      <c r="B2137" s="217">
        <v>1650</v>
      </c>
      <c r="C2137" s="69" t="s">
        <v>440</v>
      </c>
      <c r="D2137" s="10" t="s">
        <v>17</v>
      </c>
      <c r="E2137" s="69" t="s">
        <v>522</v>
      </c>
      <c r="F2137" s="51" t="s">
        <v>1223</v>
      </c>
      <c r="G2137" s="120" t="s">
        <v>28</v>
      </c>
      <c r="H2137" s="5">
        <f t="shared" si="114"/>
        <v>-63400</v>
      </c>
      <c r="I2137" s="19">
        <f t="shared" si="112"/>
        <v>3.707865168539326</v>
      </c>
      <c r="K2137" t="s">
        <v>236</v>
      </c>
      <c r="M2137" s="2">
        <v>445</v>
      </c>
    </row>
    <row r="2138" spans="2:13" ht="12.75">
      <c r="B2138" s="217">
        <v>1600</v>
      </c>
      <c r="C2138" s="69" t="s">
        <v>440</v>
      </c>
      <c r="D2138" s="10" t="s">
        <v>17</v>
      </c>
      <c r="E2138" s="69" t="s">
        <v>522</v>
      </c>
      <c r="F2138" s="51" t="s">
        <v>1223</v>
      </c>
      <c r="G2138" s="120" t="s">
        <v>33</v>
      </c>
      <c r="H2138" s="5">
        <f t="shared" si="114"/>
        <v>-65000</v>
      </c>
      <c r="I2138" s="19">
        <f t="shared" si="112"/>
        <v>3.595505617977528</v>
      </c>
      <c r="K2138" t="s">
        <v>236</v>
      </c>
      <c r="M2138" s="2">
        <v>445</v>
      </c>
    </row>
    <row r="2139" spans="2:13" ht="12.75">
      <c r="B2139" s="217">
        <v>1500</v>
      </c>
      <c r="C2139" s="69" t="s">
        <v>440</v>
      </c>
      <c r="D2139" s="10" t="s">
        <v>17</v>
      </c>
      <c r="E2139" s="69" t="s">
        <v>522</v>
      </c>
      <c r="F2139" s="51" t="s">
        <v>1223</v>
      </c>
      <c r="G2139" s="120" t="s">
        <v>34</v>
      </c>
      <c r="H2139" s="5">
        <f t="shared" si="114"/>
        <v>-66500</v>
      </c>
      <c r="I2139" s="19">
        <f t="shared" si="112"/>
        <v>3.3707865168539324</v>
      </c>
      <c r="K2139" t="s">
        <v>236</v>
      </c>
      <c r="M2139" s="2">
        <v>445</v>
      </c>
    </row>
    <row r="2140" spans="2:13" ht="12.75">
      <c r="B2140" s="217">
        <v>1500</v>
      </c>
      <c r="C2140" s="69" t="s">
        <v>440</v>
      </c>
      <c r="D2140" s="10" t="s">
        <v>17</v>
      </c>
      <c r="E2140" s="69" t="s">
        <v>522</v>
      </c>
      <c r="F2140" s="51" t="s">
        <v>1223</v>
      </c>
      <c r="G2140" s="120" t="s">
        <v>35</v>
      </c>
      <c r="H2140" s="5">
        <f t="shared" si="114"/>
        <v>-68000</v>
      </c>
      <c r="I2140" s="19">
        <f t="shared" si="112"/>
        <v>3.3707865168539324</v>
      </c>
      <c r="K2140" t="s">
        <v>236</v>
      </c>
      <c r="M2140" s="2">
        <v>445</v>
      </c>
    </row>
    <row r="2141" spans="2:13" ht="12.75">
      <c r="B2141" s="217">
        <v>1700</v>
      </c>
      <c r="C2141" s="69" t="s">
        <v>440</v>
      </c>
      <c r="D2141" s="10" t="s">
        <v>17</v>
      </c>
      <c r="E2141" s="69" t="s">
        <v>522</v>
      </c>
      <c r="F2141" s="51" t="s">
        <v>1223</v>
      </c>
      <c r="G2141" s="120" t="s">
        <v>36</v>
      </c>
      <c r="H2141" s="5">
        <f t="shared" si="114"/>
        <v>-69700</v>
      </c>
      <c r="I2141" s="19">
        <f t="shared" si="112"/>
        <v>3.8202247191011236</v>
      </c>
      <c r="K2141" t="s">
        <v>236</v>
      </c>
      <c r="M2141" s="2">
        <v>445</v>
      </c>
    </row>
    <row r="2142" spans="2:13" ht="12.75">
      <c r="B2142" s="217">
        <v>1700</v>
      </c>
      <c r="C2142" s="1" t="s">
        <v>440</v>
      </c>
      <c r="D2142" s="10" t="s">
        <v>17</v>
      </c>
      <c r="E2142" s="1" t="s">
        <v>522</v>
      </c>
      <c r="F2142" s="51" t="s">
        <v>1223</v>
      </c>
      <c r="G2142" s="75" t="s">
        <v>39</v>
      </c>
      <c r="H2142" s="5">
        <f t="shared" si="114"/>
        <v>-71400</v>
      </c>
      <c r="I2142" s="19">
        <f t="shared" si="112"/>
        <v>3.8202247191011236</v>
      </c>
      <c r="K2142" t="s">
        <v>236</v>
      </c>
      <c r="M2142" s="2">
        <v>445</v>
      </c>
    </row>
    <row r="2143" spans="2:13" ht="12.75">
      <c r="B2143" s="217">
        <v>1400</v>
      </c>
      <c r="C2143" s="1" t="s">
        <v>440</v>
      </c>
      <c r="D2143" s="10" t="s">
        <v>17</v>
      </c>
      <c r="E2143" s="1" t="s">
        <v>522</v>
      </c>
      <c r="F2143" s="51" t="s">
        <v>1223</v>
      </c>
      <c r="G2143" s="75" t="s">
        <v>37</v>
      </c>
      <c r="H2143" s="5">
        <f t="shared" si="114"/>
        <v>-72800</v>
      </c>
      <c r="I2143" s="19">
        <f t="shared" si="112"/>
        <v>3.146067415730337</v>
      </c>
      <c r="K2143" t="s">
        <v>236</v>
      </c>
      <c r="M2143" s="2">
        <v>445</v>
      </c>
    </row>
    <row r="2144" spans="1:13" ht="12.75">
      <c r="A2144" s="60"/>
      <c r="B2144" s="128">
        <v>1800</v>
      </c>
      <c r="C2144" s="60" t="s">
        <v>440</v>
      </c>
      <c r="D2144" s="60" t="s">
        <v>17</v>
      </c>
      <c r="E2144" s="60" t="s">
        <v>522</v>
      </c>
      <c r="F2144" s="42" t="s">
        <v>1223</v>
      </c>
      <c r="G2144" s="76" t="s">
        <v>41</v>
      </c>
      <c r="H2144" s="5">
        <f t="shared" si="114"/>
        <v>-74600</v>
      </c>
      <c r="I2144" s="19">
        <f t="shared" si="112"/>
        <v>4.044943820224719</v>
      </c>
      <c r="J2144" s="381"/>
      <c r="K2144" s="382" t="s">
        <v>236</v>
      </c>
      <c r="L2144" s="381"/>
      <c r="M2144" s="2">
        <v>445</v>
      </c>
    </row>
    <row r="2145" spans="2:13" ht="12.75">
      <c r="B2145" s="217">
        <v>1600</v>
      </c>
      <c r="C2145" s="1" t="s">
        <v>440</v>
      </c>
      <c r="D2145" s="10" t="s">
        <v>17</v>
      </c>
      <c r="E2145" s="1" t="s">
        <v>522</v>
      </c>
      <c r="F2145" s="51" t="s">
        <v>1223</v>
      </c>
      <c r="G2145" s="75" t="s">
        <v>42</v>
      </c>
      <c r="H2145" s="5">
        <f t="shared" si="114"/>
        <v>-76200</v>
      </c>
      <c r="I2145" s="19">
        <f t="shared" si="112"/>
        <v>3.595505617977528</v>
      </c>
      <c r="K2145" t="s">
        <v>236</v>
      </c>
      <c r="M2145" s="2">
        <v>445</v>
      </c>
    </row>
    <row r="2146" spans="2:13" ht="12.75">
      <c r="B2146" s="217">
        <v>1700</v>
      </c>
      <c r="C2146" s="1" t="s">
        <v>440</v>
      </c>
      <c r="D2146" s="10" t="s">
        <v>17</v>
      </c>
      <c r="E2146" s="1" t="s">
        <v>522</v>
      </c>
      <c r="F2146" s="51" t="s">
        <v>1223</v>
      </c>
      <c r="G2146" s="75" t="s">
        <v>43</v>
      </c>
      <c r="H2146" s="5">
        <f t="shared" si="114"/>
        <v>-77900</v>
      </c>
      <c r="I2146" s="19">
        <f t="shared" si="112"/>
        <v>3.8202247191011236</v>
      </c>
      <c r="K2146" t="s">
        <v>236</v>
      </c>
      <c r="M2146" s="2">
        <v>445</v>
      </c>
    </row>
    <row r="2147" spans="2:13" ht="12.75">
      <c r="B2147" s="217">
        <v>1650</v>
      </c>
      <c r="C2147" s="1" t="s">
        <v>440</v>
      </c>
      <c r="D2147" s="10" t="s">
        <v>17</v>
      </c>
      <c r="E2147" s="1" t="s">
        <v>522</v>
      </c>
      <c r="F2147" s="51" t="s">
        <v>1223</v>
      </c>
      <c r="G2147" s="75" t="s">
        <v>45</v>
      </c>
      <c r="H2147" s="5">
        <f t="shared" si="114"/>
        <v>-79550</v>
      </c>
      <c r="I2147" s="19">
        <f t="shared" si="112"/>
        <v>3.707865168539326</v>
      </c>
      <c r="K2147" t="s">
        <v>236</v>
      </c>
      <c r="M2147" s="2">
        <v>445</v>
      </c>
    </row>
    <row r="2148" spans="2:13" ht="12.75">
      <c r="B2148" s="217">
        <v>1600</v>
      </c>
      <c r="C2148" s="1" t="s">
        <v>440</v>
      </c>
      <c r="D2148" s="10" t="s">
        <v>17</v>
      </c>
      <c r="E2148" s="1" t="s">
        <v>522</v>
      </c>
      <c r="F2148" s="51" t="s">
        <v>1223</v>
      </c>
      <c r="G2148" s="75" t="s">
        <v>47</v>
      </c>
      <c r="H2148" s="5">
        <f t="shared" si="114"/>
        <v>-81150</v>
      </c>
      <c r="I2148" s="19">
        <f t="shared" si="112"/>
        <v>3.595505617977528</v>
      </c>
      <c r="K2148" t="s">
        <v>236</v>
      </c>
      <c r="M2148" s="2">
        <v>445</v>
      </c>
    </row>
    <row r="2149" spans="2:13" ht="12.75">
      <c r="B2149" s="217">
        <v>1500</v>
      </c>
      <c r="C2149" s="1" t="s">
        <v>440</v>
      </c>
      <c r="D2149" s="10" t="s">
        <v>17</v>
      </c>
      <c r="E2149" s="1" t="s">
        <v>522</v>
      </c>
      <c r="F2149" s="51" t="s">
        <v>1223</v>
      </c>
      <c r="G2149" s="75" t="s">
        <v>48</v>
      </c>
      <c r="H2149" s="5">
        <f t="shared" si="114"/>
        <v>-82650</v>
      </c>
      <c r="I2149" s="19">
        <f t="shared" si="112"/>
        <v>3.3707865168539324</v>
      </c>
      <c r="K2149" t="s">
        <v>236</v>
      </c>
      <c r="M2149" s="2">
        <v>445</v>
      </c>
    </row>
    <row r="2150" spans="1:13" s="55" customFormat="1" ht="12.75">
      <c r="A2150" s="1"/>
      <c r="B2150" s="217">
        <v>1900</v>
      </c>
      <c r="C2150" s="1" t="s">
        <v>440</v>
      </c>
      <c r="D2150" s="10" t="s">
        <v>17</v>
      </c>
      <c r="E2150" s="1" t="s">
        <v>522</v>
      </c>
      <c r="F2150" s="51" t="s">
        <v>1223</v>
      </c>
      <c r="G2150" s="75" t="s">
        <v>50</v>
      </c>
      <c r="H2150" s="5">
        <f t="shared" si="114"/>
        <v>-84550</v>
      </c>
      <c r="I2150" s="19">
        <f t="shared" si="112"/>
        <v>4.269662921348314</v>
      </c>
      <c r="J2150"/>
      <c r="K2150" t="s">
        <v>236</v>
      </c>
      <c r="L2150"/>
      <c r="M2150" s="2">
        <v>445</v>
      </c>
    </row>
    <row r="2151" spans="2:13" ht="12.75">
      <c r="B2151" s="217">
        <v>1800</v>
      </c>
      <c r="C2151" s="1" t="s">
        <v>440</v>
      </c>
      <c r="D2151" s="10" t="s">
        <v>17</v>
      </c>
      <c r="E2151" s="1" t="s">
        <v>522</v>
      </c>
      <c r="F2151" s="51" t="s">
        <v>1223</v>
      </c>
      <c r="G2151" s="75" t="s">
        <v>49</v>
      </c>
      <c r="H2151" s="5">
        <f t="shared" si="114"/>
        <v>-86350</v>
      </c>
      <c r="I2151" s="19">
        <f t="shared" si="112"/>
        <v>4.044943820224719</v>
      </c>
      <c r="K2151" t="s">
        <v>236</v>
      </c>
      <c r="M2151" s="2">
        <v>445</v>
      </c>
    </row>
    <row r="2152" spans="2:13" ht="12.75">
      <c r="B2152" s="217">
        <v>1700</v>
      </c>
      <c r="C2152" s="1" t="s">
        <v>440</v>
      </c>
      <c r="D2152" s="10" t="s">
        <v>17</v>
      </c>
      <c r="E2152" s="1" t="s">
        <v>522</v>
      </c>
      <c r="F2152" s="51" t="s">
        <v>1223</v>
      </c>
      <c r="G2152" s="75" t="s">
        <v>51</v>
      </c>
      <c r="H2152" s="5">
        <f t="shared" si="114"/>
        <v>-88050</v>
      </c>
      <c r="I2152" s="19">
        <f t="shared" si="112"/>
        <v>3.8202247191011236</v>
      </c>
      <c r="K2152" t="s">
        <v>236</v>
      </c>
      <c r="M2152" s="2">
        <v>445</v>
      </c>
    </row>
    <row r="2153" spans="1:13" ht="12.75">
      <c r="A2153" s="9"/>
      <c r="B2153" s="216">
        <f>SUM(B2098:B2152)</f>
        <v>88050</v>
      </c>
      <c r="C2153" s="9"/>
      <c r="D2153" s="9"/>
      <c r="E2153" s="9" t="s">
        <v>1294</v>
      </c>
      <c r="F2153" s="58"/>
      <c r="G2153" s="171"/>
      <c r="H2153" s="57">
        <v>0</v>
      </c>
      <c r="I2153" s="54">
        <f t="shared" si="112"/>
        <v>197.86516853932585</v>
      </c>
      <c r="J2153" s="55"/>
      <c r="K2153" s="55"/>
      <c r="L2153" s="55"/>
      <c r="M2153" s="2">
        <v>445</v>
      </c>
    </row>
    <row r="2154" spans="2:13" ht="12.75">
      <c r="B2154" s="217"/>
      <c r="F2154" s="51"/>
      <c r="H2154" s="5">
        <v>0</v>
      </c>
      <c r="I2154" s="19">
        <f aca="true" t="shared" si="115" ref="I2154:I2184">+B2154/M2154</f>
        <v>0</v>
      </c>
      <c r="M2154" s="2">
        <v>445</v>
      </c>
    </row>
    <row r="2155" spans="2:13" ht="12.75">
      <c r="B2155" s="217"/>
      <c r="F2155" s="51"/>
      <c r="H2155" s="5">
        <v>0</v>
      </c>
      <c r="I2155" s="19">
        <f t="shared" si="115"/>
        <v>0</v>
      </c>
      <c r="M2155" s="2">
        <v>445</v>
      </c>
    </row>
    <row r="2156" spans="2:13" ht="12.75">
      <c r="B2156" s="217"/>
      <c r="F2156" s="51"/>
      <c r="H2156" s="5">
        <v>0</v>
      </c>
      <c r="I2156" s="19">
        <f t="shared" si="115"/>
        <v>0</v>
      </c>
      <c r="M2156" s="2">
        <v>445</v>
      </c>
    </row>
    <row r="2157" spans="2:13" ht="12.75">
      <c r="B2157" s="128">
        <v>1600</v>
      </c>
      <c r="C2157" s="10" t="s">
        <v>404</v>
      </c>
      <c r="D2157" s="10" t="s">
        <v>17</v>
      </c>
      <c r="E2157" s="10" t="s">
        <v>1225</v>
      </c>
      <c r="F2157" s="51" t="s">
        <v>1226</v>
      </c>
      <c r="G2157" s="78" t="s">
        <v>23</v>
      </c>
      <c r="H2157" s="5">
        <f>H2156-B2157</f>
        <v>-1600</v>
      </c>
      <c r="I2157" s="19">
        <f t="shared" si="115"/>
        <v>3.595505617977528</v>
      </c>
      <c r="K2157" t="s">
        <v>236</v>
      </c>
      <c r="M2157" s="2">
        <v>445</v>
      </c>
    </row>
    <row r="2158" spans="2:13" ht="12.75">
      <c r="B2158" s="128">
        <v>1000</v>
      </c>
      <c r="C2158" s="10" t="s">
        <v>404</v>
      </c>
      <c r="D2158" s="10" t="s">
        <v>17</v>
      </c>
      <c r="E2158" s="10" t="s">
        <v>1225</v>
      </c>
      <c r="F2158" s="51" t="s">
        <v>1227</v>
      </c>
      <c r="G2158" s="78" t="s">
        <v>23</v>
      </c>
      <c r="H2158" s="5">
        <f aca="true" t="shared" si="116" ref="H2158:H2184">H2157-B2158</f>
        <v>-2600</v>
      </c>
      <c r="I2158" s="19">
        <f t="shared" si="115"/>
        <v>2.247191011235955</v>
      </c>
      <c r="K2158" t="s">
        <v>236</v>
      </c>
      <c r="M2158" s="2">
        <v>445</v>
      </c>
    </row>
    <row r="2159" spans="2:13" ht="12.75">
      <c r="B2159" s="217">
        <v>800</v>
      </c>
      <c r="C2159" s="1" t="s">
        <v>404</v>
      </c>
      <c r="D2159" s="10" t="s">
        <v>17</v>
      </c>
      <c r="E2159" s="1" t="s">
        <v>1225</v>
      </c>
      <c r="F2159" s="51" t="s">
        <v>1228</v>
      </c>
      <c r="G2159" s="75" t="s">
        <v>29</v>
      </c>
      <c r="H2159" s="5">
        <f t="shared" si="116"/>
        <v>-3400</v>
      </c>
      <c r="I2159" s="19">
        <f t="shared" si="115"/>
        <v>1.797752808988764</v>
      </c>
      <c r="K2159" t="s">
        <v>236</v>
      </c>
      <c r="M2159" s="2">
        <v>445</v>
      </c>
    </row>
    <row r="2160" spans="2:13" ht="12.75">
      <c r="B2160" s="217">
        <v>800</v>
      </c>
      <c r="C2160" s="69" t="s">
        <v>404</v>
      </c>
      <c r="D2160" s="10" t="s">
        <v>17</v>
      </c>
      <c r="E2160" s="69" t="s">
        <v>1225</v>
      </c>
      <c r="F2160" s="51" t="s">
        <v>1229</v>
      </c>
      <c r="G2160" s="120" t="s">
        <v>25</v>
      </c>
      <c r="H2160" s="5">
        <f t="shared" si="116"/>
        <v>-4200</v>
      </c>
      <c r="I2160" s="19">
        <f t="shared" si="115"/>
        <v>1.797752808988764</v>
      </c>
      <c r="K2160" t="s">
        <v>236</v>
      </c>
      <c r="M2160" s="2">
        <v>445</v>
      </c>
    </row>
    <row r="2161" spans="2:13" ht="12.75">
      <c r="B2161" s="217">
        <v>800</v>
      </c>
      <c r="C2161" s="69" t="s">
        <v>404</v>
      </c>
      <c r="D2161" s="10" t="s">
        <v>17</v>
      </c>
      <c r="E2161" s="69" t="s">
        <v>1225</v>
      </c>
      <c r="F2161" s="42" t="s">
        <v>1230</v>
      </c>
      <c r="G2161" s="120" t="s">
        <v>25</v>
      </c>
      <c r="H2161" s="5">
        <f t="shared" si="116"/>
        <v>-5000</v>
      </c>
      <c r="I2161" s="19">
        <f t="shared" si="115"/>
        <v>1.797752808988764</v>
      </c>
      <c r="K2161" t="s">
        <v>236</v>
      </c>
      <c r="M2161" s="2">
        <v>445</v>
      </c>
    </row>
    <row r="2162" spans="2:13" ht="12.75">
      <c r="B2162" s="217">
        <v>1200</v>
      </c>
      <c r="C2162" s="69" t="s">
        <v>404</v>
      </c>
      <c r="D2162" s="10" t="s">
        <v>17</v>
      </c>
      <c r="E2162" s="69" t="s">
        <v>1225</v>
      </c>
      <c r="F2162" s="42" t="s">
        <v>1231</v>
      </c>
      <c r="G2162" s="120" t="s">
        <v>27</v>
      </c>
      <c r="H2162" s="5">
        <f t="shared" si="116"/>
        <v>-6200</v>
      </c>
      <c r="I2162" s="19">
        <f t="shared" si="115"/>
        <v>2.696629213483146</v>
      </c>
      <c r="K2162" t="s">
        <v>236</v>
      </c>
      <c r="M2162" s="2">
        <v>445</v>
      </c>
    </row>
    <row r="2163" spans="2:13" ht="12.75">
      <c r="B2163" s="217">
        <v>1000</v>
      </c>
      <c r="C2163" s="69" t="s">
        <v>404</v>
      </c>
      <c r="D2163" s="10" t="s">
        <v>17</v>
      </c>
      <c r="E2163" s="69" t="s">
        <v>1225</v>
      </c>
      <c r="F2163" s="42" t="s">
        <v>1232</v>
      </c>
      <c r="G2163" s="120" t="s">
        <v>27</v>
      </c>
      <c r="H2163" s="5">
        <f t="shared" si="116"/>
        <v>-7200</v>
      </c>
      <c r="I2163" s="19">
        <f t="shared" si="115"/>
        <v>2.247191011235955</v>
      </c>
      <c r="K2163" t="s">
        <v>236</v>
      </c>
      <c r="M2163" s="2">
        <v>445</v>
      </c>
    </row>
    <row r="2164" spans="2:13" ht="12.75">
      <c r="B2164" s="217">
        <v>2000</v>
      </c>
      <c r="C2164" s="69" t="s">
        <v>404</v>
      </c>
      <c r="D2164" s="10" t="s">
        <v>17</v>
      </c>
      <c r="E2164" s="69" t="s">
        <v>1225</v>
      </c>
      <c r="F2164" s="42" t="s">
        <v>1233</v>
      </c>
      <c r="G2164" s="120" t="s">
        <v>30</v>
      </c>
      <c r="H2164" s="5">
        <f t="shared" si="116"/>
        <v>-9200</v>
      </c>
      <c r="I2164" s="19">
        <f t="shared" si="115"/>
        <v>4.49438202247191</v>
      </c>
      <c r="K2164" t="s">
        <v>236</v>
      </c>
      <c r="M2164" s="2">
        <v>445</v>
      </c>
    </row>
    <row r="2165" spans="2:13" ht="12.75">
      <c r="B2165" s="217">
        <v>2000</v>
      </c>
      <c r="C2165" s="69" t="s">
        <v>404</v>
      </c>
      <c r="D2165" s="10" t="s">
        <v>17</v>
      </c>
      <c r="E2165" s="69" t="s">
        <v>1225</v>
      </c>
      <c r="F2165" s="42" t="s">
        <v>1234</v>
      </c>
      <c r="G2165" s="120" t="s">
        <v>30</v>
      </c>
      <c r="H2165" s="5">
        <f t="shared" si="116"/>
        <v>-11200</v>
      </c>
      <c r="I2165" s="19">
        <f t="shared" si="115"/>
        <v>4.49438202247191</v>
      </c>
      <c r="K2165" t="s">
        <v>236</v>
      </c>
      <c r="M2165" s="2">
        <v>445</v>
      </c>
    </row>
    <row r="2166" spans="2:13" ht="12.75">
      <c r="B2166" s="217">
        <v>500</v>
      </c>
      <c r="C2166" s="69" t="s">
        <v>404</v>
      </c>
      <c r="D2166" s="10" t="s">
        <v>17</v>
      </c>
      <c r="E2166" s="69" t="s">
        <v>1225</v>
      </c>
      <c r="F2166" s="42" t="s">
        <v>1235</v>
      </c>
      <c r="G2166" s="120" t="s">
        <v>30</v>
      </c>
      <c r="H2166" s="5">
        <f t="shared" si="116"/>
        <v>-11700</v>
      </c>
      <c r="I2166" s="19">
        <f t="shared" si="115"/>
        <v>1.1235955056179776</v>
      </c>
      <c r="K2166" t="s">
        <v>236</v>
      </c>
      <c r="M2166" s="2">
        <v>445</v>
      </c>
    </row>
    <row r="2167" spans="2:13" ht="12.75">
      <c r="B2167" s="217">
        <v>1200</v>
      </c>
      <c r="C2167" s="69" t="s">
        <v>404</v>
      </c>
      <c r="D2167" s="10" t="s">
        <v>17</v>
      </c>
      <c r="E2167" s="69" t="s">
        <v>1225</v>
      </c>
      <c r="F2167" s="42" t="s">
        <v>1236</v>
      </c>
      <c r="G2167" s="120" t="s">
        <v>28</v>
      </c>
      <c r="H2167" s="5">
        <f t="shared" si="116"/>
        <v>-12900</v>
      </c>
      <c r="I2167" s="19">
        <f t="shared" si="115"/>
        <v>2.696629213483146</v>
      </c>
      <c r="K2167" t="s">
        <v>236</v>
      </c>
      <c r="M2167" s="2">
        <v>445</v>
      </c>
    </row>
    <row r="2168" spans="2:13" ht="12.75">
      <c r="B2168" s="217">
        <v>1000</v>
      </c>
      <c r="C2168" s="69" t="s">
        <v>404</v>
      </c>
      <c r="D2168" s="10" t="s">
        <v>17</v>
      </c>
      <c r="E2168" s="69" t="s">
        <v>1225</v>
      </c>
      <c r="F2168" s="42" t="s">
        <v>1237</v>
      </c>
      <c r="G2168" s="120" t="s">
        <v>28</v>
      </c>
      <c r="H2168" s="5">
        <f t="shared" si="116"/>
        <v>-13900</v>
      </c>
      <c r="I2168" s="19">
        <f t="shared" si="115"/>
        <v>2.247191011235955</v>
      </c>
      <c r="K2168" t="s">
        <v>236</v>
      </c>
      <c r="M2168" s="2">
        <v>445</v>
      </c>
    </row>
    <row r="2169" spans="2:13" ht="12.75">
      <c r="B2169" s="217">
        <v>500</v>
      </c>
      <c r="C2169" s="69" t="s">
        <v>404</v>
      </c>
      <c r="D2169" s="10" t="s">
        <v>17</v>
      </c>
      <c r="E2169" s="69" t="s">
        <v>1225</v>
      </c>
      <c r="F2169" s="42" t="s">
        <v>1238</v>
      </c>
      <c r="G2169" s="120" t="s">
        <v>28</v>
      </c>
      <c r="H2169" s="5">
        <f t="shared" si="116"/>
        <v>-14400</v>
      </c>
      <c r="I2169" s="19">
        <f t="shared" si="115"/>
        <v>1.1235955056179776</v>
      </c>
      <c r="K2169" t="s">
        <v>236</v>
      </c>
      <c r="M2169" s="2">
        <v>445</v>
      </c>
    </row>
    <row r="2170" spans="2:13" ht="12.75">
      <c r="B2170" s="217">
        <v>1000</v>
      </c>
      <c r="C2170" s="69" t="s">
        <v>404</v>
      </c>
      <c r="D2170" s="10" t="s">
        <v>17</v>
      </c>
      <c r="E2170" s="69" t="s">
        <v>1225</v>
      </c>
      <c r="F2170" s="65" t="s">
        <v>1239</v>
      </c>
      <c r="G2170" s="120" t="s">
        <v>31</v>
      </c>
      <c r="H2170" s="5">
        <f t="shared" si="116"/>
        <v>-15400</v>
      </c>
      <c r="I2170" s="19">
        <f t="shared" si="115"/>
        <v>2.247191011235955</v>
      </c>
      <c r="K2170" t="s">
        <v>236</v>
      </c>
      <c r="M2170" s="2">
        <v>445</v>
      </c>
    </row>
    <row r="2171" spans="2:13" ht="12.75">
      <c r="B2171" s="128">
        <v>2000</v>
      </c>
      <c r="C2171" s="69" t="s">
        <v>404</v>
      </c>
      <c r="D2171" s="10" t="s">
        <v>17</v>
      </c>
      <c r="E2171" s="69" t="s">
        <v>1225</v>
      </c>
      <c r="F2171" s="42" t="s">
        <v>1240</v>
      </c>
      <c r="G2171" s="120" t="s">
        <v>33</v>
      </c>
      <c r="H2171" s="5">
        <f t="shared" si="116"/>
        <v>-17400</v>
      </c>
      <c r="I2171" s="19">
        <f t="shared" si="115"/>
        <v>4.49438202247191</v>
      </c>
      <c r="K2171" t="s">
        <v>236</v>
      </c>
      <c r="M2171" s="2">
        <v>445</v>
      </c>
    </row>
    <row r="2172" spans="2:13" ht="12.75">
      <c r="B2172" s="217">
        <v>1200</v>
      </c>
      <c r="C2172" s="69" t="s">
        <v>404</v>
      </c>
      <c r="D2172" s="10" t="s">
        <v>17</v>
      </c>
      <c r="E2172" s="69" t="s">
        <v>1225</v>
      </c>
      <c r="F2172" s="42" t="s">
        <v>1241</v>
      </c>
      <c r="G2172" s="120" t="s">
        <v>33</v>
      </c>
      <c r="H2172" s="5">
        <f t="shared" si="116"/>
        <v>-18600</v>
      </c>
      <c r="I2172" s="19">
        <f t="shared" si="115"/>
        <v>2.696629213483146</v>
      </c>
      <c r="K2172" t="s">
        <v>236</v>
      </c>
      <c r="M2172" s="2">
        <v>445</v>
      </c>
    </row>
    <row r="2173" spans="2:13" ht="12.75">
      <c r="B2173" s="217">
        <v>500</v>
      </c>
      <c r="C2173" s="69" t="s">
        <v>404</v>
      </c>
      <c r="D2173" s="10" t="s">
        <v>17</v>
      </c>
      <c r="E2173" s="69" t="s">
        <v>1225</v>
      </c>
      <c r="F2173" s="42" t="s">
        <v>1242</v>
      </c>
      <c r="G2173" s="120" t="s">
        <v>34</v>
      </c>
      <c r="H2173" s="5">
        <f t="shared" si="116"/>
        <v>-19100</v>
      </c>
      <c r="I2173" s="19">
        <f t="shared" si="115"/>
        <v>1.1235955056179776</v>
      </c>
      <c r="K2173" t="s">
        <v>236</v>
      </c>
      <c r="M2173" s="2">
        <v>445</v>
      </c>
    </row>
    <row r="2174" spans="2:13" ht="12.75">
      <c r="B2174" s="128">
        <v>1600</v>
      </c>
      <c r="C2174" s="69" t="s">
        <v>404</v>
      </c>
      <c r="D2174" s="10" t="s">
        <v>17</v>
      </c>
      <c r="E2174" s="69" t="s">
        <v>1225</v>
      </c>
      <c r="F2174" s="42" t="s">
        <v>1243</v>
      </c>
      <c r="G2174" s="120" t="s">
        <v>35</v>
      </c>
      <c r="H2174" s="5">
        <f t="shared" si="116"/>
        <v>-20700</v>
      </c>
      <c r="I2174" s="19">
        <f t="shared" si="115"/>
        <v>3.595505617977528</v>
      </c>
      <c r="K2174" t="s">
        <v>236</v>
      </c>
      <c r="M2174" s="2">
        <v>445</v>
      </c>
    </row>
    <row r="2175" spans="2:13" ht="12.75">
      <c r="B2175" s="217">
        <v>800</v>
      </c>
      <c r="C2175" s="69" t="s">
        <v>404</v>
      </c>
      <c r="D2175" s="10" t="s">
        <v>17</v>
      </c>
      <c r="E2175" s="69" t="s">
        <v>1225</v>
      </c>
      <c r="F2175" s="42" t="s">
        <v>1244</v>
      </c>
      <c r="G2175" s="120" t="s">
        <v>36</v>
      </c>
      <c r="H2175" s="5">
        <f t="shared" si="116"/>
        <v>-21500</v>
      </c>
      <c r="I2175" s="19">
        <f t="shared" si="115"/>
        <v>1.797752808988764</v>
      </c>
      <c r="K2175" t="s">
        <v>236</v>
      </c>
      <c r="M2175" s="2">
        <v>445</v>
      </c>
    </row>
    <row r="2176" spans="2:13" ht="12.75">
      <c r="B2176" s="217">
        <v>500</v>
      </c>
      <c r="C2176" s="69" t="s">
        <v>404</v>
      </c>
      <c r="D2176" s="10" t="s">
        <v>17</v>
      </c>
      <c r="E2176" s="69" t="s">
        <v>1225</v>
      </c>
      <c r="F2176" s="42" t="s">
        <v>1245</v>
      </c>
      <c r="G2176" s="120" t="s">
        <v>36</v>
      </c>
      <c r="H2176" s="5">
        <f t="shared" si="116"/>
        <v>-22000</v>
      </c>
      <c r="I2176" s="19">
        <f t="shared" si="115"/>
        <v>1.1235955056179776</v>
      </c>
      <c r="K2176" t="s">
        <v>236</v>
      </c>
      <c r="M2176" s="2">
        <v>445</v>
      </c>
    </row>
    <row r="2177" spans="2:13" ht="12.75">
      <c r="B2177" s="217">
        <v>800</v>
      </c>
      <c r="C2177" s="1" t="s">
        <v>404</v>
      </c>
      <c r="D2177" s="10" t="s">
        <v>17</v>
      </c>
      <c r="E2177" s="1" t="s">
        <v>1225</v>
      </c>
      <c r="F2177" s="51" t="s">
        <v>1246</v>
      </c>
      <c r="G2177" s="75" t="s">
        <v>37</v>
      </c>
      <c r="H2177" s="5">
        <f t="shared" si="116"/>
        <v>-22800</v>
      </c>
      <c r="I2177" s="19">
        <f t="shared" si="115"/>
        <v>1.797752808988764</v>
      </c>
      <c r="K2177" t="s">
        <v>236</v>
      </c>
      <c r="M2177" s="2">
        <v>445</v>
      </c>
    </row>
    <row r="2178" spans="2:13" ht="12.75">
      <c r="B2178" s="217">
        <v>500</v>
      </c>
      <c r="C2178" s="1" t="s">
        <v>404</v>
      </c>
      <c r="D2178" s="10" t="s">
        <v>17</v>
      </c>
      <c r="E2178" s="1" t="s">
        <v>1225</v>
      </c>
      <c r="F2178" s="51" t="s">
        <v>1247</v>
      </c>
      <c r="G2178" s="75" t="s">
        <v>43</v>
      </c>
      <c r="H2178" s="5">
        <f t="shared" si="116"/>
        <v>-23300</v>
      </c>
      <c r="I2178" s="19">
        <f t="shared" si="115"/>
        <v>1.1235955056179776</v>
      </c>
      <c r="K2178" t="s">
        <v>236</v>
      </c>
      <c r="M2178" s="2">
        <v>445</v>
      </c>
    </row>
    <row r="2179" spans="2:13" ht="12.75">
      <c r="B2179" s="217">
        <v>1600</v>
      </c>
      <c r="C2179" s="1" t="s">
        <v>404</v>
      </c>
      <c r="D2179" s="10" t="s">
        <v>17</v>
      </c>
      <c r="E2179" s="1" t="s">
        <v>1225</v>
      </c>
      <c r="F2179" s="51" t="s">
        <v>1248</v>
      </c>
      <c r="G2179" s="75" t="s">
        <v>43</v>
      </c>
      <c r="H2179" s="5">
        <f t="shared" si="116"/>
        <v>-24900</v>
      </c>
      <c r="I2179" s="19">
        <f t="shared" si="115"/>
        <v>3.595505617977528</v>
      </c>
      <c r="K2179" t="s">
        <v>236</v>
      </c>
      <c r="M2179" s="2">
        <v>445</v>
      </c>
    </row>
    <row r="2180" spans="2:13" ht="12.75">
      <c r="B2180" s="217">
        <v>800</v>
      </c>
      <c r="C2180" s="1" t="s">
        <v>404</v>
      </c>
      <c r="D2180" s="10" t="s">
        <v>17</v>
      </c>
      <c r="E2180" s="1" t="s">
        <v>1225</v>
      </c>
      <c r="F2180" s="51" t="s">
        <v>1249</v>
      </c>
      <c r="G2180" s="75" t="s">
        <v>43</v>
      </c>
      <c r="H2180" s="5">
        <f t="shared" si="116"/>
        <v>-25700</v>
      </c>
      <c r="I2180" s="19">
        <f t="shared" si="115"/>
        <v>1.797752808988764</v>
      </c>
      <c r="K2180" t="s">
        <v>236</v>
      </c>
      <c r="M2180" s="2">
        <v>445</v>
      </c>
    </row>
    <row r="2181" spans="2:13" ht="12.75">
      <c r="B2181" s="128">
        <v>1700</v>
      </c>
      <c r="C2181" s="1" t="s">
        <v>404</v>
      </c>
      <c r="D2181" s="10" t="s">
        <v>17</v>
      </c>
      <c r="E2181" s="1" t="s">
        <v>1225</v>
      </c>
      <c r="F2181" s="51" t="s">
        <v>1250</v>
      </c>
      <c r="G2181" s="75" t="s">
        <v>44</v>
      </c>
      <c r="H2181" s="5">
        <f t="shared" si="116"/>
        <v>-27400</v>
      </c>
      <c r="I2181" s="19">
        <f t="shared" si="115"/>
        <v>3.8202247191011236</v>
      </c>
      <c r="K2181" t="s">
        <v>236</v>
      </c>
      <c r="M2181" s="2">
        <v>445</v>
      </c>
    </row>
    <row r="2182" spans="1:13" s="55" customFormat="1" ht="12.75">
      <c r="A2182" s="1"/>
      <c r="B2182" s="217">
        <v>500</v>
      </c>
      <c r="C2182" s="1" t="s">
        <v>404</v>
      </c>
      <c r="D2182" s="10" t="s">
        <v>17</v>
      </c>
      <c r="E2182" s="1" t="s">
        <v>1225</v>
      </c>
      <c r="F2182" s="51" t="s">
        <v>1251</v>
      </c>
      <c r="G2182" s="75" t="s">
        <v>49</v>
      </c>
      <c r="H2182" s="5">
        <f t="shared" si="116"/>
        <v>-27900</v>
      </c>
      <c r="I2182" s="19">
        <f t="shared" si="115"/>
        <v>1.1235955056179776</v>
      </c>
      <c r="J2182"/>
      <c r="K2182" t="s">
        <v>236</v>
      </c>
      <c r="L2182"/>
      <c r="M2182" s="2">
        <v>445</v>
      </c>
    </row>
    <row r="2183" spans="1:13" ht="12.75">
      <c r="A2183" s="9"/>
      <c r="B2183" s="216">
        <f>SUM(B2157:B2182)</f>
        <v>27900</v>
      </c>
      <c r="C2183" s="9" t="s">
        <v>404</v>
      </c>
      <c r="D2183" s="9"/>
      <c r="E2183" s="9"/>
      <c r="F2183" s="58"/>
      <c r="G2183" s="171"/>
      <c r="H2183" s="57">
        <v>0</v>
      </c>
      <c r="I2183" s="54">
        <f t="shared" si="115"/>
        <v>62.69662921348315</v>
      </c>
      <c r="J2183" s="55"/>
      <c r="K2183" s="55"/>
      <c r="L2183" s="55"/>
      <c r="M2183" s="2">
        <v>445</v>
      </c>
    </row>
    <row r="2184" spans="6:13" ht="12.75">
      <c r="F2184" s="51"/>
      <c r="H2184" s="5">
        <f t="shared" si="116"/>
        <v>0</v>
      </c>
      <c r="I2184" s="19">
        <f t="shared" si="115"/>
        <v>0</v>
      </c>
      <c r="M2184" s="2">
        <v>445</v>
      </c>
    </row>
    <row r="2185" spans="6:13" ht="12.75">
      <c r="F2185" s="51"/>
      <c r="H2185" s="5">
        <v>0</v>
      </c>
      <c r="I2185" s="19">
        <f aca="true" t="shared" si="117" ref="I2185:I2212">+B2185/M2185</f>
        <v>0</v>
      </c>
      <c r="M2185" s="2">
        <v>445</v>
      </c>
    </row>
    <row r="2186" spans="6:13" ht="12.75">
      <c r="F2186" s="51"/>
      <c r="H2186" s="5">
        <f>H2185-B2186</f>
        <v>0</v>
      </c>
      <c r="I2186" s="19">
        <f t="shared" si="117"/>
        <v>0</v>
      </c>
      <c r="M2186" s="2">
        <v>445</v>
      </c>
    </row>
    <row r="2187" spans="2:13" ht="12.75">
      <c r="B2187" s="141">
        <v>5000</v>
      </c>
      <c r="C2187" s="10" t="s">
        <v>237</v>
      </c>
      <c r="D2187" s="10" t="s">
        <v>189</v>
      </c>
      <c r="E2187" s="10" t="s">
        <v>189</v>
      </c>
      <c r="F2187" s="51" t="s">
        <v>238</v>
      </c>
      <c r="G2187" s="78" t="s">
        <v>24</v>
      </c>
      <c r="H2187" s="5">
        <f>H2186-B2187</f>
        <v>-5000</v>
      </c>
      <c r="I2187" s="19">
        <f t="shared" si="117"/>
        <v>11.235955056179776</v>
      </c>
      <c r="K2187" t="s">
        <v>235</v>
      </c>
      <c r="M2187" s="2">
        <v>445</v>
      </c>
    </row>
    <row r="2188" spans="2:13" ht="12.75">
      <c r="B2188" s="138">
        <v>30000</v>
      </c>
      <c r="C2188" s="60" t="s">
        <v>239</v>
      </c>
      <c r="D2188" s="10" t="s">
        <v>189</v>
      </c>
      <c r="E2188" s="60" t="s">
        <v>189</v>
      </c>
      <c r="F2188" s="51" t="s">
        <v>240</v>
      </c>
      <c r="G2188" s="75" t="s">
        <v>27</v>
      </c>
      <c r="H2188" s="5">
        <f>H2187-B2188</f>
        <v>-35000</v>
      </c>
      <c r="I2188" s="19">
        <f t="shared" si="117"/>
        <v>67.41573033707866</v>
      </c>
      <c r="K2188" t="s">
        <v>235</v>
      </c>
      <c r="M2188" s="2">
        <v>445</v>
      </c>
    </row>
    <row r="2189" spans="2:13" ht="12.75">
      <c r="B2189" s="141">
        <v>5000</v>
      </c>
      <c r="C2189" s="10" t="s">
        <v>237</v>
      </c>
      <c r="D2189" s="10" t="s">
        <v>189</v>
      </c>
      <c r="E2189" s="10" t="s">
        <v>189</v>
      </c>
      <c r="F2189" s="51" t="s">
        <v>241</v>
      </c>
      <c r="G2189" s="78" t="s">
        <v>31</v>
      </c>
      <c r="H2189" s="5">
        <f>H2188-B2189</f>
        <v>-40000</v>
      </c>
      <c r="I2189" s="19">
        <f t="shared" si="117"/>
        <v>11.235955056179776</v>
      </c>
      <c r="K2189" t="s">
        <v>235</v>
      </c>
      <c r="M2189" s="2">
        <v>445</v>
      </c>
    </row>
    <row r="2190" spans="2:13" ht="12.75">
      <c r="B2190" s="141">
        <v>5000</v>
      </c>
      <c r="C2190" s="10" t="s">
        <v>237</v>
      </c>
      <c r="D2190" s="10" t="s">
        <v>189</v>
      </c>
      <c r="E2190" s="10" t="s">
        <v>189</v>
      </c>
      <c r="F2190" s="65" t="s">
        <v>242</v>
      </c>
      <c r="G2190" s="78" t="s">
        <v>39</v>
      </c>
      <c r="H2190" s="5">
        <f>H2189-B2190</f>
        <v>-45000</v>
      </c>
      <c r="I2190" s="19">
        <f t="shared" si="117"/>
        <v>11.235955056179776</v>
      </c>
      <c r="K2190" t="s">
        <v>235</v>
      </c>
      <c r="M2190" s="2">
        <v>445</v>
      </c>
    </row>
    <row r="2191" spans="2:13" ht="12.75">
      <c r="B2191" s="141">
        <v>5000</v>
      </c>
      <c r="C2191" s="10" t="s">
        <v>237</v>
      </c>
      <c r="D2191" s="10" t="s">
        <v>189</v>
      </c>
      <c r="E2191" s="10" t="s">
        <v>189</v>
      </c>
      <c r="F2191" s="65" t="s">
        <v>243</v>
      </c>
      <c r="G2191" s="78" t="s">
        <v>44</v>
      </c>
      <c r="H2191" s="5">
        <f aca="true" t="shared" si="118" ref="H2191:H2212">H2190-B2191</f>
        <v>-50000</v>
      </c>
      <c r="I2191" s="19">
        <f t="shared" si="117"/>
        <v>11.235955056179776</v>
      </c>
      <c r="K2191" t="s">
        <v>235</v>
      </c>
      <c r="M2191" s="2">
        <v>445</v>
      </c>
    </row>
    <row r="2192" spans="2:13" ht="12.75">
      <c r="B2192" s="141">
        <v>5000</v>
      </c>
      <c r="C2192" s="10" t="s">
        <v>237</v>
      </c>
      <c r="D2192" s="10" t="s">
        <v>189</v>
      </c>
      <c r="E2192" s="10" t="s">
        <v>189</v>
      </c>
      <c r="F2192" s="71" t="s">
        <v>244</v>
      </c>
      <c r="G2192" s="75" t="s">
        <v>51</v>
      </c>
      <c r="H2192" s="5">
        <f t="shared" si="118"/>
        <v>-55000</v>
      </c>
      <c r="I2192" s="19">
        <f t="shared" si="117"/>
        <v>11.235955056179776</v>
      </c>
      <c r="K2192" t="s">
        <v>235</v>
      </c>
      <c r="M2192" s="2">
        <v>445</v>
      </c>
    </row>
    <row r="2193" spans="2:13" ht="12.75">
      <c r="B2193" s="141">
        <v>2500</v>
      </c>
      <c r="C2193" s="10" t="s">
        <v>245</v>
      </c>
      <c r="D2193" s="10" t="s">
        <v>17</v>
      </c>
      <c r="E2193" s="10" t="s">
        <v>17</v>
      </c>
      <c r="F2193" s="121" t="s">
        <v>246</v>
      </c>
      <c r="G2193" s="78" t="s">
        <v>24</v>
      </c>
      <c r="H2193" s="5">
        <f t="shared" si="118"/>
        <v>-57500</v>
      </c>
      <c r="I2193" s="19">
        <f t="shared" si="117"/>
        <v>5.617977528089888</v>
      </c>
      <c r="K2193" t="s">
        <v>236</v>
      </c>
      <c r="M2193" s="2">
        <v>445</v>
      </c>
    </row>
    <row r="2194" spans="2:13" ht="12.75">
      <c r="B2194" s="138">
        <v>1000</v>
      </c>
      <c r="C2194" s="10" t="s">
        <v>247</v>
      </c>
      <c r="D2194" s="10" t="s">
        <v>17</v>
      </c>
      <c r="E2194" s="1" t="s">
        <v>17</v>
      </c>
      <c r="F2194" s="51" t="s">
        <v>248</v>
      </c>
      <c r="G2194" s="75" t="s">
        <v>24</v>
      </c>
      <c r="H2194" s="5">
        <f t="shared" si="118"/>
        <v>-58500</v>
      </c>
      <c r="I2194" s="19">
        <f t="shared" si="117"/>
        <v>2.247191011235955</v>
      </c>
      <c r="K2194" t="s">
        <v>236</v>
      </c>
      <c r="M2194" s="2">
        <v>445</v>
      </c>
    </row>
    <row r="2195" spans="2:13" ht="12.75">
      <c r="B2195" s="138">
        <v>15000</v>
      </c>
      <c r="C2195" s="122" t="s">
        <v>249</v>
      </c>
      <c r="D2195" s="10" t="s">
        <v>17</v>
      </c>
      <c r="E2195" s="122" t="s">
        <v>17</v>
      </c>
      <c r="F2195" s="51" t="s">
        <v>250</v>
      </c>
      <c r="G2195" s="120" t="s">
        <v>25</v>
      </c>
      <c r="H2195" s="5">
        <f t="shared" si="118"/>
        <v>-73500</v>
      </c>
      <c r="I2195" s="19">
        <f t="shared" si="117"/>
        <v>33.70786516853933</v>
      </c>
      <c r="J2195" s="64"/>
      <c r="K2195" t="s">
        <v>236</v>
      </c>
      <c r="L2195" s="64"/>
      <c r="M2195" s="2">
        <v>445</v>
      </c>
    </row>
    <row r="2196" spans="2:13" ht="12.75">
      <c r="B2196" s="138">
        <v>1000</v>
      </c>
      <c r="C2196" s="69" t="s">
        <v>251</v>
      </c>
      <c r="D2196" s="10" t="s">
        <v>17</v>
      </c>
      <c r="E2196" s="69" t="s">
        <v>17</v>
      </c>
      <c r="F2196" s="42" t="s">
        <v>252</v>
      </c>
      <c r="G2196" s="120" t="s">
        <v>26</v>
      </c>
      <c r="H2196" s="5">
        <f t="shared" si="118"/>
        <v>-74500</v>
      </c>
      <c r="I2196" s="19">
        <f t="shared" si="117"/>
        <v>2.247191011235955</v>
      </c>
      <c r="K2196" t="s">
        <v>236</v>
      </c>
      <c r="M2196" s="2">
        <v>445</v>
      </c>
    </row>
    <row r="2197" spans="2:13" ht="12.75">
      <c r="B2197" s="224">
        <v>2500</v>
      </c>
      <c r="C2197" s="69" t="s">
        <v>253</v>
      </c>
      <c r="D2197" s="10" t="s">
        <v>17</v>
      </c>
      <c r="E2197" s="69" t="s">
        <v>17</v>
      </c>
      <c r="F2197" s="42" t="s">
        <v>1252</v>
      </c>
      <c r="G2197" s="120" t="s">
        <v>30</v>
      </c>
      <c r="H2197" s="5">
        <f t="shared" si="118"/>
        <v>-77000</v>
      </c>
      <c r="I2197" s="19">
        <f t="shared" si="117"/>
        <v>5.617977528089888</v>
      </c>
      <c r="K2197" t="s">
        <v>236</v>
      </c>
      <c r="M2197" s="2">
        <v>445</v>
      </c>
    </row>
    <row r="2198" spans="2:13" ht="12.75">
      <c r="B2198" s="224">
        <v>500</v>
      </c>
      <c r="C2198" s="69" t="s">
        <v>1253</v>
      </c>
      <c r="D2198" s="10" t="s">
        <v>17</v>
      </c>
      <c r="E2198" s="69" t="s">
        <v>17</v>
      </c>
      <c r="F2198" s="42" t="s">
        <v>1254</v>
      </c>
      <c r="G2198" s="120" t="s">
        <v>34</v>
      </c>
      <c r="H2198" s="5">
        <f t="shared" si="118"/>
        <v>-77500</v>
      </c>
      <c r="I2198" s="19">
        <f t="shared" si="117"/>
        <v>1.1235955056179776</v>
      </c>
      <c r="K2198" t="s">
        <v>236</v>
      </c>
      <c r="M2198" s="2">
        <v>445</v>
      </c>
    </row>
    <row r="2199" spans="2:13" ht="12.75">
      <c r="B2199" s="224">
        <v>500</v>
      </c>
      <c r="C2199" s="69" t="s">
        <v>1253</v>
      </c>
      <c r="D2199" s="10" t="s">
        <v>17</v>
      </c>
      <c r="E2199" s="69" t="s">
        <v>17</v>
      </c>
      <c r="F2199" s="42" t="s">
        <v>1255</v>
      </c>
      <c r="G2199" s="120" t="s">
        <v>34</v>
      </c>
      <c r="H2199" s="5">
        <f t="shared" si="118"/>
        <v>-78000</v>
      </c>
      <c r="I2199" s="19">
        <f t="shared" si="117"/>
        <v>1.1235955056179776</v>
      </c>
      <c r="K2199" t="s">
        <v>236</v>
      </c>
      <c r="M2199" s="2">
        <v>445</v>
      </c>
    </row>
    <row r="2200" spans="2:13" ht="12.75">
      <c r="B2200" s="138">
        <v>2500</v>
      </c>
      <c r="C2200" s="1" t="s">
        <v>253</v>
      </c>
      <c r="D2200" s="10" t="s">
        <v>17</v>
      </c>
      <c r="E2200" s="1" t="s">
        <v>17</v>
      </c>
      <c r="F2200" s="51" t="s">
        <v>254</v>
      </c>
      <c r="G2200" s="75" t="s">
        <v>37</v>
      </c>
      <c r="H2200" s="5">
        <f t="shared" si="118"/>
        <v>-80500</v>
      </c>
      <c r="I2200" s="19">
        <f t="shared" si="117"/>
        <v>5.617977528089888</v>
      </c>
      <c r="K2200" t="s">
        <v>236</v>
      </c>
      <c r="M2200" s="2">
        <v>445</v>
      </c>
    </row>
    <row r="2201" spans="2:13" ht="12.75">
      <c r="B2201" s="138">
        <v>15000</v>
      </c>
      <c r="C2201" s="1" t="s">
        <v>249</v>
      </c>
      <c r="D2201" s="10" t="s">
        <v>17</v>
      </c>
      <c r="E2201" s="1" t="s">
        <v>17</v>
      </c>
      <c r="F2201" s="51" t="s">
        <v>255</v>
      </c>
      <c r="G2201" s="75" t="s">
        <v>38</v>
      </c>
      <c r="H2201" s="5">
        <f t="shared" si="118"/>
        <v>-95500</v>
      </c>
      <c r="I2201" s="19">
        <f t="shared" si="117"/>
        <v>33.70786516853933</v>
      </c>
      <c r="K2201" t="s">
        <v>236</v>
      </c>
      <c r="M2201" s="2">
        <v>445</v>
      </c>
    </row>
    <row r="2202" spans="2:13" ht="12.75">
      <c r="B2202" s="138">
        <v>15000</v>
      </c>
      <c r="C2202" s="1" t="s">
        <v>256</v>
      </c>
      <c r="D2202" s="10" t="s">
        <v>17</v>
      </c>
      <c r="E2202" s="1" t="s">
        <v>17</v>
      </c>
      <c r="F2202" s="51" t="s">
        <v>255</v>
      </c>
      <c r="G2202" s="75" t="s">
        <v>38</v>
      </c>
      <c r="H2202" s="5">
        <f t="shared" si="118"/>
        <v>-110500</v>
      </c>
      <c r="I2202" s="19">
        <f t="shared" si="117"/>
        <v>33.70786516853933</v>
      </c>
      <c r="K2202" t="s">
        <v>236</v>
      </c>
      <c r="M2202" s="2">
        <v>445</v>
      </c>
    </row>
    <row r="2203" spans="2:13" ht="12.75">
      <c r="B2203" s="138">
        <v>600</v>
      </c>
      <c r="C2203" s="1" t="s">
        <v>257</v>
      </c>
      <c r="D2203" s="10" t="s">
        <v>17</v>
      </c>
      <c r="E2203" s="1" t="s">
        <v>17</v>
      </c>
      <c r="F2203" s="51" t="s">
        <v>258</v>
      </c>
      <c r="G2203" s="75" t="s">
        <v>43</v>
      </c>
      <c r="H2203" s="5">
        <f t="shared" si="118"/>
        <v>-111100</v>
      </c>
      <c r="I2203" s="19">
        <f t="shared" si="117"/>
        <v>1.348314606741573</v>
      </c>
      <c r="K2203" t="s">
        <v>236</v>
      </c>
      <c r="M2203" s="2">
        <v>445</v>
      </c>
    </row>
    <row r="2204" spans="2:13" ht="12.75">
      <c r="B2204" s="138">
        <v>450</v>
      </c>
      <c r="C2204" s="1" t="s">
        <v>259</v>
      </c>
      <c r="D2204" s="10" t="s">
        <v>17</v>
      </c>
      <c r="E2204" s="1" t="s">
        <v>17</v>
      </c>
      <c r="F2204" s="51" t="s">
        <v>258</v>
      </c>
      <c r="G2204" s="75" t="s">
        <v>43</v>
      </c>
      <c r="H2204" s="5">
        <f t="shared" si="118"/>
        <v>-111550</v>
      </c>
      <c r="I2204" s="19">
        <f t="shared" si="117"/>
        <v>1.0112359550561798</v>
      </c>
      <c r="K2204" t="s">
        <v>236</v>
      </c>
      <c r="M2204" s="2">
        <v>445</v>
      </c>
    </row>
    <row r="2205" spans="2:13" ht="12.75">
      <c r="B2205" s="138">
        <v>500</v>
      </c>
      <c r="C2205" s="1" t="s">
        <v>260</v>
      </c>
      <c r="D2205" s="10" t="s">
        <v>17</v>
      </c>
      <c r="E2205" s="1" t="s">
        <v>17</v>
      </c>
      <c r="F2205" s="51" t="s">
        <v>258</v>
      </c>
      <c r="G2205" s="75" t="s">
        <v>43</v>
      </c>
      <c r="H2205" s="5">
        <f t="shared" si="118"/>
        <v>-112050</v>
      </c>
      <c r="I2205" s="19">
        <f t="shared" si="117"/>
        <v>1.1235955056179776</v>
      </c>
      <c r="K2205" t="s">
        <v>236</v>
      </c>
      <c r="M2205" s="2">
        <v>445</v>
      </c>
    </row>
    <row r="2206" spans="2:13" ht="12.75">
      <c r="B2206" s="126">
        <v>750</v>
      </c>
      <c r="C2206" s="1" t="s">
        <v>1256</v>
      </c>
      <c r="D2206" s="10" t="s">
        <v>17</v>
      </c>
      <c r="E2206" s="1" t="s">
        <v>17</v>
      </c>
      <c r="F2206" s="51" t="s">
        <v>258</v>
      </c>
      <c r="G2206" s="75" t="s">
        <v>43</v>
      </c>
      <c r="H2206" s="5">
        <f t="shared" si="118"/>
        <v>-112800</v>
      </c>
      <c r="I2206" s="19">
        <f t="shared" si="117"/>
        <v>1.6853932584269662</v>
      </c>
      <c r="K2206" t="s">
        <v>236</v>
      </c>
      <c r="M2206" s="2">
        <v>445</v>
      </c>
    </row>
    <row r="2207" spans="2:13" ht="12.75">
      <c r="B2207" s="138">
        <v>2500</v>
      </c>
      <c r="C2207" s="1" t="s">
        <v>261</v>
      </c>
      <c r="D2207" s="10" t="s">
        <v>17</v>
      </c>
      <c r="E2207" s="1" t="s">
        <v>17</v>
      </c>
      <c r="F2207" s="51" t="s">
        <v>258</v>
      </c>
      <c r="G2207" s="75" t="s">
        <v>43</v>
      </c>
      <c r="H2207" s="5">
        <f t="shared" si="118"/>
        <v>-115300</v>
      </c>
      <c r="I2207" s="19">
        <f t="shared" si="117"/>
        <v>5.617977528089888</v>
      </c>
      <c r="K2207" t="s">
        <v>236</v>
      </c>
      <c r="M2207" s="2">
        <v>445</v>
      </c>
    </row>
    <row r="2208" spans="2:13" ht="12.75">
      <c r="B2208" s="138">
        <v>1500</v>
      </c>
      <c r="C2208" s="1" t="s">
        <v>262</v>
      </c>
      <c r="D2208" s="10" t="s">
        <v>17</v>
      </c>
      <c r="E2208" s="1" t="s">
        <v>17</v>
      </c>
      <c r="F2208" s="51" t="s">
        <v>258</v>
      </c>
      <c r="G2208" s="75" t="s">
        <v>43</v>
      </c>
      <c r="H2208" s="5">
        <f t="shared" si="118"/>
        <v>-116800</v>
      </c>
      <c r="I2208" s="19">
        <f t="shared" si="117"/>
        <v>3.3707865168539324</v>
      </c>
      <c r="K2208" t="s">
        <v>236</v>
      </c>
      <c r="M2208" s="2">
        <v>445</v>
      </c>
    </row>
    <row r="2209" spans="2:13" ht="12.75">
      <c r="B2209" s="138">
        <v>1500</v>
      </c>
      <c r="C2209" s="1" t="s">
        <v>263</v>
      </c>
      <c r="D2209" s="10" t="s">
        <v>17</v>
      </c>
      <c r="E2209" s="1" t="s">
        <v>17</v>
      </c>
      <c r="F2209" s="51" t="s">
        <v>258</v>
      </c>
      <c r="G2209" s="75" t="s">
        <v>43</v>
      </c>
      <c r="H2209" s="5">
        <f t="shared" si="118"/>
        <v>-118300</v>
      </c>
      <c r="I2209" s="19">
        <f t="shared" si="117"/>
        <v>3.3707865168539324</v>
      </c>
      <c r="K2209" t="s">
        <v>236</v>
      </c>
      <c r="M2209" s="2">
        <v>445</v>
      </c>
    </row>
    <row r="2210" spans="2:13" ht="12.75">
      <c r="B2210" s="138">
        <v>700</v>
      </c>
      <c r="C2210" s="1" t="s">
        <v>264</v>
      </c>
      <c r="D2210" s="10" t="s">
        <v>17</v>
      </c>
      <c r="E2210" s="1" t="s">
        <v>17</v>
      </c>
      <c r="F2210" s="51" t="s">
        <v>258</v>
      </c>
      <c r="G2210" s="75" t="s">
        <v>43</v>
      </c>
      <c r="H2210" s="5">
        <f t="shared" si="118"/>
        <v>-119000</v>
      </c>
      <c r="I2210" s="19">
        <f t="shared" si="117"/>
        <v>1.5730337078651686</v>
      </c>
      <c r="K2210" t="s">
        <v>236</v>
      </c>
      <c r="M2210" s="2">
        <v>445</v>
      </c>
    </row>
    <row r="2211" spans="2:13" ht="12.75">
      <c r="B2211" s="138">
        <v>1200</v>
      </c>
      <c r="C2211" s="1" t="s">
        <v>265</v>
      </c>
      <c r="D2211" s="10" t="s">
        <v>17</v>
      </c>
      <c r="E2211" s="1" t="s">
        <v>17</v>
      </c>
      <c r="F2211" s="51" t="s">
        <v>258</v>
      </c>
      <c r="G2211" s="75" t="s">
        <v>43</v>
      </c>
      <c r="H2211" s="5">
        <f t="shared" si="118"/>
        <v>-120200</v>
      </c>
      <c r="I2211" s="19">
        <f t="shared" si="117"/>
        <v>2.696629213483146</v>
      </c>
      <c r="K2211" t="s">
        <v>236</v>
      </c>
      <c r="M2211" s="2">
        <v>445</v>
      </c>
    </row>
    <row r="2212" spans="2:13" ht="12.75">
      <c r="B2212" s="138">
        <v>1000</v>
      </c>
      <c r="C2212" s="1" t="s">
        <v>266</v>
      </c>
      <c r="D2212" s="10" t="s">
        <v>17</v>
      </c>
      <c r="E2212" s="1" t="s">
        <v>17</v>
      </c>
      <c r="F2212" s="51" t="s">
        <v>267</v>
      </c>
      <c r="G2212" s="75" t="s">
        <v>47</v>
      </c>
      <c r="H2212" s="5">
        <f t="shared" si="118"/>
        <v>-121200</v>
      </c>
      <c r="I2212" s="19">
        <f t="shared" si="117"/>
        <v>2.247191011235955</v>
      </c>
      <c r="K2212" t="s">
        <v>236</v>
      </c>
      <c r="M2212" s="2">
        <v>445</v>
      </c>
    </row>
    <row r="2213" spans="1:13" s="13" customFormat="1" ht="12.75">
      <c r="A2213" s="10"/>
      <c r="B2213" s="141">
        <v>3000</v>
      </c>
      <c r="C2213" s="60" t="s">
        <v>268</v>
      </c>
      <c r="D2213" s="10" t="s">
        <v>17</v>
      </c>
      <c r="E2213" s="60" t="s">
        <v>189</v>
      </c>
      <c r="F2213" s="76" t="s">
        <v>269</v>
      </c>
      <c r="G2213" s="76" t="s">
        <v>31</v>
      </c>
      <c r="H2213" s="25">
        <f>H2211-B2213</f>
        <v>-123200</v>
      </c>
      <c r="I2213" s="66">
        <f>+B2213/M2213</f>
        <v>6.741573033707865</v>
      </c>
      <c r="K2213" s="13" t="s">
        <v>236</v>
      </c>
      <c r="M2213" s="2">
        <v>445</v>
      </c>
    </row>
    <row r="2214" spans="1:13" s="13" customFormat="1" ht="12.75">
      <c r="A2214" s="10"/>
      <c r="B2214" s="141">
        <v>6250</v>
      </c>
      <c r="C2214" s="60" t="s">
        <v>268</v>
      </c>
      <c r="D2214" s="10" t="s">
        <v>17</v>
      </c>
      <c r="E2214" s="60" t="s">
        <v>189</v>
      </c>
      <c r="F2214" s="76" t="s">
        <v>269</v>
      </c>
      <c r="G2214" s="76" t="s">
        <v>31</v>
      </c>
      <c r="H2214" s="25">
        <f>H2212-B2214</f>
        <v>-127450</v>
      </c>
      <c r="I2214" s="66">
        <f aca="true" t="shared" si="119" ref="I2214:I2232">+B2214/M2214</f>
        <v>14.044943820224718</v>
      </c>
      <c r="K2214" s="13" t="s">
        <v>236</v>
      </c>
      <c r="M2214" s="2">
        <v>445</v>
      </c>
    </row>
    <row r="2215" spans="2:13" ht="12.75">
      <c r="B2215" s="138">
        <v>3500</v>
      </c>
      <c r="C2215" s="10" t="s">
        <v>268</v>
      </c>
      <c r="D2215" s="10" t="s">
        <v>17</v>
      </c>
      <c r="E2215" s="1" t="s">
        <v>17</v>
      </c>
      <c r="F2215" s="75" t="s">
        <v>270</v>
      </c>
      <c r="G2215" s="75" t="s">
        <v>49</v>
      </c>
      <c r="H2215" s="5">
        <f aca="true" t="shared" si="120" ref="H2215:H2220">H2214-B2215</f>
        <v>-130950</v>
      </c>
      <c r="I2215" s="19">
        <f t="shared" si="119"/>
        <v>7.865168539325842</v>
      </c>
      <c r="K2215" t="s">
        <v>236</v>
      </c>
      <c r="M2215" s="2">
        <v>445</v>
      </c>
    </row>
    <row r="2216" spans="2:13" ht="12.75">
      <c r="B2216" s="298">
        <v>2000</v>
      </c>
      <c r="C2216" s="10" t="s">
        <v>1257</v>
      </c>
      <c r="D2216" s="10" t="s">
        <v>189</v>
      </c>
      <c r="E2216" s="1" t="s">
        <v>17</v>
      </c>
      <c r="F2216" s="62" t="s">
        <v>1258</v>
      </c>
      <c r="G2216" s="75" t="s">
        <v>25</v>
      </c>
      <c r="H2216" s="5">
        <f t="shared" si="120"/>
        <v>-132950</v>
      </c>
      <c r="I2216" s="19">
        <f t="shared" si="119"/>
        <v>4.49438202247191</v>
      </c>
      <c r="K2216" t="s">
        <v>234</v>
      </c>
      <c r="M2216" s="2">
        <v>445</v>
      </c>
    </row>
    <row r="2217" spans="2:13" ht="12.75">
      <c r="B2217" s="141">
        <v>30000</v>
      </c>
      <c r="C2217" s="10" t="s">
        <v>271</v>
      </c>
      <c r="D2217" s="10" t="s">
        <v>189</v>
      </c>
      <c r="E2217" s="1" t="s">
        <v>17</v>
      </c>
      <c r="F2217" s="65" t="s">
        <v>272</v>
      </c>
      <c r="G2217" s="75" t="s">
        <v>30</v>
      </c>
      <c r="H2217" s="5">
        <f t="shared" si="120"/>
        <v>-162950</v>
      </c>
      <c r="I2217" s="19">
        <f t="shared" si="119"/>
        <v>67.41573033707866</v>
      </c>
      <c r="K2217" t="s">
        <v>234</v>
      </c>
      <c r="M2217" s="2">
        <v>445</v>
      </c>
    </row>
    <row r="2218" spans="1:13" ht="12.75">
      <c r="A2218" s="102"/>
      <c r="B2218" s="138">
        <v>20000</v>
      </c>
      <c r="C2218" s="27" t="s">
        <v>273</v>
      </c>
      <c r="D2218" s="27" t="s">
        <v>211</v>
      </c>
      <c r="E2218" s="1" t="s">
        <v>17</v>
      </c>
      <c r="F2218" s="71" t="s">
        <v>274</v>
      </c>
      <c r="G2218" s="177" t="s">
        <v>39</v>
      </c>
      <c r="H2218" s="5">
        <f t="shared" si="120"/>
        <v>-182950</v>
      </c>
      <c r="I2218" s="19">
        <f t="shared" si="119"/>
        <v>44.943820224719104</v>
      </c>
      <c r="J2218" s="101"/>
      <c r="K2218" s="101" t="s">
        <v>69</v>
      </c>
      <c r="L2218" s="101"/>
      <c r="M2218" s="2">
        <v>445</v>
      </c>
    </row>
    <row r="2219" spans="2:13" ht="12.75">
      <c r="B2219" s="138">
        <v>1500</v>
      </c>
      <c r="C2219" s="27" t="s">
        <v>275</v>
      </c>
      <c r="D2219" s="102" t="s">
        <v>189</v>
      </c>
      <c r="E2219" s="102" t="s">
        <v>189</v>
      </c>
      <c r="F2219" s="71" t="s">
        <v>276</v>
      </c>
      <c r="G2219" s="75" t="s">
        <v>52</v>
      </c>
      <c r="H2219" s="5">
        <f t="shared" si="120"/>
        <v>-184450</v>
      </c>
      <c r="I2219" s="19">
        <f t="shared" si="119"/>
        <v>3.3707865168539324</v>
      </c>
      <c r="K2219" t="s">
        <v>69</v>
      </c>
      <c r="M2219" s="2">
        <v>445</v>
      </c>
    </row>
    <row r="2220" spans="1:13" s="55" customFormat="1" ht="12.75">
      <c r="A2220" s="117"/>
      <c r="B2220" s="138">
        <v>20000</v>
      </c>
      <c r="C2220" s="27" t="s">
        <v>273</v>
      </c>
      <c r="D2220" s="102" t="s">
        <v>211</v>
      </c>
      <c r="E2220" s="102" t="s">
        <v>189</v>
      </c>
      <c r="F2220" s="71" t="s">
        <v>277</v>
      </c>
      <c r="G2220" s="177" t="s">
        <v>45</v>
      </c>
      <c r="H2220" s="5">
        <f t="shared" si="120"/>
        <v>-204450</v>
      </c>
      <c r="I2220" s="19">
        <f t="shared" si="119"/>
        <v>44.943820224719104</v>
      </c>
      <c r="J2220" s="101"/>
      <c r="K2220" s="101" t="s">
        <v>69</v>
      </c>
      <c r="L2220" s="101"/>
      <c r="M2220" s="2">
        <v>445</v>
      </c>
    </row>
    <row r="2221" spans="1:13" ht="12.75">
      <c r="A2221" s="9"/>
      <c r="B2221" s="57">
        <f>SUM(B2187:B2220)</f>
        <v>207450</v>
      </c>
      <c r="C2221" s="9"/>
      <c r="D2221" s="9"/>
      <c r="E2221" s="9" t="s">
        <v>189</v>
      </c>
      <c r="F2221" s="58"/>
      <c r="G2221" s="171"/>
      <c r="H2221" s="57">
        <v>0</v>
      </c>
      <c r="I2221" s="54">
        <f t="shared" si="119"/>
        <v>466.17977528089887</v>
      </c>
      <c r="J2221" s="55"/>
      <c r="K2221" s="55"/>
      <c r="L2221" s="55"/>
      <c r="M2221" s="2">
        <v>445</v>
      </c>
    </row>
    <row r="2222" spans="1:13" s="13" customFormat="1" ht="12.75">
      <c r="A2222" s="10"/>
      <c r="B2222" s="25"/>
      <c r="C2222" s="10"/>
      <c r="D2222" s="10"/>
      <c r="E2222" s="10"/>
      <c r="F2222" s="65"/>
      <c r="G2222" s="78"/>
      <c r="H2222" s="5">
        <v>0</v>
      </c>
      <c r="I2222" s="19">
        <f t="shared" si="119"/>
        <v>0</v>
      </c>
      <c r="M2222" s="2">
        <v>445</v>
      </c>
    </row>
    <row r="2223" spans="1:13" s="13" customFormat="1" ht="12.75">
      <c r="A2223" s="10"/>
      <c r="B2223" s="25"/>
      <c r="C2223" s="10"/>
      <c r="D2223" s="10"/>
      <c r="E2223" s="10"/>
      <c r="F2223" s="65"/>
      <c r="G2223" s="78"/>
      <c r="H2223" s="5"/>
      <c r="I2223" s="19"/>
      <c r="M2223" s="2">
        <v>445</v>
      </c>
    </row>
    <row r="2224" spans="1:13" s="13" customFormat="1" ht="12.75">
      <c r="A2224" s="10"/>
      <c r="B2224" s="184">
        <v>2288</v>
      </c>
      <c r="C2224" s="10" t="s">
        <v>278</v>
      </c>
      <c r="D2224" s="10" t="s">
        <v>189</v>
      </c>
      <c r="E2224" s="10" t="s">
        <v>279</v>
      </c>
      <c r="F2224" s="95" t="s">
        <v>61</v>
      </c>
      <c r="G2224" s="76" t="s">
        <v>51</v>
      </c>
      <c r="H2224" s="5">
        <f>H2222-B2224</f>
        <v>-2288</v>
      </c>
      <c r="I2224" s="19">
        <f t="shared" si="119"/>
        <v>5.141573033707865</v>
      </c>
      <c r="M2224" s="2">
        <v>445</v>
      </c>
    </row>
    <row r="2225" spans="1:13" ht="12.75">
      <c r="A2225" s="10"/>
      <c r="B2225" s="184">
        <v>5963</v>
      </c>
      <c r="C2225" s="10" t="s">
        <v>278</v>
      </c>
      <c r="D2225" s="10" t="s">
        <v>189</v>
      </c>
      <c r="E2225" s="10" t="s">
        <v>280</v>
      </c>
      <c r="F2225" s="95" t="s">
        <v>61</v>
      </c>
      <c r="G2225" s="76" t="s">
        <v>51</v>
      </c>
      <c r="H2225" s="5">
        <f>H2224-B2225</f>
        <v>-8251</v>
      </c>
      <c r="I2225" s="19">
        <f t="shared" si="119"/>
        <v>13.4</v>
      </c>
      <c r="J2225" s="13"/>
      <c r="K2225" s="13"/>
      <c r="L2225" s="13"/>
      <c r="M2225" s="2">
        <v>445</v>
      </c>
    </row>
    <row r="2226" spans="1:13" ht="12.75">
      <c r="A2226" s="9"/>
      <c r="B2226" s="185">
        <f>SUM(B2224:B2225)</f>
        <v>8251</v>
      </c>
      <c r="C2226" s="9" t="s">
        <v>278</v>
      </c>
      <c r="D2226" s="9"/>
      <c r="E2226" s="9"/>
      <c r="F2226" s="81"/>
      <c r="G2226" s="171"/>
      <c r="H2226" s="57">
        <v>0</v>
      </c>
      <c r="I2226" s="54">
        <f t="shared" si="119"/>
        <v>18.541573033707866</v>
      </c>
      <c r="J2226" s="55"/>
      <c r="K2226" s="55"/>
      <c r="L2226" s="55"/>
      <c r="M2226" s="2">
        <v>445</v>
      </c>
    </row>
    <row r="2227" spans="2:13" ht="12.75">
      <c r="B2227" s="123"/>
      <c r="F2227" s="51"/>
      <c r="H2227" s="5">
        <f>H2226-B2227</f>
        <v>0</v>
      </c>
      <c r="I2227" s="66">
        <f t="shared" si="119"/>
        <v>0</v>
      </c>
      <c r="M2227" s="2">
        <v>445</v>
      </c>
    </row>
    <row r="2228" spans="2:14" ht="12.75">
      <c r="B2228" s="123"/>
      <c r="F2228" s="51"/>
      <c r="H2228" s="5">
        <f>H2227-B2228</f>
        <v>0</v>
      </c>
      <c r="I2228" s="19">
        <f t="shared" si="119"/>
        <v>0</v>
      </c>
      <c r="M2228" s="2">
        <v>445</v>
      </c>
      <c r="N2228" s="73"/>
    </row>
    <row r="2229" spans="2:14" ht="12.75">
      <c r="B2229" s="224">
        <v>200000</v>
      </c>
      <c r="C2229" s="1" t="s">
        <v>1259</v>
      </c>
      <c r="D2229" s="10" t="s">
        <v>189</v>
      </c>
      <c r="E2229" s="1" t="s">
        <v>1260</v>
      </c>
      <c r="F2229" s="51" t="s">
        <v>1261</v>
      </c>
      <c r="G2229" s="75" t="s">
        <v>31</v>
      </c>
      <c r="H2229" s="5">
        <f>H2228-B2229</f>
        <v>-200000</v>
      </c>
      <c r="I2229" s="19">
        <f t="shared" si="119"/>
        <v>449.438202247191</v>
      </c>
      <c r="J2229" s="64"/>
      <c r="K2229" t="s">
        <v>235</v>
      </c>
      <c r="L2229" s="64"/>
      <c r="M2229" s="2">
        <v>445</v>
      </c>
      <c r="N2229" s="73"/>
    </row>
    <row r="2230" spans="1:13" s="55" customFormat="1" ht="12.75">
      <c r="A2230" s="1"/>
      <c r="B2230" s="224">
        <v>3860</v>
      </c>
      <c r="C2230" s="1" t="s">
        <v>1262</v>
      </c>
      <c r="D2230" s="10" t="s">
        <v>189</v>
      </c>
      <c r="E2230" s="1" t="s">
        <v>1260</v>
      </c>
      <c r="F2230" s="51" t="s">
        <v>1263</v>
      </c>
      <c r="G2230" s="75" t="s">
        <v>33</v>
      </c>
      <c r="H2230" s="5">
        <f>H2229-B2230</f>
        <v>-203860</v>
      </c>
      <c r="I2230" s="19">
        <f t="shared" si="119"/>
        <v>8.674157303370787</v>
      </c>
      <c r="J2230" s="64"/>
      <c r="K2230" t="s">
        <v>235</v>
      </c>
      <c r="L2230" s="64"/>
      <c r="M2230" s="2">
        <v>445</v>
      </c>
    </row>
    <row r="2231" spans="2:13" ht="12.75">
      <c r="B2231" s="224">
        <v>28281</v>
      </c>
      <c r="C2231" s="1" t="s">
        <v>1264</v>
      </c>
      <c r="D2231" s="10" t="s">
        <v>189</v>
      </c>
      <c r="E2231" s="1" t="s">
        <v>1260</v>
      </c>
      <c r="F2231" s="51" t="s">
        <v>1265</v>
      </c>
      <c r="G2231" s="75" t="s">
        <v>1266</v>
      </c>
      <c r="H2231" s="5">
        <f>H2230-B2231</f>
        <v>-232141</v>
      </c>
      <c r="I2231" s="19">
        <f t="shared" si="119"/>
        <v>63.55280898876404</v>
      </c>
      <c r="K2231" t="s">
        <v>235</v>
      </c>
      <c r="M2231" s="2">
        <v>445</v>
      </c>
    </row>
    <row r="2232" spans="1:13" ht="12.75">
      <c r="A2232" s="9"/>
      <c r="B2232" s="223">
        <f>SUM(B2229:B2231)</f>
        <v>232141</v>
      </c>
      <c r="C2232" s="9"/>
      <c r="D2232" s="9"/>
      <c r="E2232" s="9" t="s">
        <v>405</v>
      </c>
      <c r="F2232" s="58"/>
      <c r="G2232" s="171"/>
      <c r="H2232" s="57">
        <v>0</v>
      </c>
      <c r="I2232" s="54">
        <f t="shared" si="119"/>
        <v>521.6651685393258</v>
      </c>
      <c r="J2232" s="55"/>
      <c r="K2232" s="55"/>
      <c r="L2232" s="55"/>
      <c r="M2232" s="2">
        <v>445</v>
      </c>
    </row>
    <row r="2233" spans="1:13" s="13" customFormat="1" ht="12.75">
      <c r="A2233" s="10"/>
      <c r="B2233" s="232"/>
      <c r="C2233" s="10"/>
      <c r="D2233" s="10"/>
      <c r="E2233" s="10"/>
      <c r="F2233" s="65"/>
      <c r="G2233" s="78"/>
      <c r="H2233" s="5">
        <f>H2221-B2233</f>
        <v>0</v>
      </c>
      <c r="I2233" s="19">
        <f aca="true" t="shared" si="121" ref="I2233:I2239">+B2233/M2233</f>
        <v>0</v>
      </c>
      <c r="M2233" s="2">
        <v>445</v>
      </c>
    </row>
    <row r="2234" spans="1:13" s="13" customFormat="1" ht="12.75">
      <c r="A2234" s="10"/>
      <c r="B2234" s="232"/>
      <c r="C2234" s="10"/>
      <c r="D2234" s="10"/>
      <c r="E2234" s="10"/>
      <c r="F2234" s="65"/>
      <c r="G2234" s="78"/>
      <c r="H2234" s="5"/>
      <c r="I2234" s="19"/>
      <c r="M2234" s="2">
        <v>445</v>
      </c>
    </row>
    <row r="2235" spans="1:13" s="13" customFormat="1" ht="12.75">
      <c r="A2235" s="10"/>
      <c r="B2235" s="232"/>
      <c r="C2235" s="10"/>
      <c r="D2235" s="10"/>
      <c r="E2235" s="10"/>
      <c r="F2235" s="65"/>
      <c r="G2235" s="78"/>
      <c r="H2235" s="5">
        <f>H2233-B2235</f>
        <v>0</v>
      </c>
      <c r="I2235" s="19">
        <f t="shared" si="121"/>
        <v>0</v>
      </c>
      <c r="M2235" s="2">
        <v>445</v>
      </c>
    </row>
    <row r="2236" spans="1:13" s="55" customFormat="1" ht="12.75">
      <c r="A2236" s="9"/>
      <c r="B2236" s="223">
        <f>+B2246+B2251+B2258</f>
        <v>32800</v>
      </c>
      <c r="C2236" s="103" t="s">
        <v>406</v>
      </c>
      <c r="D2236" s="9"/>
      <c r="E2236" s="9"/>
      <c r="F2236" s="233" t="s">
        <v>407</v>
      </c>
      <c r="G2236" s="171"/>
      <c r="H2236" s="57"/>
      <c r="I2236" s="54">
        <f t="shared" si="121"/>
        <v>73.70786516853933</v>
      </c>
      <c r="M2236" s="2">
        <v>445</v>
      </c>
    </row>
    <row r="2237" spans="2:13" ht="12.75">
      <c r="B2237" s="224"/>
      <c r="F2237" s="51"/>
      <c r="H2237" s="5">
        <v>0</v>
      </c>
      <c r="I2237" s="19">
        <f t="shared" si="121"/>
        <v>0</v>
      </c>
      <c r="M2237" s="2">
        <v>445</v>
      </c>
    </row>
    <row r="2238" spans="2:13" ht="12.75">
      <c r="B2238" s="224">
        <v>2500</v>
      </c>
      <c r="C2238" s="69" t="s">
        <v>1267</v>
      </c>
      <c r="D2238" s="10" t="s">
        <v>17</v>
      </c>
      <c r="E2238" s="69" t="s">
        <v>1268</v>
      </c>
      <c r="F2238" s="42" t="s">
        <v>1269</v>
      </c>
      <c r="G2238" s="120" t="s">
        <v>27</v>
      </c>
      <c r="H2238" s="5">
        <f>H2237-B2238</f>
        <v>-2500</v>
      </c>
      <c r="I2238" s="19">
        <f t="shared" si="121"/>
        <v>5.617977528089888</v>
      </c>
      <c r="K2238" t="s">
        <v>236</v>
      </c>
      <c r="M2238" s="2">
        <v>445</v>
      </c>
    </row>
    <row r="2239" spans="1:13" s="55" customFormat="1" ht="12.75">
      <c r="A2239" s="1"/>
      <c r="B2239" s="224">
        <v>1200</v>
      </c>
      <c r="C2239" s="69" t="s">
        <v>1270</v>
      </c>
      <c r="D2239" s="10" t="s">
        <v>17</v>
      </c>
      <c r="E2239" s="69" t="s">
        <v>1268</v>
      </c>
      <c r="F2239" s="42" t="s">
        <v>1223</v>
      </c>
      <c r="G2239" s="120" t="s">
        <v>30</v>
      </c>
      <c r="H2239" s="5">
        <f>H2238-B2239</f>
        <v>-3700</v>
      </c>
      <c r="I2239" s="19">
        <f t="shared" si="121"/>
        <v>2.696629213483146</v>
      </c>
      <c r="J2239"/>
      <c r="K2239" t="s">
        <v>236</v>
      </c>
      <c r="L2239"/>
      <c r="M2239" s="2">
        <v>445</v>
      </c>
    </row>
    <row r="2240" spans="2:13" ht="12.75">
      <c r="B2240" s="224">
        <v>1200</v>
      </c>
      <c r="C2240" s="69" t="s">
        <v>1271</v>
      </c>
      <c r="D2240" s="10" t="s">
        <v>17</v>
      </c>
      <c r="E2240" s="69" t="s">
        <v>1268</v>
      </c>
      <c r="F2240" s="42" t="s">
        <v>1272</v>
      </c>
      <c r="G2240" s="120" t="s">
        <v>30</v>
      </c>
      <c r="H2240" s="5">
        <f>H2239-B2240</f>
        <v>-4900</v>
      </c>
      <c r="I2240" s="19">
        <v>2.4</v>
      </c>
      <c r="K2240" t="s">
        <v>236</v>
      </c>
      <c r="M2240" s="2">
        <v>445</v>
      </c>
    </row>
    <row r="2241" spans="2:13" ht="12.75">
      <c r="B2241" s="224">
        <v>2500</v>
      </c>
      <c r="C2241" s="69" t="s">
        <v>1273</v>
      </c>
      <c r="D2241" s="10" t="s">
        <v>17</v>
      </c>
      <c r="E2241" s="69" t="s">
        <v>1268</v>
      </c>
      <c r="F2241" s="42" t="s">
        <v>1274</v>
      </c>
      <c r="G2241" s="120" t="s">
        <v>30</v>
      </c>
      <c r="H2241" s="5">
        <f>H2240-B2241</f>
        <v>-7400</v>
      </c>
      <c r="I2241" s="19">
        <v>5</v>
      </c>
      <c r="K2241" t="s">
        <v>236</v>
      </c>
      <c r="M2241" s="2">
        <v>445</v>
      </c>
    </row>
    <row r="2242" spans="1:13" s="13" customFormat="1" ht="12.75">
      <c r="A2242" s="10"/>
      <c r="B2242" s="395">
        <v>2500</v>
      </c>
      <c r="C2242" s="10" t="s">
        <v>91</v>
      </c>
      <c r="D2242" s="10" t="s">
        <v>17</v>
      </c>
      <c r="E2242" s="69" t="s">
        <v>1268</v>
      </c>
      <c r="F2242" s="65" t="s">
        <v>1275</v>
      </c>
      <c r="G2242" s="78" t="s">
        <v>27</v>
      </c>
      <c r="H2242" s="25">
        <f>H2241-B2242</f>
        <v>-9900</v>
      </c>
      <c r="I2242" s="66">
        <f aca="true" t="shared" si="122" ref="I2242:I2254">+B2242/M2242</f>
        <v>5.617977528089888</v>
      </c>
      <c r="K2242" s="13" t="s">
        <v>75</v>
      </c>
      <c r="M2242" s="2">
        <v>445</v>
      </c>
    </row>
    <row r="2243" spans="1:13" s="13" customFormat="1" ht="12.75">
      <c r="A2243" s="10"/>
      <c r="B2243" s="395">
        <v>1200</v>
      </c>
      <c r="C2243" s="10" t="s">
        <v>1276</v>
      </c>
      <c r="D2243" s="10" t="s">
        <v>17</v>
      </c>
      <c r="E2243" s="69" t="s">
        <v>1268</v>
      </c>
      <c r="F2243" s="62" t="s">
        <v>74</v>
      </c>
      <c r="G2243" s="78" t="s">
        <v>30</v>
      </c>
      <c r="H2243" s="25">
        <f>H2241-B2243</f>
        <v>-8600</v>
      </c>
      <c r="I2243" s="66">
        <f t="shared" si="122"/>
        <v>2.696629213483146</v>
      </c>
      <c r="K2243" s="13" t="s">
        <v>75</v>
      </c>
      <c r="M2243" s="2">
        <v>445</v>
      </c>
    </row>
    <row r="2244" spans="1:13" s="13" customFormat="1" ht="12.75">
      <c r="A2244" s="10"/>
      <c r="B2244" s="395">
        <v>1200</v>
      </c>
      <c r="C2244" s="10" t="s">
        <v>1277</v>
      </c>
      <c r="D2244" s="10" t="s">
        <v>17</v>
      </c>
      <c r="E2244" s="69" t="s">
        <v>1268</v>
      </c>
      <c r="F2244" s="62" t="s">
        <v>1278</v>
      </c>
      <c r="G2244" s="78" t="s">
        <v>30</v>
      </c>
      <c r="H2244" s="25">
        <f>H2242-B2244</f>
        <v>-11100</v>
      </c>
      <c r="I2244" s="66">
        <f t="shared" si="122"/>
        <v>2.696629213483146</v>
      </c>
      <c r="K2244" s="13" t="s">
        <v>75</v>
      </c>
      <c r="M2244" s="2">
        <v>445</v>
      </c>
    </row>
    <row r="2245" spans="1:13" s="13" customFormat="1" ht="12.75">
      <c r="A2245" s="10"/>
      <c r="B2245" s="395">
        <v>2500</v>
      </c>
      <c r="C2245" s="10" t="s">
        <v>97</v>
      </c>
      <c r="D2245" s="10" t="s">
        <v>17</v>
      </c>
      <c r="E2245" s="69" t="s">
        <v>1268</v>
      </c>
      <c r="F2245" s="65" t="s">
        <v>1279</v>
      </c>
      <c r="G2245" s="78" t="s">
        <v>30</v>
      </c>
      <c r="H2245" s="25">
        <f>H2244-B2245</f>
        <v>-13600</v>
      </c>
      <c r="I2245" s="66">
        <f t="shared" si="122"/>
        <v>5.617977528089888</v>
      </c>
      <c r="K2245" s="13" t="s">
        <v>75</v>
      </c>
      <c r="M2245" s="2">
        <v>445</v>
      </c>
    </row>
    <row r="2246" spans="1:13" ht="12.75">
      <c r="A2246" s="9"/>
      <c r="B2246" s="223">
        <f>SUM(B2238:B2245)</f>
        <v>14800</v>
      </c>
      <c r="C2246" s="9" t="s">
        <v>1296</v>
      </c>
      <c r="D2246" s="9"/>
      <c r="E2246" s="9"/>
      <c r="F2246" s="58"/>
      <c r="G2246" s="171"/>
      <c r="H2246" s="57">
        <v>0</v>
      </c>
      <c r="I2246" s="54">
        <f t="shared" si="122"/>
        <v>33.258426966292134</v>
      </c>
      <c r="J2246" s="55"/>
      <c r="K2246" s="55"/>
      <c r="L2246" s="55"/>
      <c r="M2246" s="2">
        <v>445</v>
      </c>
    </row>
    <row r="2247" spans="2:13" ht="12.75">
      <c r="B2247" s="224"/>
      <c r="F2247" s="51"/>
      <c r="H2247" s="5">
        <f>H2246-B2247</f>
        <v>0</v>
      </c>
      <c r="I2247" s="19">
        <f t="shared" si="122"/>
        <v>0</v>
      </c>
      <c r="M2247" s="2">
        <v>445</v>
      </c>
    </row>
    <row r="2248" spans="2:13" ht="12.75">
      <c r="B2248" s="224"/>
      <c r="F2248" s="51"/>
      <c r="H2248" s="5">
        <f>H2247-B2248</f>
        <v>0</v>
      </c>
      <c r="I2248" s="19">
        <f t="shared" si="122"/>
        <v>0</v>
      </c>
      <c r="M2248" s="2">
        <v>445</v>
      </c>
    </row>
    <row r="2249" spans="1:13" s="56" customFormat="1" ht="12.75">
      <c r="A2249" s="10"/>
      <c r="B2249" s="232">
        <v>5000</v>
      </c>
      <c r="C2249" s="10" t="s">
        <v>463</v>
      </c>
      <c r="D2249" s="10" t="s">
        <v>17</v>
      </c>
      <c r="E2249" s="69" t="s">
        <v>1268</v>
      </c>
      <c r="F2249" s="65" t="s">
        <v>1280</v>
      </c>
      <c r="G2249" s="78" t="s">
        <v>27</v>
      </c>
      <c r="H2249" s="5">
        <f>H2248-B2249</f>
        <v>-5000</v>
      </c>
      <c r="I2249" s="19">
        <f t="shared" si="122"/>
        <v>11.235955056179776</v>
      </c>
      <c r="J2249" s="13"/>
      <c r="K2249" t="s">
        <v>75</v>
      </c>
      <c r="L2249" s="13"/>
      <c r="M2249" s="2">
        <v>445</v>
      </c>
    </row>
    <row r="2250" spans="2:13" ht="12.75">
      <c r="B2250" s="224">
        <v>5000</v>
      </c>
      <c r="C2250" s="69" t="s">
        <v>463</v>
      </c>
      <c r="D2250" s="10" t="s">
        <v>17</v>
      </c>
      <c r="E2250" s="69" t="s">
        <v>1268</v>
      </c>
      <c r="F2250" s="42" t="s">
        <v>1281</v>
      </c>
      <c r="G2250" s="120" t="s">
        <v>30</v>
      </c>
      <c r="H2250" s="5">
        <f>H2249-B2250</f>
        <v>-10000</v>
      </c>
      <c r="I2250" s="19">
        <f t="shared" si="122"/>
        <v>11.235955056179776</v>
      </c>
      <c r="K2250" t="s">
        <v>236</v>
      </c>
      <c r="M2250" s="2">
        <v>445</v>
      </c>
    </row>
    <row r="2251" spans="1:13" s="55" customFormat="1" ht="12.75">
      <c r="A2251" s="9"/>
      <c r="B2251" s="223">
        <f>SUM(B2249:B2250)</f>
        <v>10000</v>
      </c>
      <c r="C2251" s="91" t="s">
        <v>463</v>
      </c>
      <c r="D2251" s="9"/>
      <c r="E2251" s="91"/>
      <c r="F2251" s="81"/>
      <c r="G2251" s="174"/>
      <c r="H2251" s="57">
        <v>0</v>
      </c>
      <c r="I2251" s="54">
        <f t="shared" si="122"/>
        <v>22.471910112359552</v>
      </c>
      <c r="M2251" s="2">
        <v>445</v>
      </c>
    </row>
    <row r="2252" spans="2:13" ht="12.75">
      <c r="B2252" s="224"/>
      <c r="F2252" s="51"/>
      <c r="H2252" s="5">
        <f aca="true" t="shared" si="123" ref="H2252:H2257">H2251-B2252</f>
        <v>0</v>
      </c>
      <c r="I2252" s="19">
        <f t="shared" si="122"/>
        <v>0</v>
      </c>
      <c r="M2252" s="2">
        <v>445</v>
      </c>
    </row>
    <row r="2253" spans="2:13" ht="12.75">
      <c r="B2253" s="224"/>
      <c r="F2253" s="51"/>
      <c r="H2253" s="5">
        <f t="shared" si="123"/>
        <v>0</v>
      </c>
      <c r="I2253" s="19">
        <f t="shared" si="122"/>
        <v>0</v>
      </c>
      <c r="M2253" s="2">
        <v>445</v>
      </c>
    </row>
    <row r="2254" spans="2:13" ht="12.75">
      <c r="B2254" s="224">
        <v>2000</v>
      </c>
      <c r="C2254" s="69" t="s">
        <v>465</v>
      </c>
      <c r="D2254" s="10" t="s">
        <v>17</v>
      </c>
      <c r="E2254" s="69" t="s">
        <v>1268</v>
      </c>
      <c r="F2254" s="42" t="s">
        <v>1223</v>
      </c>
      <c r="G2254" s="120" t="s">
        <v>27</v>
      </c>
      <c r="H2254" s="5">
        <f t="shared" si="123"/>
        <v>-2000</v>
      </c>
      <c r="I2254" s="19">
        <f t="shared" si="122"/>
        <v>4.49438202247191</v>
      </c>
      <c r="K2254" t="s">
        <v>236</v>
      </c>
      <c r="M2254" s="2">
        <v>445</v>
      </c>
    </row>
    <row r="2255" spans="1:13" s="55" customFormat="1" ht="12.75">
      <c r="A2255" s="1"/>
      <c r="B2255" s="224">
        <v>2000</v>
      </c>
      <c r="C2255" s="69" t="s">
        <v>465</v>
      </c>
      <c r="D2255" s="10" t="s">
        <v>17</v>
      </c>
      <c r="E2255" s="69" t="s">
        <v>1268</v>
      </c>
      <c r="F2255" s="51" t="s">
        <v>1223</v>
      </c>
      <c r="G2255" s="120" t="s">
        <v>30</v>
      </c>
      <c r="H2255" s="5">
        <f t="shared" si="123"/>
        <v>-4000</v>
      </c>
      <c r="I2255" s="19">
        <f aca="true" t="shared" si="124" ref="I2255:I2261">+B2255/M2255</f>
        <v>4.49438202247191</v>
      </c>
      <c r="J2255"/>
      <c r="K2255" t="s">
        <v>236</v>
      </c>
      <c r="L2255"/>
      <c r="M2255" s="2">
        <v>445</v>
      </c>
    </row>
    <row r="2256" spans="1:13" s="56" customFormat="1" ht="12.75">
      <c r="A2256" s="10"/>
      <c r="B2256" s="232">
        <v>2000</v>
      </c>
      <c r="C2256" s="10" t="s">
        <v>465</v>
      </c>
      <c r="D2256" s="10" t="s">
        <v>17</v>
      </c>
      <c r="E2256" s="69" t="s">
        <v>1268</v>
      </c>
      <c r="F2256" s="65" t="s">
        <v>74</v>
      </c>
      <c r="G2256" s="78" t="s">
        <v>27</v>
      </c>
      <c r="H2256" s="5">
        <f t="shared" si="123"/>
        <v>-6000</v>
      </c>
      <c r="I2256" s="19">
        <f t="shared" si="124"/>
        <v>4.49438202247191</v>
      </c>
      <c r="J2256" s="13"/>
      <c r="K2256" t="s">
        <v>75</v>
      </c>
      <c r="L2256" s="13"/>
      <c r="M2256" s="2">
        <v>445</v>
      </c>
    </row>
    <row r="2257" spans="1:13" s="56" customFormat="1" ht="12.75">
      <c r="A2257" s="10"/>
      <c r="B2257" s="232">
        <v>2000</v>
      </c>
      <c r="C2257" s="10" t="s">
        <v>465</v>
      </c>
      <c r="D2257" s="10" t="s">
        <v>17</v>
      </c>
      <c r="E2257" s="69" t="s">
        <v>1268</v>
      </c>
      <c r="F2257" s="65" t="s">
        <v>74</v>
      </c>
      <c r="G2257" s="78" t="s">
        <v>30</v>
      </c>
      <c r="H2257" s="5">
        <f t="shared" si="123"/>
        <v>-8000</v>
      </c>
      <c r="I2257" s="19">
        <f t="shared" si="124"/>
        <v>4.49438202247191</v>
      </c>
      <c r="J2257" s="13"/>
      <c r="K2257" t="s">
        <v>75</v>
      </c>
      <c r="L2257" s="13"/>
      <c r="M2257" s="2">
        <v>445</v>
      </c>
    </row>
    <row r="2258" spans="1:13" ht="12.75">
      <c r="A2258" s="9"/>
      <c r="B2258" s="223">
        <f>SUM(B2254:B2257)</f>
        <v>8000</v>
      </c>
      <c r="C2258" s="9" t="s">
        <v>465</v>
      </c>
      <c r="D2258" s="9"/>
      <c r="E2258" s="9"/>
      <c r="F2258" s="58"/>
      <c r="G2258" s="171"/>
      <c r="H2258" s="57">
        <v>0</v>
      </c>
      <c r="I2258" s="54">
        <f t="shared" si="124"/>
        <v>17.97752808988764</v>
      </c>
      <c r="J2258" s="55"/>
      <c r="K2258" s="55"/>
      <c r="L2258" s="55"/>
      <c r="M2258" s="2">
        <v>445</v>
      </c>
    </row>
    <row r="2259" spans="1:13" s="13" customFormat="1" ht="12.75">
      <c r="A2259" s="10"/>
      <c r="B2259" s="25"/>
      <c r="C2259" s="10"/>
      <c r="D2259" s="10"/>
      <c r="E2259" s="10"/>
      <c r="F2259" s="65"/>
      <c r="G2259" s="78"/>
      <c r="H2259" s="5">
        <f>H2258-B2259</f>
        <v>0</v>
      </c>
      <c r="I2259" s="19">
        <f t="shared" si="124"/>
        <v>0</v>
      </c>
      <c r="M2259" s="2">
        <v>445</v>
      </c>
    </row>
    <row r="2260" spans="1:13" s="13" customFormat="1" ht="12.75">
      <c r="A2260" s="10"/>
      <c r="B2260" s="25"/>
      <c r="C2260" s="10"/>
      <c r="D2260" s="10"/>
      <c r="E2260" s="10"/>
      <c r="F2260" s="65"/>
      <c r="G2260" s="78"/>
      <c r="H2260" s="5">
        <f>H2259-B2260</f>
        <v>0</v>
      </c>
      <c r="I2260" s="19">
        <f t="shared" si="124"/>
        <v>0</v>
      </c>
      <c r="M2260" s="2">
        <v>445</v>
      </c>
    </row>
    <row r="2261" spans="1:13" s="13" customFormat="1" ht="12.75">
      <c r="A2261" s="10"/>
      <c r="B2261" s="25"/>
      <c r="C2261" s="10"/>
      <c r="D2261" s="10"/>
      <c r="E2261" s="10"/>
      <c r="F2261" s="65"/>
      <c r="G2261" s="78"/>
      <c r="H2261" s="5">
        <f>H2260-B2261</f>
        <v>0</v>
      </c>
      <c r="I2261" s="19">
        <f t="shared" si="124"/>
        <v>0</v>
      </c>
      <c r="M2261" s="2">
        <v>445</v>
      </c>
    </row>
    <row r="2262" spans="1:13" ht="12.75">
      <c r="A2262" s="10"/>
      <c r="B2262" s="396">
        <v>200000</v>
      </c>
      <c r="C2262" s="1" t="s">
        <v>235</v>
      </c>
      <c r="D2262" s="1" t="s">
        <v>17</v>
      </c>
      <c r="F2262" s="42" t="s">
        <v>61</v>
      </c>
      <c r="G2262" s="76" t="s">
        <v>33</v>
      </c>
      <c r="H2262" s="5">
        <f>H2235-B2262</f>
        <v>-200000</v>
      </c>
      <c r="I2262" s="19">
        <f aca="true" t="shared" si="125" ref="I2262:I2269">+B2262/M2262</f>
        <v>449.438202247191</v>
      </c>
      <c r="M2262" s="2">
        <v>445</v>
      </c>
    </row>
    <row r="2263" spans="1:13" ht="12.75">
      <c r="A2263" s="10"/>
      <c r="B2263" s="396">
        <v>25900</v>
      </c>
      <c r="C2263" s="1" t="s">
        <v>235</v>
      </c>
      <c r="D2263" s="1" t="s">
        <v>17</v>
      </c>
      <c r="E2263" s="1" t="s">
        <v>62</v>
      </c>
      <c r="F2263" s="42"/>
      <c r="G2263" s="76" t="s">
        <v>33</v>
      </c>
      <c r="H2263" s="5">
        <f>H2262-B2263</f>
        <v>-225900</v>
      </c>
      <c r="I2263" s="19">
        <f t="shared" si="125"/>
        <v>58.20224719101124</v>
      </c>
      <c r="M2263" s="2">
        <v>445</v>
      </c>
    </row>
    <row r="2264" spans="1:13" ht="12.75">
      <c r="A2264" s="10"/>
      <c r="B2264" s="396">
        <v>140000</v>
      </c>
      <c r="C2264" s="1" t="s">
        <v>1190</v>
      </c>
      <c r="D2264" s="1" t="s">
        <v>17</v>
      </c>
      <c r="F2264" s="42" t="s">
        <v>61</v>
      </c>
      <c r="G2264" s="76" t="s">
        <v>33</v>
      </c>
      <c r="H2264" s="5">
        <f>H2263-B2264</f>
        <v>-365900</v>
      </c>
      <c r="I2264" s="19">
        <f t="shared" si="125"/>
        <v>314.60674157303373</v>
      </c>
      <c r="M2264" s="2">
        <v>445</v>
      </c>
    </row>
    <row r="2265" spans="1:13" ht="12.75">
      <c r="A2265" s="9"/>
      <c r="B2265" s="234">
        <f>SUM(B2262:B2264)</f>
        <v>365900</v>
      </c>
      <c r="C2265" s="9" t="s">
        <v>70</v>
      </c>
      <c r="D2265" s="9"/>
      <c r="E2265" s="9"/>
      <c r="F2265" s="81"/>
      <c r="G2265" s="171"/>
      <c r="H2265" s="227">
        <v>0</v>
      </c>
      <c r="I2265" s="54">
        <f t="shared" si="125"/>
        <v>822.2471910112359</v>
      </c>
      <c r="J2265" s="55"/>
      <c r="K2265" s="55"/>
      <c r="L2265" s="55"/>
      <c r="M2265" s="2">
        <v>445</v>
      </c>
    </row>
    <row r="2266" spans="6:13" ht="12.75">
      <c r="F2266" s="51"/>
      <c r="H2266" s="5">
        <f>H2265-B2266</f>
        <v>0</v>
      </c>
      <c r="I2266" s="19">
        <f t="shared" si="125"/>
        <v>0</v>
      </c>
      <c r="M2266" s="2">
        <v>445</v>
      </c>
    </row>
    <row r="2267" spans="6:13" ht="12.75">
      <c r="F2267" s="51"/>
      <c r="H2267" s="5">
        <f>H2266-B2267</f>
        <v>0</v>
      </c>
      <c r="I2267" s="19">
        <f t="shared" si="125"/>
        <v>0</v>
      </c>
      <c r="M2267" s="2">
        <v>445</v>
      </c>
    </row>
    <row r="2268" spans="6:13" ht="12.75">
      <c r="F2268" s="51"/>
      <c r="H2268" s="5">
        <f>H2267-B2268</f>
        <v>0</v>
      </c>
      <c r="I2268" s="19">
        <f t="shared" si="125"/>
        <v>0</v>
      </c>
      <c r="M2268" s="2">
        <v>445</v>
      </c>
    </row>
    <row r="2269" spans="6:13" ht="12.75">
      <c r="F2269" s="51"/>
      <c r="H2269" s="5">
        <f>H2268-B2269</f>
        <v>0</v>
      </c>
      <c r="I2269" s="19">
        <f t="shared" si="125"/>
        <v>0</v>
      </c>
      <c r="M2269" s="2">
        <v>445</v>
      </c>
    </row>
    <row r="2270" spans="1:13" s="125" customFormat="1" ht="13.5" thickBot="1">
      <c r="A2270" s="46"/>
      <c r="B2270" s="44">
        <f>+B19</f>
        <v>10788560</v>
      </c>
      <c r="C2270" s="53" t="s">
        <v>22</v>
      </c>
      <c r="D2270" s="46"/>
      <c r="E2270" s="43"/>
      <c r="F2270" s="84"/>
      <c r="G2270" s="170"/>
      <c r="H2270" s="118"/>
      <c r="I2270" s="119"/>
      <c r="J2270" s="124"/>
      <c r="K2270" s="50">
        <v>445</v>
      </c>
      <c r="L2270" s="50"/>
      <c r="M2270" s="2">
        <v>445</v>
      </c>
    </row>
    <row r="2271" spans="1:13" s="125" customFormat="1" ht="12.75">
      <c r="A2271" s="1"/>
      <c r="B2271" s="59"/>
      <c r="C2271" s="10"/>
      <c r="D2271" s="10"/>
      <c r="E2271" s="27"/>
      <c r="F2271" s="42"/>
      <c r="G2271" s="172"/>
      <c r="H2271" s="5"/>
      <c r="I2271" s="19"/>
      <c r="J2271" s="19"/>
      <c r="K2271" s="2">
        <v>445</v>
      </c>
      <c r="L2271"/>
      <c r="M2271" s="2">
        <v>445</v>
      </c>
    </row>
    <row r="2272" spans="1:13" s="125" customFormat="1" ht="12.75">
      <c r="A2272" s="10"/>
      <c r="B2272" s="235" t="s">
        <v>408</v>
      </c>
      <c r="C2272" s="236" t="s">
        <v>409</v>
      </c>
      <c r="D2272" s="236"/>
      <c r="E2272" s="236"/>
      <c r="F2272" s="237"/>
      <c r="G2272" s="238"/>
      <c r="H2272" s="239"/>
      <c r="I2272" s="240" t="s">
        <v>13</v>
      </c>
      <c r="J2272" s="241"/>
      <c r="K2272" s="2">
        <v>445</v>
      </c>
      <c r="L2272"/>
      <c r="M2272" s="2">
        <v>445</v>
      </c>
    </row>
    <row r="2273" spans="1:13" s="249" customFormat="1" ht="12.75">
      <c r="A2273" s="242"/>
      <c r="B2273" s="243">
        <f>+B1864+B1855+B1731+B1800+B1793+B2216+B2206</f>
        <v>867285</v>
      </c>
      <c r="C2273" s="244" t="s">
        <v>410</v>
      </c>
      <c r="D2273" s="244" t="s">
        <v>411</v>
      </c>
      <c r="E2273" s="244" t="s">
        <v>412</v>
      </c>
      <c r="F2273" s="245"/>
      <c r="G2273" s="246"/>
      <c r="H2273" s="239">
        <f>H2271-B2273</f>
        <v>-867285</v>
      </c>
      <c r="I2273" s="240">
        <f aca="true" t="shared" si="126" ref="I2273:I2279">+B2273/M2273</f>
        <v>1948.9550561797753</v>
      </c>
      <c r="J2273" s="247"/>
      <c r="K2273" s="2">
        <v>445</v>
      </c>
      <c r="L2273" s="248"/>
      <c r="M2273" s="2">
        <v>445</v>
      </c>
    </row>
    <row r="2274" spans="1:13" s="55" customFormat="1" ht="12.75">
      <c r="A2274" s="250"/>
      <c r="B2274" s="251">
        <f>+B1086+B1042-B1081+B2265+B2183+B2153+B2086+B1995+B1828+B1645+B1235+B1229+B1650</f>
        <v>2296200</v>
      </c>
      <c r="C2274" s="252" t="s">
        <v>413</v>
      </c>
      <c r="D2274" s="252" t="s">
        <v>411</v>
      </c>
      <c r="E2274" s="252" t="s">
        <v>412</v>
      </c>
      <c r="F2274" s="237"/>
      <c r="G2274" s="253"/>
      <c r="H2274" s="239">
        <f>H2272-B2274</f>
        <v>-2296200</v>
      </c>
      <c r="I2274" s="240">
        <f t="shared" si="126"/>
        <v>5160</v>
      </c>
      <c r="J2274" s="241"/>
      <c r="K2274" s="2">
        <v>445</v>
      </c>
      <c r="L2274" s="254"/>
      <c r="M2274" s="2">
        <v>445</v>
      </c>
    </row>
    <row r="2275" spans="1:13" s="264" customFormat="1" ht="12.75">
      <c r="A2275" s="255"/>
      <c r="B2275" s="256">
        <f>+B2226+B2221-B2216-B2206-B2199-B2198-B2197+B1823+B1818+B1809+B1769+B1558+B1546+B1118+B1425+B1298+B1456+B1515</f>
        <v>3264381</v>
      </c>
      <c r="C2275" s="257" t="s">
        <v>281</v>
      </c>
      <c r="D2275" s="257" t="s">
        <v>411</v>
      </c>
      <c r="E2275" s="257" t="s">
        <v>412</v>
      </c>
      <c r="F2275" s="258"/>
      <c r="G2275" s="259"/>
      <c r="H2275" s="260">
        <f>H2273-B2275</f>
        <v>-4131666</v>
      </c>
      <c r="I2275" s="261">
        <f t="shared" si="126"/>
        <v>7335.687640449438</v>
      </c>
      <c r="J2275" s="262"/>
      <c r="K2275" s="2">
        <v>445</v>
      </c>
      <c r="L2275" s="263"/>
      <c r="M2275" s="2">
        <v>445</v>
      </c>
    </row>
    <row r="2276" spans="1:13" s="272" customFormat="1" ht="12.75">
      <c r="A2276" s="265"/>
      <c r="B2276" s="266">
        <f>+B35+B36+B48+B114+B156+B215+B290+B310+B336+B366+B410+B418+B504+B696+B742+B787+B817+B897+B933+B993+B1022+B1034+B1081+B1097+B2095+B1532</f>
        <v>3007365</v>
      </c>
      <c r="C2276" s="267" t="s">
        <v>414</v>
      </c>
      <c r="D2276" s="267" t="s">
        <v>411</v>
      </c>
      <c r="E2276" s="267" t="s">
        <v>412</v>
      </c>
      <c r="F2276" s="268"/>
      <c r="G2276" s="269"/>
      <c r="H2276" s="260">
        <f>H2274-B2276</f>
        <v>-5303565</v>
      </c>
      <c r="I2276" s="261">
        <f t="shared" si="126"/>
        <v>6758.123595505618</v>
      </c>
      <c r="J2276" s="270"/>
      <c r="K2276" s="2">
        <v>445</v>
      </c>
      <c r="L2276" s="271"/>
      <c r="M2276" s="2">
        <v>445</v>
      </c>
    </row>
    <row r="2277" spans="1:13" ht="12.75">
      <c r="A2277" s="273"/>
      <c r="B2277" s="274">
        <f>+B25-B35-B36+B449+B491+B570+B652+B847</f>
        <v>544723</v>
      </c>
      <c r="C2277" s="275" t="s">
        <v>415</v>
      </c>
      <c r="D2277" s="275" t="s">
        <v>411</v>
      </c>
      <c r="E2277" s="275" t="s">
        <v>412</v>
      </c>
      <c r="F2277" s="276"/>
      <c r="G2277" s="277"/>
      <c r="H2277" s="260">
        <f>H2275-B2277</f>
        <v>-4676389</v>
      </c>
      <c r="I2277" s="261">
        <f t="shared" si="126"/>
        <v>1224.096629213483</v>
      </c>
      <c r="J2277" s="278"/>
      <c r="K2277" s="2">
        <v>445</v>
      </c>
      <c r="L2277" s="125"/>
      <c r="M2277" s="2">
        <v>445</v>
      </c>
    </row>
    <row r="2278" spans="1:13" s="287" customFormat="1" ht="12.75">
      <c r="A2278" s="279"/>
      <c r="B2278" s="280">
        <f>+B1869+B2236+B2232+B2199+B2198+B2197+B1804+B1782+B1774</f>
        <v>808606</v>
      </c>
      <c r="C2278" s="281" t="s">
        <v>416</v>
      </c>
      <c r="D2278" s="281" t="s">
        <v>411</v>
      </c>
      <c r="E2278" s="281" t="s">
        <v>412</v>
      </c>
      <c r="F2278" s="282"/>
      <c r="G2278" s="283"/>
      <c r="H2278" s="239">
        <f>H2277-B2278</f>
        <v>-5484995</v>
      </c>
      <c r="I2278" s="261">
        <f t="shared" si="126"/>
        <v>1796.9022222222222</v>
      </c>
      <c r="J2278" s="284"/>
      <c r="K2278" s="285">
        <v>450</v>
      </c>
      <c r="L2278" s="286"/>
      <c r="M2278" s="285">
        <v>450</v>
      </c>
    </row>
    <row r="2279" spans="1:13" ht="12.75">
      <c r="A2279" s="10"/>
      <c r="B2279" s="38">
        <f>SUM(B2273:B2278)</f>
        <v>10788560</v>
      </c>
      <c r="C2279" s="288" t="s">
        <v>417</v>
      </c>
      <c r="D2279" s="289"/>
      <c r="E2279" s="289"/>
      <c r="F2279" s="237"/>
      <c r="G2279" s="290"/>
      <c r="H2279" s="260">
        <f>H2275-B2279</f>
        <v>-14920226</v>
      </c>
      <c r="I2279" s="240">
        <f t="shared" si="126"/>
        <v>24243.955056179777</v>
      </c>
      <c r="J2279" s="291"/>
      <c r="K2279" s="2">
        <v>445</v>
      </c>
      <c r="M2279" s="2">
        <v>445</v>
      </c>
    </row>
    <row r="2280" spans="1:13" ht="12.75">
      <c r="A2280" s="10"/>
      <c r="B2280" s="292"/>
      <c r="C2280" s="293"/>
      <c r="D2280" s="294"/>
      <c r="E2280" s="294"/>
      <c r="F2280" s="295"/>
      <c r="G2280" s="296"/>
      <c r="H2280" s="297"/>
      <c r="I2280" s="241"/>
      <c r="J2280" s="291"/>
      <c r="K2280" s="2"/>
      <c r="M2280" s="2"/>
    </row>
    <row r="2281" spans="1:13" ht="12.75">
      <c r="A2281" s="10"/>
      <c r="B2281" s="292"/>
      <c r="C2281" s="293"/>
      <c r="D2281" s="294"/>
      <c r="E2281" s="294"/>
      <c r="F2281" s="295"/>
      <c r="G2281" s="296"/>
      <c r="H2281" s="297"/>
      <c r="I2281" s="241"/>
      <c r="J2281" s="291"/>
      <c r="K2281" s="2"/>
      <c r="M2281" s="2"/>
    </row>
    <row r="2282" spans="1:13" s="249" customFormat="1" ht="12.75">
      <c r="A2282" s="242"/>
      <c r="B2282" s="298">
        <v>-867387</v>
      </c>
      <c r="C2282" s="242" t="s">
        <v>418</v>
      </c>
      <c r="D2282" s="242" t="s">
        <v>419</v>
      </c>
      <c r="E2282" s="242"/>
      <c r="F2282" s="299"/>
      <c r="G2282" s="300"/>
      <c r="H2282" s="126"/>
      <c r="I2282" s="301"/>
      <c r="J2282" s="302"/>
      <c r="K2282" s="2"/>
      <c r="L2282"/>
      <c r="M2282" s="2"/>
    </row>
    <row r="2283" spans="1:13" s="249" customFormat="1" ht="12.75">
      <c r="A2283" s="242"/>
      <c r="B2283" s="298">
        <f>+B2273</f>
        <v>867285</v>
      </c>
      <c r="C2283" s="242" t="s">
        <v>418</v>
      </c>
      <c r="D2283" s="242" t="s">
        <v>286</v>
      </c>
      <c r="E2283" s="242"/>
      <c r="F2283" s="299"/>
      <c r="G2283" s="300"/>
      <c r="H2283" s="126">
        <v>-2920625</v>
      </c>
      <c r="I2283" s="301">
        <v>6214.095744680851</v>
      </c>
      <c r="J2283" s="302"/>
      <c r="K2283" s="2">
        <v>460</v>
      </c>
      <c r="L2283"/>
      <c r="M2283" s="2">
        <v>460</v>
      </c>
    </row>
    <row r="2284" spans="1:13" s="249" customFormat="1" ht="12.75">
      <c r="A2284" s="303"/>
      <c r="B2284" s="304">
        <f>SUM(B2282:B2283)</f>
        <v>-102</v>
      </c>
      <c r="C2284" s="303" t="s">
        <v>418</v>
      </c>
      <c r="D2284" s="303" t="s">
        <v>420</v>
      </c>
      <c r="E2284" s="303"/>
      <c r="F2284" s="305"/>
      <c r="G2284" s="306"/>
      <c r="H2284" s="307">
        <f>H2283-B2284</f>
        <v>-2920523</v>
      </c>
      <c r="I2284" s="308">
        <f>+B2284/M2284</f>
        <v>-0.2217391304347826</v>
      </c>
      <c r="J2284" s="309"/>
      <c r="K2284" s="74">
        <v>460</v>
      </c>
      <c r="L2284" s="55"/>
      <c r="M2284" s="74">
        <v>460</v>
      </c>
    </row>
    <row r="2285" spans="2:13" ht="12.75">
      <c r="B2285" s="29"/>
      <c r="F2285" s="51"/>
      <c r="I2285" s="19"/>
      <c r="K2285" s="2"/>
      <c r="M2285" s="2"/>
    </row>
    <row r="2286" spans="1:13" s="13" customFormat="1" ht="12.75">
      <c r="A2286" s="255"/>
      <c r="B2286" s="29"/>
      <c r="C2286" s="310"/>
      <c r="D2286" s="310"/>
      <c r="E2286" s="255"/>
      <c r="F2286" s="95"/>
      <c r="G2286" s="311"/>
      <c r="H2286" s="127"/>
      <c r="I2286" s="312"/>
      <c r="J2286" s="313"/>
      <c r="K2286" s="314"/>
      <c r="L2286" s="263"/>
      <c r="M2286" s="314"/>
    </row>
    <row r="2287" spans="1:13" s="13" customFormat="1" ht="12.75">
      <c r="A2287" s="10"/>
      <c r="B2287" s="128">
        <v>2920625</v>
      </c>
      <c r="C2287" s="129" t="s">
        <v>421</v>
      </c>
      <c r="D2287" s="129" t="s">
        <v>284</v>
      </c>
      <c r="E2287" s="315"/>
      <c r="F2287" s="95"/>
      <c r="G2287" s="316"/>
      <c r="H2287" s="317">
        <f aca="true" t="shared" si="127" ref="H2287:H2292">H2286-B2287</f>
        <v>-2920625</v>
      </c>
      <c r="I2287" s="318">
        <f aca="true" t="shared" si="128" ref="I2287:I2293">+B2287/M2287</f>
        <v>6214.095744680851</v>
      </c>
      <c r="J2287" s="66"/>
      <c r="K2287" s="28">
        <v>470</v>
      </c>
      <c r="M2287" s="28">
        <v>470</v>
      </c>
    </row>
    <row r="2288" spans="1:13" s="13" customFormat="1" ht="12.75">
      <c r="A2288" s="10"/>
      <c r="B2288" s="128">
        <v>2975960</v>
      </c>
      <c r="C2288" s="129" t="s">
        <v>421</v>
      </c>
      <c r="D2288" s="129" t="s">
        <v>282</v>
      </c>
      <c r="E2288" s="315"/>
      <c r="F2288" s="95"/>
      <c r="G2288" s="316"/>
      <c r="H2288" s="317">
        <f t="shared" si="127"/>
        <v>-5896585</v>
      </c>
      <c r="I2288" s="318">
        <f t="shared" si="128"/>
        <v>6399.913978494624</v>
      </c>
      <c r="J2288" s="66"/>
      <c r="K2288" s="2">
        <v>465</v>
      </c>
      <c r="L2288"/>
      <c r="M2288" s="2">
        <v>465</v>
      </c>
    </row>
    <row r="2289" spans="1:13" s="13" customFormat="1" ht="12.75">
      <c r="A2289" s="10"/>
      <c r="B2289" s="128">
        <v>2225825</v>
      </c>
      <c r="C2289" s="129" t="s">
        <v>421</v>
      </c>
      <c r="D2289" s="129" t="s">
        <v>283</v>
      </c>
      <c r="E2289" s="315"/>
      <c r="F2289" s="95"/>
      <c r="G2289" s="316"/>
      <c r="H2289" s="317">
        <f t="shared" si="127"/>
        <v>-8122410</v>
      </c>
      <c r="I2289" s="318">
        <f t="shared" si="128"/>
        <v>4838.75</v>
      </c>
      <c r="J2289" s="66"/>
      <c r="K2289" s="2">
        <v>460</v>
      </c>
      <c r="L2289"/>
      <c r="M2289" s="2">
        <v>460</v>
      </c>
    </row>
    <row r="2290" spans="1:13" s="13" customFormat="1" ht="12.75">
      <c r="A2290" s="10"/>
      <c r="B2290" s="128">
        <v>-27914332</v>
      </c>
      <c r="C2290" s="129" t="s">
        <v>421</v>
      </c>
      <c r="D2290" s="129" t="s">
        <v>422</v>
      </c>
      <c r="E2290" s="315"/>
      <c r="F2290" s="95"/>
      <c r="G2290" s="319"/>
      <c r="H2290" s="317">
        <f t="shared" si="127"/>
        <v>19791922</v>
      </c>
      <c r="I2290" s="318">
        <f t="shared" si="128"/>
        <v>-62031.84888888889</v>
      </c>
      <c r="J2290" s="66"/>
      <c r="K2290" s="28">
        <v>450</v>
      </c>
      <c r="L2290"/>
      <c r="M2290" s="28">
        <v>450</v>
      </c>
    </row>
    <row r="2291" spans="1:13" s="13" customFormat="1" ht="12.75">
      <c r="A2291" s="10"/>
      <c r="B2291" s="128">
        <v>3385645</v>
      </c>
      <c r="C2291" s="129" t="s">
        <v>421</v>
      </c>
      <c r="D2291" s="129" t="s">
        <v>285</v>
      </c>
      <c r="E2291" s="315"/>
      <c r="F2291" s="95"/>
      <c r="G2291" s="316"/>
      <c r="H2291" s="317">
        <f t="shared" si="127"/>
        <v>16406277</v>
      </c>
      <c r="I2291" s="318">
        <f t="shared" si="128"/>
        <v>7523.655555555555</v>
      </c>
      <c r="J2291" s="66"/>
      <c r="K2291" s="28">
        <v>450</v>
      </c>
      <c r="L2291"/>
      <c r="M2291" s="28">
        <v>450</v>
      </c>
    </row>
    <row r="2292" spans="1:13" s="13" customFormat="1" ht="12.75">
      <c r="A2292" s="10"/>
      <c r="B2292" s="128">
        <f>+B2274</f>
        <v>2296200</v>
      </c>
      <c r="C2292" s="129" t="s">
        <v>421</v>
      </c>
      <c r="D2292" s="129" t="s">
        <v>286</v>
      </c>
      <c r="E2292" s="315"/>
      <c r="F2292" s="95"/>
      <c r="G2292" s="316"/>
      <c r="H2292" s="317">
        <f t="shared" si="127"/>
        <v>14110077</v>
      </c>
      <c r="I2292" s="318">
        <f t="shared" si="128"/>
        <v>5160</v>
      </c>
      <c r="J2292" s="66"/>
      <c r="K2292" s="28">
        <v>445</v>
      </c>
      <c r="L2292"/>
      <c r="M2292" s="28">
        <v>445</v>
      </c>
    </row>
    <row r="2293" spans="1:13" s="13" customFormat="1" ht="12.75">
      <c r="A2293" s="9"/>
      <c r="B2293" s="320">
        <f>SUM(B2287:B2292)</f>
        <v>-14110077</v>
      </c>
      <c r="C2293" s="321" t="s">
        <v>421</v>
      </c>
      <c r="D2293" s="321" t="s">
        <v>423</v>
      </c>
      <c r="E2293" s="322"/>
      <c r="F2293" s="81"/>
      <c r="G2293" s="323"/>
      <c r="H2293" s="324">
        <f>H2287-B2293</f>
        <v>11189452</v>
      </c>
      <c r="I2293" s="54">
        <f t="shared" si="128"/>
        <v>-31708.03820224719</v>
      </c>
      <c r="J2293" s="325"/>
      <c r="K2293" s="74">
        <v>445</v>
      </c>
      <c r="L2293" s="55"/>
      <c r="M2293" s="74">
        <v>445</v>
      </c>
    </row>
    <row r="2294" spans="1:13" s="13" customFormat="1" ht="12.75">
      <c r="A2294" s="10"/>
      <c r="B2294" s="59"/>
      <c r="C2294" s="130"/>
      <c r="D2294" s="130"/>
      <c r="E2294" s="130"/>
      <c r="F2294" s="95"/>
      <c r="G2294" s="178"/>
      <c r="H2294" s="25"/>
      <c r="I2294" s="66"/>
      <c r="J2294" s="66"/>
      <c r="K2294" s="28"/>
      <c r="M2294" s="28"/>
    </row>
    <row r="2295" spans="1:13" s="13" customFormat="1" ht="12.75">
      <c r="A2295" s="10"/>
      <c r="B2295" s="59"/>
      <c r="C2295" s="130"/>
      <c r="D2295" s="130"/>
      <c r="E2295" s="130"/>
      <c r="F2295" s="95"/>
      <c r="G2295" s="178"/>
      <c r="H2295" s="25"/>
      <c r="I2295" s="66"/>
      <c r="J2295" s="66"/>
      <c r="K2295" s="28"/>
      <c r="M2295" s="28"/>
    </row>
    <row r="2296" spans="2:6" ht="12.75">
      <c r="B2296" s="29"/>
      <c r="F2296" s="42"/>
    </row>
    <row r="2297" spans="1:13" s="13" customFormat="1" ht="12.75">
      <c r="A2297" s="131"/>
      <c r="B2297" s="132"/>
      <c r="C2297" s="131"/>
      <c r="D2297" s="131"/>
      <c r="E2297" s="131"/>
      <c r="F2297" s="133"/>
      <c r="G2297" s="179"/>
      <c r="H2297" s="134"/>
      <c r="I2297" s="135"/>
      <c r="J2297" s="136"/>
      <c r="K2297" s="28"/>
      <c r="M2297" s="28"/>
    </row>
    <row r="2298" spans="1:13" s="145" customFormat="1" ht="12.75">
      <c r="A2298" s="137"/>
      <c r="B2298" s="138">
        <v>-24453800</v>
      </c>
      <c r="C2298" s="139" t="s">
        <v>281</v>
      </c>
      <c r="D2298" s="137" t="s">
        <v>287</v>
      </c>
      <c r="E2298" s="137"/>
      <c r="F2298" s="140"/>
      <c r="G2298" s="180"/>
      <c r="H2298" s="141">
        <f aca="true" t="shared" si="129" ref="H2298:H2303">H2297-B2298</f>
        <v>24453800</v>
      </c>
      <c r="I2298" s="142">
        <f aca="true" t="shared" si="130" ref="I2298:I2306">+B2298/M2298</f>
        <v>-48423.36633663366</v>
      </c>
      <c r="J2298" s="143"/>
      <c r="K2298" s="143">
        <v>505</v>
      </c>
      <c r="L2298" s="143"/>
      <c r="M2298" s="144">
        <v>505</v>
      </c>
    </row>
    <row r="2299" spans="1:13" s="145" customFormat="1" ht="12.75">
      <c r="A2299" s="137"/>
      <c r="B2299" s="138">
        <v>2162305</v>
      </c>
      <c r="C2299" s="139" t="s">
        <v>281</v>
      </c>
      <c r="D2299" s="137" t="s">
        <v>288</v>
      </c>
      <c r="E2299" s="137"/>
      <c r="F2299" s="140"/>
      <c r="G2299" s="180"/>
      <c r="H2299" s="141">
        <f t="shared" si="129"/>
        <v>22291495</v>
      </c>
      <c r="I2299" s="142">
        <f t="shared" si="130"/>
        <v>4412.867346938776</v>
      </c>
      <c r="J2299" s="143"/>
      <c r="K2299" s="143">
        <v>490</v>
      </c>
      <c r="L2299" s="143"/>
      <c r="M2299" s="144">
        <v>490</v>
      </c>
    </row>
    <row r="2300" spans="1:13" s="145" customFormat="1" ht="12.75">
      <c r="A2300" s="137"/>
      <c r="B2300" s="138">
        <v>1077240</v>
      </c>
      <c r="C2300" s="139" t="s">
        <v>281</v>
      </c>
      <c r="D2300" s="137" t="s">
        <v>289</v>
      </c>
      <c r="E2300" s="137"/>
      <c r="F2300" s="140"/>
      <c r="G2300" s="180"/>
      <c r="H2300" s="141">
        <f t="shared" si="129"/>
        <v>21214255</v>
      </c>
      <c r="I2300" s="142">
        <f t="shared" si="130"/>
        <v>2267.8736842105263</v>
      </c>
      <c r="J2300" s="143"/>
      <c r="K2300" s="143">
        <v>475</v>
      </c>
      <c r="L2300" s="143"/>
      <c r="M2300" s="144">
        <v>475</v>
      </c>
    </row>
    <row r="2301" spans="1:13" s="145" customFormat="1" ht="12.75">
      <c r="A2301" s="137"/>
      <c r="B2301" s="138">
        <v>2382135</v>
      </c>
      <c r="C2301" s="139" t="s">
        <v>281</v>
      </c>
      <c r="D2301" s="137" t="s">
        <v>284</v>
      </c>
      <c r="E2301" s="137"/>
      <c r="F2301" s="140"/>
      <c r="G2301" s="180"/>
      <c r="H2301" s="141">
        <f t="shared" si="129"/>
        <v>18832120</v>
      </c>
      <c r="I2301" s="142">
        <f t="shared" si="130"/>
        <v>5068.372340425532</v>
      </c>
      <c r="J2301" s="143"/>
      <c r="K2301" s="143">
        <v>470</v>
      </c>
      <c r="L2301" s="143"/>
      <c r="M2301" s="144">
        <v>470</v>
      </c>
    </row>
    <row r="2302" spans="1:13" s="145" customFormat="1" ht="12.75">
      <c r="A2302" s="137"/>
      <c r="B2302" s="138">
        <v>2634195</v>
      </c>
      <c r="C2302" s="139" t="s">
        <v>281</v>
      </c>
      <c r="D2302" s="137" t="s">
        <v>282</v>
      </c>
      <c r="E2302" s="137"/>
      <c r="F2302" s="140"/>
      <c r="G2302" s="180"/>
      <c r="H2302" s="141">
        <f t="shared" si="129"/>
        <v>16197925</v>
      </c>
      <c r="I2302" s="142">
        <f t="shared" si="130"/>
        <v>5664.935483870968</v>
      </c>
      <c r="J2302" s="143"/>
      <c r="K2302" s="2">
        <v>465</v>
      </c>
      <c r="L2302"/>
      <c r="M2302" s="2">
        <v>465</v>
      </c>
    </row>
    <row r="2303" spans="1:13" s="145" customFormat="1" ht="12.75">
      <c r="A2303" s="137"/>
      <c r="B2303" s="138">
        <v>2225825</v>
      </c>
      <c r="C2303" s="139" t="s">
        <v>281</v>
      </c>
      <c r="D2303" s="137" t="s">
        <v>283</v>
      </c>
      <c r="E2303" s="137"/>
      <c r="F2303" s="140"/>
      <c r="G2303" s="180"/>
      <c r="H2303" s="141">
        <f t="shared" si="129"/>
        <v>13972100</v>
      </c>
      <c r="I2303" s="142">
        <f t="shared" si="130"/>
        <v>4838.75</v>
      </c>
      <c r="J2303" s="143"/>
      <c r="K2303" s="2">
        <v>460</v>
      </c>
      <c r="L2303"/>
      <c r="M2303" s="2">
        <v>460</v>
      </c>
    </row>
    <row r="2304" spans="1:13" s="145" customFormat="1" ht="12.75">
      <c r="A2304" s="137"/>
      <c r="B2304" s="138">
        <v>3440953</v>
      </c>
      <c r="C2304" s="139" t="s">
        <v>281</v>
      </c>
      <c r="D2304" s="137" t="s">
        <v>285</v>
      </c>
      <c r="E2304" s="137"/>
      <c r="F2304" s="140"/>
      <c r="G2304" s="180"/>
      <c r="H2304" s="141">
        <f>H2303-B2304</f>
        <v>10531147</v>
      </c>
      <c r="I2304" s="142">
        <f>+B2304/M2304</f>
        <v>7646.562222222222</v>
      </c>
      <c r="J2304" s="143"/>
      <c r="K2304" s="146">
        <v>450</v>
      </c>
      <c r="L2304"/>
      <c r="M2304" s="144">
        <v>450</v>
      </c>
    </row>
    <row r="2305" spans="1:13" s="145" customFormat="1" ht="12.75">
      <c r="A2305" s="137"/>
      <c r="B2305" s="138">
        <f>+B2275</f>
        <v>3264381</v>
      </c>
      <c r="C2305" s="139" t="s">
        <v>281</v>
      </c>
      <c r="D2305" s="137" t="s">
        <v>286</v>
      </c>
      <c r="E2305" s="137"/>
      <c r="F2305" s="140"/>
      <c r="G2305" s="180"/>
      <c r="H2305" s="141">
        <f>H2304-B2305</f>
        <v>7266766</v>
      </c>
      <c r="I2305" s="142">
        <f>+B2305/M2305</f>
        <v>7335.687640449438</v>
      </c>
      <c r="J2305" s="143"/>
      <c r="K2305" s="146">
        <v>445</v>
      </c>
      <c r="L2305"/>
      <c r="M2305" s="144">
        <v>445</v>
      </c>
    </row>
    <row r="2306" spans="1:13" s="143" customFormat="1" ht="12.75">
      <c r="A2306" s="147"/>
      <c r="B2306" s="148">
        <f>SUM(B2298:B2305)</f>
        <v>-7266766</v>
      </c>
      <c r="C2306" s="147" t="s">
        <v>281</v>
      </c>
      <c r="D2306" s="147" t="s">
        <v>290</v>
      </c>
      <c r="E2306" s="147"/>
      <c r="F2306" s="149"/>
      <c r="G2306" s="181"/>
      <c r="H2306" s="148">
        <f>H2300-B2306</f>
        <v>28481021</v>
      </c>
      <c r="I2306" s="150">
        <f t="shared" si="130"/>
        <v>-16329.811235955056</v>
      </c>
      <c r="J2306" s="145"/>
      <c r="K2306" s="74">
        <v>445</v>
      </c>
      <c r="L2306" s="55"/>
      <c r="M2306" s="74">
        <v>445</v>
      </c>
    </row>
    <row r="2307" spans="1:13" s="13" customFormat="1" ht="12.75">
      <c r="A2307" s="131"/>
      <c r="B2307" s="132"/>
      <c r="C2307" s="131"/>
      <c r="D2307" s="131"/>
      <c r="E2307" s="131"/>
      <c r="F2307" s="133"/>
      <c r="G2307" s="179"/>
      <c r="H2307" s="134"/>
      <c r="I2307" s="135"/>
      <c r="J2307" s="136"/>
      <c r="K2307" s="28"/>
      <c r="M2307" s="28"/>
    </row>
    <row r="2308" spans="1:13" s="13" customFormat="1" ht="12.75">
      <c r="A2308" s="131"/>
      <c r="B2308" s="132"/>
      <c r="C2308" s="131"/>
      <c r="D2308" s="131"/>
      <c r="E2308" s="131"/>
      <c r="F2308" s="133"/>
      <c r="G2308" s="179"/>
      <c r="H2308" s="134"/>
      <c r="I2308" s="135"/>
      <c r="J2308" s="136"/>
      <c r="K2308" s="28"/>
      <c r="M2308" s="28"/>
    </row>
    <row r="2309" spans="1:13" s="333" customFormat="1" ht="12.75">
      <c r="A2309" s="117"/>
      <c r="B2309" s="326">
        <v>1035755</v>
      </c>
      <c r="C2309" s="327" t="s">
        <v>414</v>
      </c>
      <c r="D2309" s="117" t="s">
        <v>284</v>
      </c>
      <c r="E2309" s="117"/>
      <c r="F2309" s="328"/>
      <c r="G2309" s="329"/>
      <c r="H2309" s="326">
        <f>H2306-B2309</f>
        <v>27445266</v>
      </c>
      <c r="I2309" s="330">
        <f aca="true" t="shared" si="131" ref="I2309:I2315">+B2309/M2309</f>
        <v>2203.7340425531916</v>
      </c>
      <c r="J2309" s="331"/>
      <c r="K2309" s="331">
        <v>470</v>
      </c>
      <c r="L2309" s="331"/>
      <c r="M2309" s="332">
        <v>470</v>
      </c>
    </row>
    <row r="2310" spans="1:13" s="333" customFormat="1" ht="12.75">
      <c r="A2310" s="117"/>
      <c r="B2310" s="334">
        <v>1812055</v>
      </c>
      <c r="C2310" s="327" t="s">
        <v>414</v>
      </c>
      <c r="D2310" s="117" t="s">
        <v>282</v>
      </c>
      <c r="E2310" s="117"/>
      <c r="F2310" s="328"/>
      <c r="G2310" s="329"/>
      <c r="H2310" s="326">
        <f>H2309-B2310</f>
        <v>25633211</v>
      </c>
      <c r="I2310" s="330">
        <f t="shared" si="131"/>
        <v>3896.8924731182797</v>
      </c>
      <c r="J2310" s="331"/>
      <c r="K2310" s="2">
        <v>465</v>
      </c>
      <c r="L2310"/>
      <c r="M2310" s="2">
        <v>465</v>
      </c>
    </row>
    <row r="2311" spans="1:13" s="333" customFormat="1" ht="12.75">
      <c r="A2311" s="117"/>
      <c r="B2311" s="334">
        <v>2353251</v>
      </c>
      <c r="C2311" s="327" t="s">
        <v>414</v>
      </c>
      <c r="D2311" s="117" t="s">
        <v>283</v>
      </c>
      <c r="E2311" s="117"/>
      <c r="F2311" s="328"/>
      <c r="G2311" s="329"/>
      <c r="H2311" s="326">
        <f>H2310-B2311</f>
        <v>23279960</v>
      </c>
      <c r="I2311" s="330">
        <f t="shared" si="131"/>
        <v>5115.76304347826</v>
      </c>
      <c r="J2311" s="331"/>
      <c r="K2311" s="2">
        <v>460</v>
      </c>
      <c r="L2311"/>
      <c r="M2311" s="2">
        <v>460</v>
      </c>
    </row>
    <row r="2312" spans="1:13" s="333" customFormat="1" ht="12.75">
      <c r="A2312" s="117"/>
      <c r="B2312" s="334">
        <v>-22609454</v>
      </c>
      <c r="C2312" s="327" t="s">
        <v>414</v>
      </c>
      <c r="D2312" s="117" t="s">
        <v>422</v>
      </c>
      <c r="E2312" s="117"/>
      <c r="F2312" s="328"/>
      <c r="G2312" s="329"/>
      <c r="H2312" s="326">
        <f>H2311-B2312</f>
        <v>45889414</v>
      </c>
      <c r="I2312" s="330">
        <f t="shared" si="131"/>
        <v>-50243.23111111111</v>
      </c>
      <c r="J2312" s="331"/>
      <c r="K2312" s="28">
        <v>450</v>
      </c>
      <c r="L2312"/>
      <c r="M2312" s="28">
        <v>450</v>
      </c>
    </row>
    <row r="2313" spans="1:13" s="333" customFormat="1" ht="12.75">
      <c r="A2313" s="117"/>
      <c r="B2313" s="334">
        <v>3252395</v>
      </c>
      <c r="C2313" s="327" t="s">
        <v>414</v>
      </c>
      <c r="D2313" s="117" t="s">
        <v>285</v>
      </c>
      <c r="E2313" s="117"/>
      <c r="F2313" s="328"/>
      <c r="G2313" s="329"/>
      <c r="H2313" s="326">
        <f>H2312-B2313</f>
        <v>42637019</v>
      </c>
      <c r="I2313" s="330">
        <f t="shared" si="131"/>
        <v>7227.544444444445</v>
      </c>
      <c r="J2313" s="331"/>
      <c r="K2313" s="28">
        <v>450</v>
      </c>
      <c r="L2313"/>
      <c r="M2313" s="28">
        <v>450</v>
      </c>
    </row>
    <row r="2314" spans="1:13" s="333" customFormat="1" ht="12.75">
      <c r="A2314" s="117"/>
      <c r="B2314" s="334">
        <f>+B2276</f>
        <v>3007365</v>
      </c>
      <c r="C2314" s="327" t="s">
        <v>414</v>
      </c>
      <c r="D2314" s="117" t="s">
        <v>286</v>
      </c>
      <c r="E2314" s="117"/>
      <c r="F2314" s="328"/>
      <c r="G2314" s="329"/>
      <c r="H2314" s="326">
        <f>H2313-B2314</f>
        <v>39629654</v>
      </c>
      <c r="I2314" s="330">
        <f t="shared" si="131"/>
        <v>6758.123595505618</v>
      </c>
      <c r="J2314" s="331"/>
      <c r="K2314" s="28">
        <v>445</v>
      </c>
      <c r="L2314"/>
      <c r="M2314" s="28">
        <v>445</v>
      </c>
    </row>
    <row r="2315" spans="1:13" s="331" customFormat="1" ht="12.75">
      <c r="A2315" s="335"/>
      <c r="B2315" s="218">
        <f>SUM(B2309:B2314)</f>
        <v>-11148633</v>
      </c>
      <c r="C2315" s="335" t="s">
        <v>414</v>
      </c>
      <c r="D2315" s="335" t="s">
        <v>420</v>
      </c>
      <c r="E2315" s="335"/>
      <c r="F2315" s="336"/>
      <c r="G2315" s="337"/>
      <c r="H2315" s="218">
        <f>H2306-B2315</f>
        <v>39629654</v>
      </c>
      <c r="I2315" s="338">
        <f t="shared" si="131"/>
        <v>-25053.10786516854</v>
      </c>
      <c r="J2315" s="333"/>
      <c r="K2315" s="74">
        <v>445</v>
      </c>
      <c r="L2315" s="55"/>
      <c r="M2315" s="74">
        <v>445</v>
      </c>
    </row>
    <row r="2316" spans="6:13" ht="12.75">
      <c r="F2316" s="51"/>
      <c r="H2316" s="134"/>
      <c r="I2316" s="19"/>
      <c r="M2316" s="2"/>
    </row>
    <row r="2317" spans="1:13" s="340" customFormat="1" ht="12.75">
      <c r="A2317" s="327"/>
      <c r="B2317" s="326"/>
      <c r="C2317" s="327"/>
      <c r="D2317" s="327"/>
      <c r="E2317" s="327"/>
      <c r="F2317" s="90"/>
      <c r="G2317" s="339"/>
      <c r="H2317" s="326"/>
      <c r="I2317" s="330"/>
      <c r="K2317" s="332"/>
      <c r="M2317" s="332"/>
    </row>
    <row r="2318" spans="1:13" s="340" customFormat="1" ht="12.75">
      <c r="A2318" s="327"/>
      <c r="B2318" s="326"/>
      <c r="C2318" s="327"/>
      <c r="D2318" s="327"/>
      <c r="E2318" s="327"/>
      <c r="F2318" s="90"/>
      <c r="G2318" s="339"/>
      <c r="H2318" s="326"/>
      <c r="I2318" s="330"/>
      <c r="K2318" s="332"/>
      <c r="M2318" s="332"/>
    </row>
    <row r="2319" spans="1:13" s="350" customFormat="1" ht="12.75">
      <c r="A2319" s="341"/>
      <c r="B2319" s="342">
        <v>-907054</v>
      </c>
      <c r="C2319" s="343" t="s">
        <v>415</v>
      </c>
      <c r="D2319" s="341" t="s">
        <v>424</v>
      </c>
      <c r="E2319" s="341"/>
      <c r="F2319" s="344"/>
      <c r="G2319" s="345"/>
      <c r="H2319" s="346">
        <f aca="true" t="shared" si="132" ref="H2319:H2324">H2318-B2319</f>
        <v>907054</v>
      </c>
      <c r="I2319" s="347">
        <f aca="true" t="shared" si="133" ref="I2319:I2324">+B2319/M2319</f>
        <v>-1929.9021276595745</v>
      </c>
      <c r="J2319" s="348"/>
      <c r="K2319" s="348">
        <v>470</v>
      </c>
      <c r="L2319" s="348"/>
      <c r="M2319" s="349">
        <v>470</v>
      </c>
    </row>
    <row r="2320" spans="1:13" s="350" customFormat="1" ht="12.75">
      <c r="A2320" s="341"/>
      <c r="B2320" s="342">
        <v>292200</v>
      </c>
      <c r="C2320" s="343" t="s">
        <v>415</v>
      </c>
      <c r="D2320" s="341" t="s">
        <v>282</v>
      </c>
      <c r="E2320" s="341"/>
      <c r="F2320" s="344"/>
      <c r="G2320" s="345"/>
      <c r="H2320" s="346">
        <f t="shared" si="132"/>
        <v>614854</v>
      </c>
      <c r="I2320" s="347">
        <f t="shared" si="133"/>
        <v>628.3870967741935</v>
      </c>
      <c r="J2320" s="348"/>
      <c r="K2320" s="28">
        <v>465</v>
      </c>
      <c r="L2320" s="13"/>
      <c r="M2320" s="28">
        <v>465</v>
      </c>
    </row>
    <row r="2321" spans="1:13" s="350" customFormat="1" ht="12.75">
      <c r="A2321" s="341"/>
      <c r="B2321" s="342">
        <v>70100</v>
      </c>
      <c r="C2321" s="343" t="s">
        <v>415</v>
      </c>
      <c r="D2321" s="341" t="s">
        <v>425</v>
      </c>
      <c r="E2321" s="341"/>
      <c r="F2321" s="344"/>
      <c r="G2321" s="345"/>
      <c r="H2321" s="346">
        <f t="shared" si="132"/>
        <v>544754</v>
      </c>
      <c r="I2321" s="347">
        <f t="shared" si="133"/>
        <v>152.3913043478261</v>
      </c>
      <c r="J2321" s="348"/>
      <c r="K2321" s="28">
        <v>460</v>
      </c>
      <c r="L2321" s="13"/>
      <c r="M2321" s="28">
        <v>460</v>
      </c>
    </row>
    <row r="2322" spans="1:13" s="350" customFormat="1" ht="12.75">
      <c r="A2322" s="341"/>
      <c r="B2322" s="342">
        <v>0</v>
      </c>
      <c r="C2322" s="343" t="s">
        <v>415</v>
      </c>
      <c r="D2322" s="341" t="s">
        <v>285</v>
      </c>
      <c r="E2322" s="341"/>
      <c r="F2322" s="344"/>
      <c r="G2322" s="345"/>
      <c r="H2322" s="346">
        <f t="shared" si="132"/>
        <v>544754</v>
      </c>
      <c r="I2322" s="347">
        <f t="shared" si="133"/>
        <v>0</v>
      </c>
      <c r="J2322" s="348"/>
      <c r="K2322" s="28">
        <v>450</v>
      </c>
      <c r="L2322" s="13"/>
      <c r="M2322" s="28">
        <v>450</v>
      </c>
    </row>
    <row r="2323" spans="1:13" s="350" customFormat="1" ht="12.75">
      <c r="A2323" s="341"/>
      <c r="B2323" s="342">
        <f>+B2277</f>
        <v>544723</v>
      </c>
      <c r="C2323" s="343" t="s">
        <v>415</v>
      </c>
      <c r="D2323" s="341" t="s">
        <v>286</v>
      </c>
      <c r="E2323" s="341"/>
      <c r="F2323" s="344"/>
      <c r="G2323" s="345"/>
      <c r="H2323" s="346">
        <f t="shared" si="132"/>
        <v>31</v>
      </c>
      <c r="I2323" s="347">
        <f t="shared" si="133"/>
        <v>1224.096629213483</v>
      </c>
      <c r="J2323" s="348"/>
      <c r="K2323" s="28">
        <v>445</v>
      </c>
      <c r="L2323" s="13"/>
      <c r="M2323" s="28">
        <v>445</v>
      </c>
    </row>
    <row r="2324" spans="1:13" s="348" customFormat="1" ht="12.75">
      <c r="A2324" s="351"/>
      <c r="B2324" s="352">
        <f>SUM(B2319:B2323)</f>
        <v>-31</v>
      </c>
      <c r="C2324" s="351" t="s">
        <v>415</v>
      </c>
      <c r="D2324" s="351" t="s">
        <v>420</v>
      </c>
      <c r="E2324" s="351"/>
      <c r="F2324" s="353"/>
      <c r="G2324" s="354"/>
      <c r="H2324" s="352">
        <f t="shared" si="132"/>
        <v>62</v>
      </c>
      <c r="I2324" s="355">
        <f t="shared" si="133"/>
        <v>-0.0696629213483146</v>
      </c>
      <c r="J2324" s="350"/>
      <c r="K2324" s="74">
        <v>445</v>
      </c>
      <c r="L2324" s="55"/>
      <c r="M2324" s="74">
        <v>445</v>
      </c>
    </row>
    <row r="2325" spans="1:13" s="340" customFormat="1" ht="12.75">
      <c r="A2325" s="327"/>
      <c r="B2325" s="326"/>
      <c r="C2325" s="327"/>
      <c r="D2325" s="327"/>
      <c r="E2325" s="327"/>
      <c r="F2325" s="90"/>
      <c r="G2325" s="339"/>
      <c r="H2325" s="326"/>
      <c r="I2325" s="330"/>
      <c r="K2325" s="332"/>
      <c r="M2325" s="332"/>
    </row>
    <row r="2326" spans="1:13" s="340" customFormat="1" ht="12.75">
      <c r="A2326" s="327"/>
      <c r="B2326" s="326"/>
      <c r="C2326" s="327"/>
      <c r="D2326" s="327"/>
      <c r="E2326" s="327"/>
      <c r="F2326" s="90"/>
      <c r="G2326" s="339"/>
      <c r="H2326" s="326"/>
      <c r="I2326" s="330"/>
      <c r="K2326" s="332"/>
      <c r="M2326" s="332"/>
    </row>
    <row r="2327" spans="1:13" s="340" customFormat="1" ht="12.75">
      <c r="A2327" s="327"/>
      <c r="B2327" s="326"/>
      <c r="C2327" s="327"/>
      <c r="D2327" s="327"/>
      <c r="E2327" s="327"/>
      <c r="F2327" s="90"/>
      <c r="G2327" s="339"/>
      <c r="H2327" s="326"/>
      <c r="I2327" s="330"/>
      <c r="K2327" s="332"/>
      <c r="M2327" s="332"/>
    </row>
    <row r="2328" spans="1:13" s="363" customFormat="1" ht="12.75">
      <c r="A2328" s="356"/>
      <c r="B2328" s="224">
        <v>-1645857</v>
      </c>
      <c r="C2328" s="357" t="s">
        <v>416</v>
      </c>
      <c r="D2328" s="356" t="s">
        <v>422</v>
      </c>
      <c r="E2328" s="356"/>
      <c r="F2328" s="358"/>
      <c r="G2328" s="359"/>
      <c r="H2328" s="232">
        <f>H2319-B2328</f>
        <v>2552911</v>
      </c>
      <c r="I2328" s="360">
        <f>+B2328/M2328</f>
        <v>-3501.823404255319</v>
      </c>
      <c r="J2328" s="361"/>
      <c r="K2328" s="361">
        <v>470</v>
      </c>
      <c r="L2328" s="361"/>
      <c r="M2328" s="362">
        <v>470</v>
      </c>
    </row>
    <row r="2329" spans="1:13" s="363" customFormat="1" ht="12.75">
      <c r="A2329" s="356"/>
      <c r="B2329" s="224">
        <v>787231</v>
      </c>
      <c r="C2329" s="357" t="s">
        <v>416</v>
      </c>
      <c r="D2329" s="356" t="s">
        <v>285</v>
      </c>
      <c r="E2329" s="356"/>
      <c r="F2329" s="358"/>
      <c r="G2329" s="359"/>
      <c r="H2329" s="232">
        <f>H2321-B2329</f>
        <v>-242477</v>
      </c>
      <c r="I2329" s="360">
        <f>+B2329/M2329</f>
        <v>1692.9698924731183</v>
      </c>
      <c r="J2329" s="361"/>
      <c r="K2329" s="362">
        <v>465</v>
      </c>
      <c r="L2329" s="364"/>
      <c r="M2329" s="362">
        <v>465</v>
      </c>
    </row>
    <row r="2330" spans="1:13" s="363" customFormat="1" ht="12.75">
      <c r="A2330" s="356"/>
      <c r="B2330" s="224">
        <f>+B2278</f>
        <v>808606</v>
      </c>
      <c r="C2330" s="357" t="s">
        <v>416</v>
      </c>
      <c r="D2330" s="356" t="s">
        <v>286</v>
      </c>
      <c r="E2330" s="356"/>
      <c r="F2330" s="358"/>
      <c r="G2330" s="359"/>
      <c r="H2330" s="232">
        <f>H2322-B2330</f>
        <v>-263852</v>
      </c>
      <c r="I2330" s="360">
        <f>+B2330/M2330</f>
        <v>1817.0921348314607</v>
      </c>
      <c r="J2330" s="361"/>
      <c r="K2330" s="362">
        <v>445</v>
      </c>
      <c r="L2330" s="364"/>
      <c r="M2330" s="362">
        <v>445</v>
      </c>
    </row>
    <row r="2331" spans="1:13" s="361" customFormat="1" ht="12.75">
      <c r="A2331" s="365"/>
      <c r="B2331" s="223">
        <f>SUM(B2328:B2330)</f>
        <v>-50020</v>
      </c>
      <c r="C2331" s="365" t="s">
        <v>416</v>
      </c>
      <c r="D2331" s="365" t="s">
        <v>426</v>
      </c>
      <c r="E2331" s="365"/>
      <c r="F2331" s="366"/>
      <c r="G2331" s="367"/>
      <c r="H2331" s="223">
        <f>H2319-B2331</f>
        <v>957074</v>
      </c>
      <c r="I2331" s="368">
        <f>+B2331/M2331</f>
        <v>-112.40449438202248</v>
      </c>
      <c r="J2331" s="363"/>
      <c r="K2331" s="369">
        <v>445</v>
      </c>
      <c r="L2331" s="363"/>
      <c r="M2331" s="369">
        <v>445</v>
      </c>
    </row>
    <row r="2332" spans="1:13" s="340" customFormat="1" ht="12.75">
      <c r="A2332" s="327"/>
      <c r="B2332" s="326"/>
      <c r="C2332" s="327"/>
      <c r="D2332" s="327"/>
      <c r="E2332" s="327"/>
      <c r="F2332" s="90"/>
      <c r="G2332" s="339"/>
      <c r="H2332" s="326"/>
      <c r="I2332" s="330"/>
      <c r="K2332" s="332"/>
      <c r="M2332" s="332"/>
    </row>
    <row r="2333" spans="1:13" s="340" customFormat="1" ht="12.75">
      <c r="A2333" s="327"/>
      <c r="B2333" s="326"/>
      <c r="C2333" s="327"/>
      <c r="D2333" s="327"/>
      <c r="E2333" s="327"/>
      <c r="F2333" s="90"/>
      <c r="G2333" s="339"/>
      <c r="H2333" s="326"/>
      <c r="I2333" s="330"/>
      <c r="K2333" s="332"/>
      <c r="M2333" s="332"/>
    </row>
    <row r="2334" spans="1:13" s="340" customFormat="1" ht="12.75">
      <c r="A2334" s="327"/>
      <c r="B2334" s="326"/>
      <c r="C2334" s="327"/>
      <c r="D2334" s="327"/>
      <c r="E2334" s="327"/>
      <c r="F2334" s="90"/>
      <c r="G2334" s="339"/>
      <c r="H2334" s="326"/>
      <c r="I2334" s="330"/>
      <c r="K2334" s="332"/>
      <c r="M2334" s="332"/>
    </row>
    <row r="2335" spans="1:11" s="155" customFormat="1" ht="12.75">
      <c r="A2335" s="151" t="s">
        <v>427</v>
      </c>
      <c r="B2335" s="152"/>
      <c r="C2335" s="153" t="s">
        <v>428</v>
      </c>
      <c r="D2335" s="151"/>
      <c r="E2335" s="151"/>
      <c r="F2335" s="154"/>
      <c r="G2335" s="182"/>
      <c r="H2335" s="152"/>
      <c r="I2335" s="370"/>
      <c r="K2335" s="156"/>
    </row>
    <row r="2336" spans="1:11" s="155" customFormat="1" ht="12.75">
      <c r="A2336" s="151"/>
      <c r="B2336" s="152"/>
      <c r="C2336" s="151"/>
      <c r="D2336" s="151"/>
      <c r="E2336" s="151" t="s">
        <v>429</v>
      </c>
      <c r="F2336" s="371"/>
      <c r="G2336" s="182"/>
      <c r="H2336" s="152"/>
      <c r="I2336" s="370"/>
      <c r="K2336" s="156"/>
    </row>
    <row r="2337" spans="1:13" s="155" customFormat="1" ht="12.75">
      <c r="A2337" s="151"/>
      <c r="B2337" s="157">
        <v>-885275</v>
      </c>
      <c r="C2337" s="152" t="s">
        <v>430</v>
      </c>
      <c r="D2337" s="151"/>
      <c r="E2337" s="151" t="s">
        <v>431</v>
      </c>
      <c r="F2337" s="154"/>
      <c r="G2337" s="182"/>
      <c r="H2337" s="152">
        <f>H2336-B2337</f>
        <v>885275</v>
      </c>
      <c r="I2337" s="158">
        <v>1250</v>
      </c>
      <c r="K2337" s="372"/>
      <c r="M2337" s="159">
        <f>+B2337/I2337</f>
        <v>-708.22</v>
      </c>
    </row>
    <row r="2338" spans="1:13" s="155" customFormat="1" ht="12.75">
      <c r="A2338" s="151"/>
      <c r="B2338" s="152">
        <v>17888</v>
      </c>
      <c r="C2338" s="151" t="s">
        <v>432</v>
      </c>
      <c r="D2338" s="151"/>
      <c r="E2338" s="151"/>
      <c r="F2338" s="154"/>
      <c r="G2338" s="182" t="s">
        <v>43</v>
      </c>
      <c r="H2338" s="152">
        <f>H2337-B2338</f>
        <v>867387</v>
      </c>
      <c r="I2338" s="158">
        <f>+B2338/M2338</f>
        <v>25.257688288949762</v>
      </c>
      <c r="K2338" s="372"/>
      <c r="M2338" s="159">
        <v>708.22</v>
      </c>
    </row>
    <row r="2339" spans="1:13" s="155" customFormat="1" ht="12.75">
      <c r="A2339" s="151"/>
      <c r="B2339" s="157">
        <f>SUM(B2337:B2338)</f>
        <v>-867387</v>
      </c>
      <c r="C2339" s="153" t="s">
        <v>433</v>
      </c>
      <c r="D2339" s="151"/>
      <c r="E2339" s="151"/>
      <c r="F2339" s="154"/>
      <c r="G2339" s="182" t="s">
        <v>43</v>
      </c>
      <c r="H2339" s="152">
        <v>0</v>
      </c>
      <c r="I2339" s="158">
        <f>B2339/M2339</f>
        <v>-1224.7423117110502</v>
      </c>
      <c r="K2339" s="156"/>
      <c r="M2339" s="159">
        <v>708.22</v>
      </c>
    </row>
    <row r="2340" spans="1:13" s="155" customFormat="1" ht="12.75">
      <c r="A2340" s="151"/>
      <c r="B2340" s="157"/>
      <c r="C2340" s="153"/>
      <c r="D2340" s="151"/>
      <c r="E2340" s="151"/>
      <c r="F2340" s="154"/>
      <c r="G2340" s="182"/>
      <c r="H2340" s="152"/>
      <c r="I2340" s="158"/>
      <c r="K2340" s="156"/>
      <c r="M2340" s="159"/>
    </row>
    <row r="2341" spans="1:13" s="162" customFormat="1" ht="12.75" hidden="1">
      <c r="A2341" s="129"/>
      <c r="B2341" s="128"/>
      <c r="C2341" s="129"/>
      <c r="D2341" s="129"/>
      <c r="E2341" s="129"/>
      <c r="F2341" s="160"/>
      <c r="G2341" s="183"/>
      <c r="H2341" s="128"/>
      <c r="I2341" s="161"/>
      <c r="M2341" s="163"/>
    </row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0"/>
  <sheetViews>
    <sheetView workbookViewId="0" topLeftCell="A1">
      <pane ySplit="5" topLeftCell="BM128" activePane="bottomLeft" state="frozen"/>
      <selection pane="topLeft" activeCell="A1" sqref="A1"/>
      <selection pane="bottomLeft" activeCell="A132" sqref="A132:IV132"/>
    </sheetView>
  </sheetViews>
  <sheetFormatPr defaultColWidth="9.140625" defaultRowHeight="12.75" zeroHeight="1"/>
  <cols>
    <col min="1" max="1" width="4.57421875" style="1" customWidth="1"/>
    <col min="2" max="2" width="11.71093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3" customWidth="1"/>
    <col min="7" max="7" width="6.8515625" style="75" customWidth="1"/>
    <col min="8" max="8" width="10.140625" style="5" customWidth="1"/>
    <col min="9" max="9" width="9.7109375" style="4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4"/>
      <c r="B1" s="6"/>
      <c r="C1" s="7"/>
      <c r="D1" s="7"/>
      <c r="E1" s="8"/>
      <c r="F1" s="7"/>
      <c r="G1" s="164"/>
      <c r="H1" s="6"/>
      <c r="I1" s="3"/>
    </row>
    <row r="2" spans="1:9" ht="17.25" customHeight="1">
      <c r="A2" s="9"/>
      <c r="B2" s="397" t="s">
        <v>296</v>
      </c>
      <c r="C2" s="397"/>
      <c r="D2" s="397"/>
      <c r="E2" s="397"/>
      <c r="F2" s="397"/>
      <c r="G2" s="397"/>
      <c r="H2" s="397"/>
      <c r="I2" s="18"/>
    </row>
    <row r="3" spans="1:9" s="13" customFormat="1" ht="18" customHeight="1">
      <c r="A3" s="10"/>
      <c r="B3" s="11"/>
      <c r="C3" s="11"/>
      <c r="D3" s="11"/>
      <c r="E3" s="11"/>
      <c r="F3" s="11"/>
      <c r="G3" s="165"/>
      <c r="H3" s="11"/>
      <c r="I3" s="12"/>
    </row>
    <row r="4" spans="1:9" ht="15" customHeight="1">
      <c r="A4" s="9"/>
      <c r="B4" s="16" t="s">
        <v>0</v>
      </c>
      <c r="C4" s="15" t="s">
        <v>6</v>
      </c>
      <c r="D4" s="15" t="s">
        <v>1</v>
      </c>
      <c r="E4" s="15" t="s">
        <v>7</v>
      </c>
      <c r="F4" s="15" t="s">
        <v>2</v>
      </c>
      <c r="G4" s="166" t="s">
        <v>4</v>
      </c>
      <c r="H4" s="16" t="s">
        <v>3</v>
      </c>
      <c r="I4" s="17" t="s">
        <v>5</v>
      </c>
    </row>
    <row r="5" spans="1:13" ht="18.75" customHeight="1">
      <c r="A5" s="20"/>
      <c r="B5" s="20" t="s">
        <v>297</v>
      </c>
      <c r="C5" s="20"/>
      <c r="D5" s="20"/>
      <c r="E5" s="20"/>
      <c r="F5" s="24"/>
      <c r="G5" s="167"/>
      <c r="H5" s="21">
        <v>0</v>
      </c>
      <c r="I5" s="22">
        <v>445</v>
      </c>
      <c r="K5" t="s">
        <v>8</v>
      </c>
      <c r="L5" t="s">
        <v>9</v>
      </c>
      <c r="M5" s="2">
        <v>445</v>
      </c>
    </row>
    <row r="6" spans="2:13" ht="12.75">
      <c r="B6" s="25"/>
      <c r="C6" s="10"/>
      <c r="D6" s="10"/>
      <c r="E6" s="10"/>
      <c r="F6" s="26"/>
      <c r="H6" s="5">
        <v>0</v>
      </c>
      <c r="I6" s="19">
        <v>0</v>
      </c>
      <c r="M6" s="2">
        <v>445</v>
      </c>
    </row>
    <row r="7" spans="4:13" ht="12.75">
      <c r="D7" s="10"/>
      <c r="H7" s="5">
        <v>0</v>
      </c>
      <c r="I7" s="19">
        <v>0</v>
      </c>
      <c r="M7" s="2">
        <v>445</v>
      </c>
    </row>
    <row r="8" spans="2:13" ht="12.75">
      <c r="B8" s="25"/>
      <c r="D8" s="10"/>
      <c r="G8" s="76"/>
      <c r="H8" s="5">
        <v>0</v>
      </c>
      <c r="I8" s="19">
        <v>0</v>
      </c>
      <c r="M8" s="2">
        <v>445</v>
      </c>
    </row>
    <row r="9" spans="1:13" s="13" customFormat="1" ht="12.75">
      <c r="A9" s="30"/>
      <c r="B9" s="31" t="s">
        <v>10</v>
      </c>
      <c r="C9" s="32"/>
      <c r="D9" s="32" t="s">
        <v>11</v>
      </c>
      <c r="E9" s="32" t="s">
        <v>12</v>
      </c>
      <c r="F9" s="33"/>
      <c r="G9" s="168"/>
      <c r="H9" s="31"/>
      <c r="I9" s="34" t="s">
        <v>13</v>
      </c>
      <c r="J9" s="35"/>
      <c r="K9" s="28"/>
      <c r="M9" s="2">
        <v>445</v>
      </c>
    </row>
    <row r="10" spans="1:13" s="13" customFormat="1" ht="12.75">
      <c r="A10" s="30"/>
      <c r="B10" s="31">
        <v>3195638</v>
      </c>
      <c r="C10" s="36"/>
      <c r="D10" s="32" t="s">
        <v>298</v>
      </c>
      <c r="E10" s="40" t="s">
        <v>299</v>
      </c>
      <c r="F10" s="37"/>
      <c r="G10" s="169"/>
      <c r="H10" s="38">
        <v>3195638</v>
      </c>
      <c r="I10" s="39">
        <v>7181.208988764045</v>
      </c>
      <c r="J10" s="28"/>
      <c r="K10" s="28"/>
      <c r="L10" s="28"/>
      <c r="M10" s="2">
        <v>445</v>
      </c>
    </row>
    <row r="11" spans="1:13" s="13" customFormat="1" ht="12.75">
      <c r="A11" s="30"/>
      <c r="B11" s="31">
        <v>807400</v>
      </c>
      <c r="C11" s="36"/>
      <c r="D11" s="32" t="s">
        <v>14</v>
      </c>
      <c r="E11" s="40" t="s">
        <v>19</v>
      </c>
      <c r="F11" s="37"/>
      <c r="G11" s="169"/>
      <c r="H11" s="38">
        <v>807400</v>
      </c>
      <c r="I11" s="39">
        <v>1814.3820224719102</v>
      </c>
      <c r="J11" s="28"/>
      <c r="K11" s="28"/>
      <c r="L11" s="28"/>
      <c r="M11" s="2">
        <v>445</v>
      </c>
    </row>
    <row r="12" spans="1:13" s="13" customFormat="1" ht="12.75">
      <c r="A12" s="30"/>
      <c r="B12" s="31">
        <v>2500830</v>
      </c>
      <c r="C12" s="36"/>
      <c r="D12" s="32" t="s">
        <v>15</v>
      </c>
      <c r="E12" s="40" t="s">
        <v>20</v>
      </c>
      <c r="F12" s="37"/>
      <c r="G12" s="169"/>
      <c r="H12" s="38">
        <v>2500830</v>
      </c>
      <c r="I12" s="39">
        <v>5619.842696629214</v>
      </c>
      <c r="J12" s="28"/>
      <c r="K12" s="28"/>
      <c r="L12" s="28"/>
      <c r="M12" s="2">
        <v>445</v>
      </c>
    </row>
    <row r="13" spans="1:13" s="13" customFormat="1" ht="12.75">
      <c r="A13" s="30"/>
      <c r="B13" s="31">
        <v>1642835</v>
      </c>
      <c r="C13" s="36"/>
      <c r="D13" s="32" t="s">
        <v>16</v>
      </c>
      <c r="E13" s="40" t="s">
        <v>21</v>
      </c>
      <c r="F13" s="37"/>
      <c r="G13" s="169"/>
      <c r="H13" s="38">
        <v>1642835</v>
      </c>
      <c r="I13" s="39">
        <v>3691.7640449438204</v>
      </c>
      <c r="J13" s="28"/>
      <c r="K13" s="28"/>
      <c r="L13" s="28"/>
      <c r="M13" s="2">
        <v>445</v>
      </c>
    </row>
    <row r="14" spans="1:13" s="13" customFormat="1" ht="12.75">
      <c r="A14" s="30"/>
      <c r="B14" s="31">
        <v>515165</v>
      </c>
      <c r="C14" s="36"/>
      <c r="D14" s="32" t="s">
        <v>300</v>
      </c>
      <c r="E14" s="40" t="s">
        <v>301</v>
      </c>
      <c r="F14" s="37"/>
      <c r="G14" s="169"/>
      <c r="H14" s="38">
        <v>515165</v>
      </c>
      <c r="I14" s="39">
        <v>1157.6741573033707</v>
      </c>
      <c r="J14" s="28"/>
      <c r="K14" s="28"/>
      <c r="L14" s="28"/>
      <c r="M14" s="2">
        <v>445</v>
      </c>
    </row>
    <row r="15" spans="1:13" s="13" customFormat="1" ht="12.75">
      <c r="A15" s="30"/>
      <c r="B15" s="31">
        <v>914700</v>
      </c>
      <c r="C15" s="36"/>
      <c r="D15" s="32" t="s">
        <v>302</v>
      </c>
      <c r="E15" s="36" t="s">
        <v>303</v>
      </c>
      <c r="F15" s="37"/>
      <c r="G15" s="169" t="s">
        <v>304</v>
      </c>
      <c r="H15" s="38">
        <v>914700</v>
      </c>
      <c r="I15" s="39">
        <v>2055.505617977528</v>
      </c>
      <c r="J15" s="28"/>
      <c r="K15" s="28"/>
      <c r="L15" s="28"/>
      <c r="M15" s="2">
        <v>445</v>
      </c>
    </row>
    <row r="16" spans="1:13" s="13" customFormat="1" ht="12.75">
      <c r="A16" s="30"/>
      <c r="B16" s="31">
        <v>1261992</v>
      </c>
      <c r="C16" s="36"/>
      <c r="D16" s="32" t="s">
        <v>17</v>
      </c>
      <c r="E16" s="36"/>
      <c r="F16" s="37"/>
      <c r="G16" s="169"/>
      <c r="H16" s="38">
        <v>1261992</v>
      </c>
      <c r="I16" s="39">
        <v>2835.937078651685</v>
      </c>
      <c r="J16" s="28"/>
      <c r="K16" s="28"/>
      <c r="L16" s="28"/>
      <c r="M16" s="2">
        <v>445</v>
      </c>
    </row>
    <row r="17" spans="1:13" ht="12.75">
      <c r="A17" s="41"/>
      <c r="B17" s="31">
        <v>10838560</v>
      </c>
      <c r="C17" s="32" t="s">
        <v>22</v>
      </c>
      <c r="D17" s="36"/>
      <c r="E17" s="36"/>
      <c r="F17" s="37"/>
      <c r="G17" s="169"/>
      <c r="H17" s="38">
        <v>0</v>
      </c>
      <c r="I17" s="39">
        <v>24356.314606741573</v>
      </c>
      <c r="J17" s="2"/>
      <c r="K17" s="2"/>
      <c r="L17" s="2"/>
      <c r="M17" s="2">
        <v>445</v>
      </c>
    </row>
    <row r="18" spans="2:13" ht="12.75">
      <c r="B18" s="29"/>
      <c r="F18" s="42"/>
      <c r="I18" s="19"/>
      <c r="M18" s="2">
        <v>445</v>
      </c>
    </row>
    <row r="19" spans="1:13" s="50" customFormat="1" ht="13.5" thickBot="1">
      <c r="A19" s="43"/>
      <c r="B19" s="44">
        <v>10838560</v>
      </c>
      <c r="C19" s="45" t="s">
        <v>18</v>
      </c>
      <c r="D19" s="46"/>
      <c r="E19" s="46"/>
      <c r="F19" s="47"/>
      <c r="G19" s="170"/>
      <c r="H19" s="48"/>
      <c r="I19" s="49"/>
      <c r="M19" s="2">
        <v>445</v>
      </c>
    </row>
    <row r="20" spans="4:13" ht="12.75">
      <c r="D20" s="10"/>
      <c r="F20" s="51"/>
      <c r="I20" s="19"/>
      <c r="M20" s="2">
        <v>445</v>
      </c>
    </row>
    <row r="21" spans="4:13" ht="12.75">
      <c r="D21" s="10"/>
      <c r="F21" s="51"/>
      <c r="I21" s="19"/>
      <c r="M21" s="2">
        <v>445</v>
      </c>
    </row>
    <row r="22" spans="1:13" s="50" customFormat="1" ht="13.5" thickBot="1">
      <c r="A22" s="43"/>
      <c r="B22" s="52">
        <v>3195638</v>
      </c>
      <c r="C22" s="43"/>
      <c r="D22" s="53" t="s">
        <v>305</v>
      </c>
      <c r="E22" s="46"/>
      <c r="F22" s="47"/>
      <c r="G22" s="170"/>
      <c r="H22" s="194">
        <v>-3195638</v>
      </c>
      <c r="I22" s="49">
        <v>7181.208988764045</v>
      </c>
      <c r="M22" s="2">
        <v>445</v>
      </c>
    </row>
    <row r="23" spans="4:13" ht="12.75">
      <c r="D23" s="10"/>
      <c r="F23" s="51"/>
      <c r="H23" s="5">
        <v>0</v>
      </c>
      <c r="I23" s="19">
        <v>0</v>
      </c>
      <c r="M23" s="2">
        <v>445</v>
      </c>
    </row>
    <row r="24" spans="4:13" ht="12.75">
      <c r="D24" s="10"/>
      <c r="F24" s="51"/>
      <c r="H24" s="5">
        <v>0</v>
      </c>
      <c r="I24" s="19">
        <v>0</v>
      </c>
      <c r="M24" s="2">
        <v>445</v>
      </c>
    </row>
    <row r="25" spans="1:13" s="55" customFormat="1" ht="12.75">
      <c r="A25" s="9"/>
      <c r="B25" s="195">
        <v>17400</v>
      </c>
      <c r="C25" s="196" t="s">
        <v>306</v>
      </c>
      <c r="D25" s="197" t="s">
        <v>307</v>
      </c>
      <c r="E25" s="196" t="s">
        <v>308</v>
      </c>
      <c r="F25" s="198" t="s">
        <v>309</v>
      </c>
      <c r="G25" s="199" t="s">
        <v>310</v>
      </c>
      <c r="H25" s="200"/>
      <c r="I25" s="54">
        <v>39.10112359550562</v>
      </c>
      <c r="J25" s="54"/>
      <c r="K25" s="54"/>
      <c r="M25" s="2">
        <v>445</v>
      </c>
    </row>
    <row r="26" spans="2:13" ht="12.75">
      <c r="B26" s="201"/>
      <c r="D26" s="10"/>
      <c r="F26" s="51"/>
      <c r="H26" s="5">
        <v>0</v>
      </c>
      <c r="I26" s="19">
        <v>0</v>
      </c>
      <c r="M26" s="2">
        <v>445</v>
      </c>
    </row>
    <row r="27" spans="1:13" s="55" customFormat="1" ht="12.75">
      <c r="A27" s="9"/>
      <c r="B27" s="202">
        <v>117500</v>
      </c>
      <c r="C27" s="196" t="s">
        <v>311</v>
      </c>
      <c r="D27" s="197" t="s">
        <v>312</v>
      </c>
      <c r="E27" s="196" t="s">
        <v>313</v>
      </c>
      <c r="F27" s="198" t="s">
        <v>314</v>
      </c>
      <c r="G27" s="199" t="s">
        <v>315</v>
      </c>
      <c r="H27" s="200"/>
      <c r="I27" s="54">
        <v>264.0449438202247</v>
      </c>
      <c r="J27" s="54"/>
      <c r="K27" s="54"/>
      <c r="M27" s="2">
        <v>445</v>
      </c>
    </row>
    <row r="28" spans="2:13" ht="12.75">
      <c r="B28" s="123"/>
      <c r="D28" s="10"/>
      <c r="F28" s="51"/>
      <c r="H28" s="5">
        <v>0</v>
      </c>
      <c r="I28" s="19">
        <v>0</v>
      </c>
      <c r="M28" s="2">
        <v>445</v>
      </c>
    </row>
    <row r="29" spans="1:13" s="55" customFormat="1" ht="12.75">
      <c r="A29" s="9"/>
      <c r="B29" s="202">
        <v>34500</v>
      </c>
      <c r="C29" s="196" t="s">
        <v>316</v>
      </c>
      <c r="D29" s="197" t="s">
        <v>317</v>
      </c>
      <c r="E29" s="196" t="s">
        <v>318</v>
      </c>
      <c r="F29" s="198" t="s">
        <v>319</v>
      </c>
      <c r="G29" s="199" t="s">
        <v>320</v>
      </c>
      <c r="H29" s="200"/>
      <c r="I29" s="54">
        <v>77.52808988764045</v>
      </c>
      <c r="J29" s="54"/>
      <c r="K29" s="54"/>
      <c r="M29" s="2">
        <v>445</v>
      </c>
    </row>
    <row r="30" spans="2:13" ht="12.75">
      <c r="B30" s="123"/>
      <c r="F30" s="51"/>
      <c r="H30" s="5">
        <v>0</v>
      </c>
      <c r="I30" s="19">
        <v>0</v>
      </c>
      <c r="M30" s="2">
        <v>445</v>
      </c>
    </row>
    <row r="31" spans="1:13" s="55" customFormat="1" ht="12.75">
      <c r="A31" s="9"/>
      <c r="B31" s="202">
        <v>86850</v>
      </c>
      <c r="C31" s="196" t="s">
        <v>321</v>
      </c>
      <c r="D31" s="197" t="s">
        <v>322</v>
      </c>
      <c r="E31" s="196" t="s">
        <v>323</v>
      </c>
      <c r="F31" s="198" t="s">
        <v>324</v>
      </c>
      <c r="G31" s="199" t="s">
        <v>320</v>
      </c>
      <c r="H31" s="200"/>
      <c r="I31" s="54">
        <v>195.1685393258427</v>
      </c>
      <c r="J31" s="54"/>
      <c r="K31" s="54"/>
      <c r="M31" s="2">
        <v>445</v>
      </c>
    </row>
    <row r="32" spans="2:13" ht="12.75">
      <c r="B32" s="123"/>
      <c r="F32" s="51"/>
      <c r="H32" s="5">
        <v>0</v>
      </c>
      <c r="I32" s="19">
        <v>0</v>
      </c>
      <c r="M32" s="2">
        <v>445</v>
      </c>
    </row>
    <row r="33" spans="1:13" s="55" customFormat="1" ht="12.75">
      <c r="A33" s="9"/>
      <c r="B33" s="202">
        <v>237100</v>
      </c>
      <c r="C33" s="196" t="s">
        <v>325</v>
      </c>
      <c r="D33" s="197" t="s">
        <v>317</v>
      </c>
      <c r="E33" s="196" t="s">
        <v>326</v>
      </c>
      <c r="F33" s="198" t="s">
        <v>327</v>
      </c>
      <c r="G33" s="199" t="s">
        <v>320</v>
      </c>
      <c r="H33" s="200"/>
      <c r="I33" s="54">
        <v>532.8089887640449</v>
      </c>
      <c r="J33" s="54"/>
      <c r="K33" s="54"/>
      <c r="M33" s="2">
        <v>445</v>
      </c>
    </row>
    <row r="34" spans="2:13" ht="12.75">
      <c r="B34" s="123"/>
      <c r="F34" s="51"/>
      <c r="H34" s="5">
        <v>0</v>
      </c>
      <c r="I34" s="19">
        <v>0</v>
      </c>
      <c r="M34" s="2">
        <v>445</v>
      </c>
    </row>
    <row r="35" spans="1:13" s="55" customFormat="1" ht="12.75">
      <c r="A35" s="9"/>
      <c r="B35" s="202">
        <v>16500</v>
      </c>
      <c r="C35" s="196" t="s">
        <v>328</v>
      </c>
      <c r="D35" s="197" t="s">
        <v>329</v>
      </c>
      <c r="E35" s="196" t="s">
        <v>308</v>
      </c>
      <c r="F35" s="198" t="s">
        <v>309</v>
      </c>
      <c r="G35" s="199" t="s">
        <v>320</v>
      </c>
      <c r="H35" s="200"/>
      <c r="I35" s="54">
        <v>37.07865168539326</v>
      </c>
      <c r="J35" s="54"/>
      <c r="K35" s="54"/>
      <c r="M35" s="2">
        <v>445</v>
      </c>
    </row>
    <row r="36" spans="2:13" ht="12.75">
      <c r="B36" s="123"/>
      <c r="D36" s="10"/>
      <c r="F36" s="51"/>
      <c r="H36" s="5">
        <v>0</v>
      </c>
      <c r="I36" s="19">
        <v>0</v>
      </c>
      <c r="M36" s="2">
        <v>445</v>
      </c>
    </row>
    <row r="37" spans="1:13" s="55" customFormat="1" ht="12.75">
      <c r="A37" s="9"/>
      <c r="B37" s="202">
        <v>21500</v>
      </c>
      <c r="C37" s="196" t="s">
        <v>330</v>
      </c>
      <c r="D37" s="197" t="s">
        <v>331</v>
      </c>
      <c r="E37" s="196" t="s">
        <v>308</v>
      </c>
      <c r="F37" s="198" t="s">
        <v>309</v>
      </c>
      <c r="G37" s="199" t="s">
        <v>320</v>
      </c>
      <c r="H37" s="200"/>
      <c r="I37" s="54">
        <v>48.31460674157304</v>
      </c>
      <c r="J37" s="54"/>
      <c r="K37" s="54"/>
      <c r="M37" s="2">
        <v>445</v>
      </c>
    </row>
    <row r="38" spans="2:13" ht="12.75">
      <c r="B38" s="123"/>
      <c r="D38" s="10"/>
      <c r="F38" s="51"/>
      <c r="H38" s="5">
        <v>0</v>
      </c>
      <c r="I38" s="19">
        <v>0</v>
      </c>
      <c r="M38" s="2">
        <v>445</v>
      </c>
    </row>
    <row r="39" spans="1:13" s="55" customFormat="1" ht="12.75">
      <c r="A39" s="9"/>
      <c r="B39" s="202">
        <v>19000</v>
      </c>
      <c r="C39" s="196" t="s">
        <v>332</v>
      </c>
      <c r="D39" s="197">
        <v>40157</v>
      </c>
      <c r="E39" s="196" t="s">
        <v>313</v>
      </c>
      <c r="F39" s="198" t="s">
        <v>314</v>
      </c>
      <c r="G39" s="199" t="s">
        <v>320</v>
      </c>
      <c r="H39" s="200"/>
      <c r="I39" s="54">
        <v>42.69662921348315</v>
      </c>
      <c r="J39" s="54"/>
      <c r="K39" s="54"/>
      <c r="M39" s="2">
        <v>445</v>
      </c>
    </row>
    <row r="40" spans="2:13" ht="12.75">
      <c r="B40" s="123"/>
      <c r="F40" s="51"/>
      <c r="H40" s="5">
        <v>0</v>
      </c>
      <c r="I40" s="19">
        <v>0</v>
      </c>
      <c r="M40" s="2">
        <v>445</v>
      </c>
    </row>
    <row r="41" spans="1:13" s="55" customFormat="1" ht="12.75">
      <c r="A41" s="9"/>
      <c r="B41" s="202">
        <v>49350</v>
      </c>
      <c r="C41" s="196" t="s">
        <v>333</v>
      </c>
      <c r="D41" s="197" t="s">
        <v>334</v>
      </c>
      <c r="E41" s="196" t="s">
        <v>323</v>
      </c>
      <c r="F41" s="198" t="s">
        <v>324</v>
      </c>
      <c r="G41" s="199" t="s">
        <v>320</v>
      </c>
      <c r="H41" s="200"/>
      <c r="I41" s="54">
        <v>110.89887640449439</v>
      </c>
      <c r="J41" s="54"/>
      <c r="K41" s="54"/>
      <c r="M41" s="2">
        <v>445</v>
      </c>
    </row>
    <row r="42" spans="2:13" ht="12.75">
      <c r="B42" s="203"/>
      <c r="F42" s="51"/>
      <c r="H42" s="5">
        <v>0</v>
      </c>
      <c r="I42" s="19">
        <v>0</v>
      </c>
      <c r="M42" s="2">
        <v>445</v>
      </c>
    </row>
    <row r="43" spans="1:13" s="55" customFormat="1" ht="12.75">
      <c r="A43" s="9"/>
      <c r="B43" s="202">
        <v>1050</v>
      </c>
      <c r="C43" s="196" t="s">
        <v>335</v>
      </c>
      <c r="D43" s="197">
        <v>40157</v>
      </c>
      <c r="E43" s="196" t="s">
        <v>308</v>
      </c>
      <c r="F43" s="198" t="s">
        <v>309</v>
      </c>
      <c r="G43" s="199" t="s">
        <v>310</v>
      </c>
      <c r="H43" s="200"/>
      <c r="I43" s="54">
        <v>2.359550561797753</v>
      </c>
      <c r="J43" s="54"/>
      <c r="K43" s="54"/>
      <c r="M43" s="2">
        <v>445</v>
      </c>
    </row>
    <row r="44" spans="2:13" ht="12.75">
      <c r="B44" s="123"/>
      <c r="F44" s="51"/>
      <c r="H44" s="5">
        <v>0</v>
      </c>
      <c r="I44" s="19">
        <v>0</v>
      </c>
      <c r="M44" s="2">
        <v>445</v>
      </c>
    </row>
    <row r="45" spans="1:13" s="55" customFormat="1" ht="12.75">
      <c r="A45" s="9"/>
      <c r="B45" s="202">
        <v>54800</v>
      </c>
      <c r="C45" s="196" t="s">
        <v>336</v>
      </c>
      <c r="D45" s="197" t="s">
        <v>337</v>
      </c>
      <c r="E45" s="196" t="s">
        <v>326</v>
      </c>
      <c r="F45" s="198" t="s">
        <v>327</v>
      </c>
      <c r="G45" s="199" t="s">
        <v>320</v>
      </c>
      <c r="H45" s="200"/>
      <c r="I45" s="54">
        <v>123.14606741573034</v>
      </c>
      <c r="J45" s="54"/>
      <c r="K45" s="54"/>
      <c r="M45" s="2">
        <v>445</v>
      </c>
    </row>
    <row r="46" spans="2:13" ht="12.75">
      <c r="B46" s="123"/>
      <c r="F46" s="51"/>
      <c r="H46" s="5">
        <v>0</v>
      </c>
      <c r="I46" s="19">
        <v>0</v>
      </c>
      <c r="M46" s="2">
        <v>445</v>
      </c>
    </row>
    <row r="47" spans="1:13" s="55" customFormat="1" ht="12.75">
      <c r="A47" s="9"/>
      <c r="B47" s="195">
        <v>42000</v>
      </c>
      <c r="C47" s="196" t="s">
        <v>338</v>
      </c>
      <c r="D47" s="197" t="s">
        <v>339</v>
      </c>
      <c r="E47" s="196" t="s">
        <v>340</v>
      </c>
      <c r="F47" s="198" t="s">
        <v>341</v>
      </c>
      <c r="G47" s="199" t="s">
        <v>310</v>
      </c>
      <c r="H47" s="200"/>
      <c r="I47" s="54">
        <v>94.38202247191012</v>
      </c>
      <c r="J47" s="54"/>
      <c r="K47" s="54"/>
      <c r="M47" s="2">
        <v>445</v>
      </c>
    </row>
    <row r="48" spans="2:13" ht="12.75">
      <c r="B48" s="201"/>
      <c r="F48" s="51"/>
      <c r="H48" s="5">
        <v>0</v>
      </c>
      <c r="I48" s="19">
        <v>0</v>
      </c>
      <c r="M48" s="2">
        <v>445</v>
      </c>
    </row>
    <row r="49" spans="1:13" s="55" customFormat="1" ht="12.75">
      <c r="A49" s="9"/>
      <c r="B49" s="195">
        <v>6000</v>
      </c>
      <c r="C49" s="196" t="s">
        <v>342</v>
      </c>
      <c r="D49" s="197" t="s">
        <v>343</v>
      </c>
      <c r="E49" s="196" t="s">
        <v>308</v>
      </c>
      <c r="F49" s="198" t="s">
        <v>309</v>
      </c>
      <c r="G49" s="199" t="s">
        <v>310</v>
      </c>
      <c r="H49" s="200"/>
      <c r="I49" s="54">
        <v>13.48314606741573</v>
      </c>
      <c r="J49" s="54"/>
      <c r="K49" s="54"/>
      <c r="M49" s="2">
        <v>445</v>
      </c>
    </row>
    <row r="50" spans="2:13" ht="12.75">
      <c r="B50" s="201"/>
      <c r="F50" s="51"/>
      <c r="H50" s="5">
        <v>0</v>
      </c>
      <c r="I50" s="19">
        <v>0</v>
      </c>
      <c r="M50" s="2">
        <v>445</v>
      </c>
    </row>
    <row r="51" spans="1:13" s="55" customFormat="1" ht="12.75">
      <c r="A51" s="9"/>
      <c r="B51" s="202">
        <v>91400</v>
      </c>
      <c r="C51" s="196" t="s">
        <v>344</v>
      </c>
      <c r="D51" s="197" t="s">
        <v>345</v>
      </c>
      <c r="E51" s="196" t="s">
        <v>340</v>
      </c>
      <c r="F51" s="198" t="s">
        <v>346</v>
      </c>
      <c r="G51" s="199" t="s">
        <v>320</v>
      </c>
      <c r="H51" s="200"/>
      <c r="I51" s="54">
        <v>205.3932584269663</v>
      </c>
      <c r="J51" s="54"/>
      <c r="K51" s="54"/>
      <c r="M51" s="2">
        <v>445</v>
      </c>
    </row>
    <row r="52" spans="2:13" ht="12.75">
      <c r="B52" s="123"/>
      <c r="F52" s="51"/>
      <c r="H52" s="5">
        <v>0</v>
      </c>
      <c r="I52" s="19">
        <v>0</v>
      </c>
      <c r="M52" s="2">
        <v>445</v>
      </c>
    </row>
    <row r="53" spans="1:13" s="55" customFormat="1" ht="12.75">
      <c r="A53" s="9"/>
      <c r="B53" s="195">
        <v>136600</v>
      </c>
      <c r="C53" s="196" t="s">
        <v>347</v>
      </c>
      <c r="D53" s="197" t="s">
        <v>348</v>
      </c>
      <c r="E53" s="196" t="s">
        <v>349</v>
      </c>
      <c r="F53" s="198" t="s">
        <v>350</v>
      </c>
      <c r="G53" s="199" t="s">
        <v>351</v>
      </c>
      <c r="H53" s="200"/>
      <c r="I53" s="54">
        <v>306.96629213483146</v>
      </c>
      <c r="J53" s="54"/>
      <c r="K53" s="54"/>
      <c r="M53" s="2">
        <v>445</v>
      </c>
    </row>
    <row r="54" spans="2:13" ht="12.75">
      <c r="B54" s="201"/>
      <c r="F54" s="51"/>
      <c r="H54" s="5">
        <v>0</v>
      </c>
      <c r="I54" s="19">
        <v>0</v>
      </c>
      <c r="M54" s="2">
        <v>445</v>
      </c>
    </row>
    <row r="55" spans="1:13" s="55" customFormat="1" ht="12.75">
      <c r="A55" s="9"/>
      <c r="B55" s="195">
        <v>38350</v>
      </c>
      <c r="C55" s="196" t="s">
        <v>352</v>
      </c>
      <c r="D55" s="197" t="s">
        <v>353</v>
      </c>
      <c r="E55" s="196" t="s">
        <v>308</v>
      </c>
      <c r="F55" s="198" t="s">
        <v>354</v>
      </c>
      <c r="G55" s="199" t="s">
        <v>310</v>
      </c>
      <c r="H55" s="200"/>
      <c r="I55" s="54">
        <v>86.17977528089888</v>
      </c>
      <c r="J55" s="54"/>
      <c r="K55" s="54"/>
      <c r="M55" s="2">
        <v>445</v>
      </c>
    </row>
    <row r="56" spans="1:13" s="13" customFormat="1" ht="12.75">
      <c r="A56" s="10"/>
      <c r="B56" s="204"/>
      <c r="C56" s="205"/>
      <c r="D56" s="206"/>
      <c r="E56" s="205"/>
      <c r="F56" s="207"/>
      <c r="G56" s="208"/>
      <c r="H56" s="5">
        <v>0</v>
      </c>
      <c r="I56" s="19">
        <v>0</v>
      </c>
      <c r="J56" s="66"/>
      <c r="K56" s="66"/>
      <c r="M56" s="2">
        <v>445</v>
      </c>
    </row>
    <row r="57" spans="1:13" s="55" customFormat="1" ht="12.75">
      <c r="A57" s="9"/>
      <c r="B57" s="202">
        <v>62500</v>
      </c>
      <c r="C57" s="196" t="s">
        <v>355</v>
      </c>
      <c r="D57" s="197" t="s">
        <v>356</v>
      </c>
      <c r="E57" s="196" t="s">
        <v>323</v>
      </c>
      <c r="F57" s="198" t="s">
        <v>357</v>
      </c>
      <c r="G57" s="199" t="s">
        <v>320</v>
      </c>
      <c r="H57" s="200"/>
      <c r="I57" s="54">
        <v>140.4494382022472</v>
      </c>
      <c r="J57" s="54"/>
      <c r="K57" s="54"/>
      <c r="M57" s="2">
        <v>445</v>
      </c>
    </row>
    <row r="58" spans="1:13" s="13" customFormat="1" ht="12.75">
      <c r="A58" s="10"/>
      <c r="B58" s="209"/>
      <c r="C58" s="10"/>
      <c r="D58" s="10"/>
      <c r="E58" s="10"/>
      <c r="F58" s="65"/>
      <c r="G58" s="78"/>
      <c r="H58" s="5">
        <v>0</v>
      </c>
      <c r="I58" s="19">
        <v>0</v>
      </c>
      <c r="K58" s="10"/>
      <c r="M58" s="2">
        <v>445</v>
      </c>
    </row>
    <row r="59" spans="1:13" s="55" customFormat="1" ht="12.75">
      <c r="A59" s="9"/>
      <c r="B59" s="202">
        <v>43300</v>
      </c>
      <c r="C59" s="196" t="s">
        <v>358</v>
      </c>
      <c r="D59" s="197" t="s">
        <v>359</v>
      </c>
      <c r="E59" s="196" t="s">
        <v>360</v>
      </c>
      <c r="F59" s="198" t="s">
        <v>361</v>
      </c>
      <c r="G59" s="199" t="s">
        <v>320</v>
      </c>
      <c r="H59" s="200"/>
      <c r="I59" s="54">
        <v>97.30337078651685</v>
      </c>
      <c r="J59" s="54"/>
      <c r="K59" s="54"/>
      <c r="M59" s="2">
        <v>445</v>
      </c>
    </row>
    <row r="60" spans="2:13" ht="12.75">
      <c r="B60" s="123"/>
      <c r="F60" s="51"/>
      <c r="H60" s="5">
        <v>0</v>
      </c>
      <c r="I60" s="19">
        <v>0</v>
      </c>
      <c r="M60" s="2">
        <v>445</v>
      </c>
    </row>
    <row r="61" spans="1:13" s="55" customFormat="1" ht="12.75">
      <c r="A61" s="9"/>
      <c r="B61" s="202">
        <v>40000</v>
      </c>
      <c r="C61" s="196" t="s">
        <v>362</v>
      </c>
      <c r="D61" s="197" t="s">
        <v>363</v>
      </c>
      <c r="E61" s="196" t="s">
        <v>360</v>
      </c>
      <c r="F61" s="198" t="s">
        <v>364</v>
      </c>
      <c r="G61" s="199" t="s">
        <v>320</v>
      </c>
      <c r="H61" s="200"/>
      <c r="I61" s="54">
        <v>89.88764044943821</v>
      </c>
      <c r="J61" s="54"/>
      <c r="K61" s="54"/>
      <c r="M61" s="2">
        <v>445</v>
      </c>
    </row>
    <row r="62" spans="2:13" ht="12.75">
      <c r="B62" s="123"/>
      <c r="F62" s="51"/>
      <c r="H62" s="5">
        <v>0</v>
      </c>
      <c r="I62" s="19">
        <v>0</v>
      </c>
      <c r="M62" s="2">
        <v>445</v>
      </c>
    </row>
    <row r="63" spans="1:13" s="55" customFormat="1" ht="12.75">
      <c r="A63" s="9"/>
      <c r="B63" s="202">
        <v>56200</v>
      </c>
      <c r="C63" s="196" t="s">
        <v>365</v>
      </c>
      <c r="D63" s="197" t="s">
        <v>366</v>
      </c>
      <c r="E63" s="196" t="s">
        <v>308</v>
      </c>
      <c r="F63" s="198" t="s">
        <v>309</v>
      </c>
      <c r="G63" s="199" t="s">
        <v>351</v>
      </c>
      <c r="H63" s="200"/>
      <c r="I63" s="54">
        <v>126.29213483146067</v>
      </c>
      <c r="J63" s="54"/>
      <c r="K63" s="54"/>
      <c r="M63" s="2">
        <v>445</v>
      </c>
    </row>
    <row r="64" spans="2:13" ht="12.75">
      <c r="B64" s="123"/>
      <c r="F64" s="51"/>
      <c r="H64" s="5">
        <v>0</v>
      </c>
      <c r="I64" s="19">
        <v>0</v>
      </c>
      <c r="M64" s="2">
        <v>445</v>
      </c>
    </row>
    <row r="65" spans="1:13" s="55" customFormat="1" ht="12.75">
      <c r="A65" s="9"/>
      <c r="B65" s="195">
        <v>306073</v>
      </c>
      <c r="C65" s="196" t="s">
        <v>367</v>
      </c>
      <c r="D65" s="197" t="s">
        <v>368</v>
      </c>
      <c r="E65" s="196" t="s">
        <v>308</v>
      </c>
      <c r="F65" s="198" t="s">
        <v>309</v>
      </c>
      <c r="G65" s="199" t="s">
        <v>310</v>
      </c>
      <c r="H65" s="200"/>
      <c r="I65" s="54">
        <v>687.8044943820224</v>
      </c>
      <c r="J65" s="54"/>
      <c r="K65" s="54"/>
      <c r="M65" s="2">
        <v>445</v>
      </c>
    </row>
    <row r="66" spans="2:13" ht="12.75">
      <c r="B66" s="201"/>
      <c r="F66" s="51"/>
      <c r="H66" s="5">
        <v>0</v>
      </c>
      <c r="I66" s="19">
        <v>0</v>
      </c>
      <c r="M66" s="2">
        <v>445</v>
      </c>
    </row>
    <row r="67" spans="1:13" s="55" customFormat="1" ht="12.75">
      <c r="A67" s="9"/>
      <c r="B67" s="202">
        <v>253400</v>
      </c>
      <c r="C67" s="196" t="s">
        <v>369</v>
      </c>
      <c r="D67" s="197" t="s">
        <v>370</v>
      </c>
      <c r="E67" s="196" t="s">
        <v>326</v>
      </c>
      <c r="F67" s="198" t="s">
        <v>327</v>
      </c>
      <c r="G67" s="199" t="s">
        <v>320</v>
      </c>
      <c r="H67" s="200"/>
      <c r="I67" s="54">
        <v>569.438202247191</v>
      </c>
      <c r="J67" s="54"/>
      <c r="K67" s="54"/>
      <c r="M67" s="2">
        <v>445</v>
      </c>
    </row>
    <row r="68" spans="2:13" ht="12.75">
      <c r="B68" s="123"/>
      <c r="F68" s="51"/>
      <c r="H68" s="5">
        <v>0</v>
      </c>
      <c r="I68" s="19">
        <v>0</v>
      </c>
      <c r="M68" s="2">
        <v>445</v>
      </c>
    </row>
    <row r="69" spans="1:13" s="55" customFormat="1" ht="12.75">
      <c r="A69" s="9"/>
      <c r="B69" s="202">
        <v>170000</v>
      </c>
      <c r="C69" s="196" t="s">
        <v>371</v>
      </c>
      <c r="D69" s="197" t="s">
        <v>317</v>
      </c>
      <c r="E69" s="196" t="s">
        <v>360</v>
      </c>
      <c r="F69" s="198" t="s">
        <v>364</v>
      </c>
      <c r="G69" s="199" t="s">
        <v>372</v>
      </c>
      <c r="H69" s="200"/>
      <c r="I69" s="54">
        <v>382.02247191011236</v>
      </c>
      <c r="J69" s="54"/>
      <c r="K69" s="54"/>
      <c r="M69" s="2">
        <v>445</v>
      </c>
    </row>
    <row r="70" spans="2:13" ht="12.75">
      <c r="B70" s="123"/>
      <c r="F70" s="51"/>
      <c r="H70" s="5">
        <v>0</v>
      </c>
      <c r="I70" s="19">
        <v>0</v>
      </c>
      <c r="M70" s="2">
        <v>445</v>
      </c>
    </row>
    <row r="71" spans="1:13" s="55" customFormat="1" ht="12.75">
      <c r="A71" s="9"/>
      <c r="B71" s="202">
        <v>34500</v>
      </c>
      <c r="C71" s="196" t="s">
        <v>373</v>
      </c>
      <c r="D71" s="197" t="s">
        <v>374</v>
      </c>
      <c r="E71" s="196" t="s">
        <v>360</v>
      </c>
      <c r="F71" s="210" t="s">
        <v>364</v>
      </c>
      <c r="G71" s="199" t="s">
        <v>372</v>
      </c>
      <c r="H71" s="57"/>
      <c r="I71" s="54">
        <v>77.52808988764045</v>
      </c>
      <c r="J71" s="54"/>
      <c r="K71" s="54"/>
      <c r="M71" s="2">
        <v>445</v>
      </c>
    </row>
    <row r="72" spans="2:13" ht="12.75">
      <c r="B72" s="123"/>
      <c r="D72" s="10"/>
      <c r="H72" s="5">
        <v>0</v>
      </c>
      <c r="I72" s="19">
        <v>0</v>
      </c>
      <c r="M72" s="2">
        <v>445</v>
      </c>
    </row>
    <row r="73" spans="1:13" s="55" customFormat="1" ht="12.75">
      <c r="A73" s="9"/>
      <c r="B73" s="202">
        <v>50000</v>
      </c>
      <c r="C73" s="196" t="s">
        <v>375</v>
      </c>
      <c r="D73" s="197" t="s">
        <v>374</v>
      </c>
      <c r="E73" s="196" t="s">
        <v>376</v>
      </c>
      <c r="F73" s="210" t="s">
        <v>377</v>
      </c>
      <c r="G73" s="199" t="s">
        <v>378</v>
      </c>
      <c r="H73" s="57"/>
      <c r="I73" s="54">
        <v>112.35955056179775</v>
      </c>
      <c r="J73" s="54"/>
      <c r="K73" s="54"/>
      <c r="M73" s="2">
        <v>445</v>
      </c>
    </row>
    <row r="74" spans="1:13" s="13" customFormat="1" ht="12.75">
      <c r="A74" s="10"/>
      <c r="B74" s="209"/>
      <c r="C74" s="10"/>
      <c r="D74" s="10"/>
      <c r="E74" s="10"/>
      <c r="F74" s="26"/>
      <c r="G74" s="78"/>
      <c r="H74" s="25"/>
      <c r="I74" s="66"/>
      <c r="M74" s="28"/>
    </row>
    <row r="75" spans="1:13" s="55" customFormat="1" ht="12.75">
      <c r="A75" s="9"/>
      <c r="B75" s="202">
        <v>1209765</v>
      </c>
      <c r="C75" s="9" t="s">
        <v>379</v>
      </c>
      <c r="D75" s="9"/>
      <c r="E75" s="9"/>
      <c r="F75" s="15"/>
      <c r="G75" s="171"/>
      <c r="H75" s="57">
        <v>0</v>
      </c>
      <c r="I75" s="54">
        <v>2718.5730337078653</v>
      </c>
      <c r="M75" s="2">
        <v>445</v>
      </c>
    </row>
    <row r="76" spans="4:13" ht="12.75">
      <c r="D76" s="10"/>
      <c r="H76" s="5">
        <v>0</v>
      </c>
      <c r="I76" s="19">
        <v>0</v>
      </c>
      <c r="M76" s="2">
        <v>445</v>
      </c>
    </row>
    <row r="77" spans="1:13" s="13" customFormat="1" ht="12.75">
      <c r="A77" s="10"/>
      <c r="B77" s="25"/>
      <c r="C77" s="10"/>
      <c r="D77" s="10"/>
      <c r="E77" s="10"/>
      <c r="F77" s="26"/>
      <c r="G77" s="78"/>
      <c r="H77" s="25">
        <v>0</v>
      </c>
      <c r="I77" s="66">
        <v>0</v>
      </c>
      <c r="M77" s="28">
        <v>445</v>
      </c>
    </row>
    <row r="78" spans="4:13" ht="12.75">
      <c r="D78" s="10"/>
      <c r="H78" s="5">
        <v>0</v>
      </c>
      <c r="I78" s="19">
        <v>0</v>
      </c>
      <c r="M78" s="2">
        <v>445</v>
      </c>
    </row>
    <row r="79" spans="1:13" s="214" customFormat="1" ht="12.75">
      <c r="A79" s="211"/>
      <c r="B79" s="212"/>
      <c r="C79" s="213"/>
      <c r="D79" s="10"/>
      <c r="E79" s="211"/>
      <c r="F79" s="23"/>
      <c r="G79" s="172"/>
      <c r="H79" s="5">
        <v>0</v>
      </c>
      <c r="I79" s="19">
        <v>0</v>
      </c>
      <c r="K79"/>
      <c r="M79" s="2">
        <v>445</v>
      </c>
    </row>
    <row r="80" spans="1:13" ht="13.5" thickBot="1">
      <c r="A80" s="43"/>
      <c r="B80" s="52">
        <v>807400</v>
      </c>
      <c r="C80" s="43"/>
      <c r="D80" s="53" t="s">
        <v>63</v>
      </c>
      <c r="E80" s="46"/>
      <c r="F80" s="47"/>
      <c r="G80" s="170"/>
      <c r="H80" s="48">
        <v>0</v>
      </c>
      <c r="I80" s="49">
        <v>1814.3820224719102</v>
      </c>
      <c r="J80" s="50"/>
      <c r="K80" s="50"/>
      <c r="L80" s="50"/>
      <c r="M80" s="2">
        <v>445</v>
      </c>
    </row>
    <row r="81" spans="6:13" ht="12.75">
      <c r="F81" s="51"/>
      <c r="H81" s="5">
        <v>0</v>
      </c>
      <c r="I81" s="19">
        <v>0</v>
      </c>
      <c r="M81" s="2">
        <v>445</v>
      </c>
    </row>
    <row r="82" spans="6:13" ht="12.75">
      <c r="F82" s="51"/>
      <c r="H82" s="5">
        <v>0</v>
      </c>
      <c r="I82" s="19">
        <v>0</v>
      </c>
      <c r="M82" s="2">
        <v>445</v>
      </c>
    </row>
    <row r="83" spans="1:13" s="55" customFormat="1" ht="12.75">
      <c r="A83" s="9"/>
      <c r="B83" s="215">
        <v>194900</v>
      </c>
      <c r="C83" s="196" t="s">
        <v>328</v>
      </c>
      <c r="D83" s="197" t="s">
        <v>380</v>
      </c>
      <c r="E83" s="196" t="s">
        <v>308</v>
      </c>
      <c r="F83" s="198" t="s">
        <v>309</v>
      </c>
      <c r="G83" s="199" t="s">
        <v>320</v>
      </c>
      <c r="H83" s="200"/>
      <c r="I83" s="54">
        <v>437.97752808988764</v>
      </c>
      <c r="J83" s="54"/>
      <c r="K83" s="54"/>
      <c r="M83" s="2">
        <v>445</v>
      </c>
    </row>
    <row r="84" spans="6:13" ht="12.75">
      <c r="F84" s="51"/>
      <c r="H84" s="5">
        <v>0</v>
      </c>
      <c r="I84" s="19">
        <v>0</v>
      </c>
      <c r="M84" s="2">
        <v>445</v>
      </c>
    </row>
    <row r="85" spans="1:13" s="55" customFormat="1" ht="12.75">
      <c r="A85" s="9"/>
      <c r="B85" s="216">
        <v>12500</v>
      </c>
      <c r="C85" s="196" t="s">
        <v>342</v>
      </c>
      <c r="D85" s="197" t="s">
        <v>381</v>
      </c>
      <c r="E85" s="196" t="s">
        <v>308</v>
      </c>
      <c r="F85" s="198" t="s">
        <v>309</v>
      </c>
      <c r="G85" s="199" t="s">
        <v>310</v>
      </c>
      <c r="H85" s="200"/>
      <c r="I85" s="54">
        <v>28.089887640449437</v>
      </c>
      <c r="J85" s="54"/>
      <c r="K85" s="54"/>
      <c r="M85" s="2">
        <v>445</v>
      </c>
    </row>
    <row r="86" spans="2:13" ht="12.75">
      <c r="B86" s="217"/>
      <c r="F86" s="51"/>
      <c r="H86" s="5">
        <v>0</v>
      </c>
      <c r="I86" s="19">
        <v>0</v>
      </c>
      <c r="M86" s="2">
        <v>445</v>
      </c>
    </row>
    <row r="87" spans="1:13" s="55" customFormat="1" ht="12.75">
      <c r="A87" s="9"/>
      <c r="B87" s="202">
        <v>90000</v>
      </c>
      <c r="C87" s="196"/>
      <c r="D87" s="197" t="s">
        <v>382</v>
      </c>
      <c r="E87" s="196" t="s">
        <v>323</v>
      </c>
      <c r="F87" s="210" t="s">
        <v>383</v>
      </c>
      <c r="G87" s="199" t="s">
        <v>372</v>
      </c>
      <c r="H87" s="200"/>
      <c r="I87" s="54">
        <v>202.24719101123594</v>
      </c>
      <c r="J87" s="54"/>
      <c r="K87" s="54"/>
      <c r="M87" s="2">
        <v>445</v>
      </c>
    </row>
    <row r="88" spans="2:13" ht="12.75">
      <c r="B88" s="123"/>
      <c r="F88" s="51"/>
      <c r="H88" s="5">
        <v>0</v>
      </c>
      <c r="I88" s="19">
        <v>0</v>
      </c>
      <c r="M88" s="2">
        <v>445</v>
      </c>
    </row>
    <row r="89" spans="1:13" s="55" customFormat="1" ht="12.75">
      <c r="A89" s="9"/>
      <c r="B89" s="218">
        <v>25000</v>
      </c>
      <c r="C89" s="9"/>
      <c r="D89" s="9"/>
      <c r="E89" s="9" t="s">
        <v>384</v>
      </c>
      <c r="F89" s="58"/>
      <c r="G89" s="171"/>
      <c r="H89" s="57">
        <v>0</v>
      </c>
      <c r="I89" s="54">
        <v>56.17977528089887</v>
      </c>
      <c r="M89" s="2">
        <v>445</v>
      </c>
    </row>
    <row r="90" spans="6:13" ht="12.75">
      <c r="F90" s="51"/>
      <c r="H90" s="5">
        <v>0</v>
      </c>
      <c r="I90" s="19">
        <v>0</v>
      </c>
      <c r="M90" s="2">
        <v>445</v>
      </c>
    </row>
    <row r="91" spans="1:13" ht="12.75">
      <c r="A91" s="9"/>
      <c r="B91" s="186">
        <v>510000</v>
      </c>
      <c r="C91" s="9" t="s">
        <v>70</v>
      </c>
      <c r="D91" s="9"/>
      <c r="E91" s="9"/>
      <c r="F91" s="81"/>
      <c r="G91" s="171"/>
      <c r="H91" s="57">
        <v>0</v>
      </c>
      <c r="I91" s="82">
        <v>1146.0674157303372</v>
      </c>
      <c r="J91" s="55"/>
      <c r="K91" s="55"/>
      <c r="L91" s="55"/>
      <c r="M91" s="2">
        <v>445</v>
      </c>
    </row>
    <row r="92" spans="4:13" ht="12.75">
      <c r="D92" s="10"/>
      <c r="H92" s="5">
        <v>0</v>
      </c>
      <c r="I92" s="19">
        <v>0</v>
      </c>
      <c r="M92" s="2">
        <v>445</v>
      </c>
    </row>
    <row r="93" spans="4:13" ht="12.75">
      <c r="D93" s="10"/>
      <c r="H93" s="5">
        <v>0</v>
      </c>
      <c r="I93" s="19">
        <v>0</v>
      </c>
      <c r="M93" s="2">
        <v>445</v>
      </c>
    </row>
    <row r="94" spans="4:13" ht="12.75">
      <c r="D94" s="10"/>
      <c r="H94" s="5">
        <v>0</v>
      </c>
      <c r="I94" s="19">
        <v>0</v>
      </c>
      <c r="M94" s="2">
        <v>445</v>
      </c>
    </row>
    <row r="95" spans="4:13" ht="12.75">
      <c r="D95" s="10"/>
      <c r="H95" s="5">
        <v>0</v>
      </c>
      <c r="I95" s="19">
        <v>0</v>
      </c>
      <c r="M95" s="2">
        <v>445</v>
      </c>
    </row>
    <row r="96" spans="1:13" ht="13.5" thickBot="1">
      <c r="A96" s="43"/>
      <c r="B96" s="44">
        <v>2500830</v>
      </c>
      <c r="C96" s="46"/>
      <c r="D96" s="83" t="s">
        <v>71</v>
      </c>
      <c r="E96" s="43"/>
      <c r="F96" s="84"/>
      <c r="G96" s="170"/>
      <c r="H96" s="48"/>
      <c r="I96" s="49">
        <v>5619.842696629214</v>
      </c>
      <c r="J96" s="50"/>
      <c r="K96" s="50"/>
      <c r="L96" s="50"/>
      <c r="M96" s="2">
        <v>445</v>
      </c>
    </row>
    <row r="97" spans="2:13" ht="12.75">
      <c r="B97" s="59"/>
      <c r="C97" s="60"/>
      <c r="D97" s="10"/>
      <c r="E97" s="60"/>
      <c r="F97" s="51"/>
      <c r="G97" s="76"/>
      <c r="H97" s="5">
        <v>0</v>
      </c>
      <c r="I97" s="19">
        <v>0</v>
      </c>
      <c r="M97" s="2">
        <v>445</v>
      </c>
    </row>
    <row r="98" spans="2:13" ht="12.75">
      <c r="B98" s="61"/>
      <c r="C98" s="10"/>
      <c r="D98" s="10"/>
      <c r="E98" s="27"/>
      <c r="F98" s="51"/>
      <c r="G98" s="172"/>
      <c r="H98" s="5">
        <v>0</v>
      </c>
      <c r="I98" s="19">
        <v>0</v>
      </c>
      <c r="M98" s="2">
        <v>445</v>
      </c>
    </row>
    <row r="99" spans="1:13" s="55" customFormat="1" ht="12.75">
      <c r="A99" s="9"/>
      <c r="B99" s="219">
        <v>355950</v>
      </c>
      <c r="C99" s="9" t="s">
        <v>385</v>
      </c>
      <c r="D99" s="9"/>
      <c r="E99" s="9"/>
      <c r="F99" s="58"/>
      <c r="G99" s="171"/>
      <c r="H99" s="57">
        <v>0</v>
      </c>
      <c r="I99" s="54"/>
      <c r="M99" s="2">
        <v>445</v>
      </c>
    </row>
    <row r="100" spans="2:13" ht="12.75">
      <c r="B100" s="220"/>
      <c r="F100" s="51"/>
      <c r="H100" s="5">
        <v>0</v>
      </c>
      <c r="I100" s="19"/>
      <c r="M100" s="2">
        <v>445</v>
      </c>
    </row>
    <row r="101" spans="1:13" s="72" customFormat="1" ht="12.75">
      <c r="A101" s="9"/>
      <c r="B101" s="219">
        <v>3500</v>
      </c>
      <c r="C101" s="9" t="s">
        <v>386</v>
      </c>
      <c r="D101" s="9"/>
      <c r="E101" s="9"/>
      <c r="F101" s="58"/>
      <c r="G101" s="171"/>
      <c r="H101" s="57">
        <v>0</v>
      </c>
      <c r="I101" s="54">
        <v>7.865168539325842</v>
      </c>
      <c r="J101" s="55"/>
      <c r="K101" s="55"/>
      <c r="L101" s="55"/>
      <c r="M101" s="2">
        <v>445</v>
      </c>
    </row>
    <row r="102" spans="1:13" s="56" customFormat="1" ht="12.75">
      <c r="A102" s="27"/>
      <c r="B102" s="61"/>
      <c r="C102" s="27"/>
      <c r="D102" s="27"/>
      <c r="E102" s="27"/>
      <c r="F102" s="62"/>
      <c r="G102" s="172"/>
      <c r="H102" s="5">
        <v>0</v>
      </c>
      <c r="I102" s="19">
        <v>0</v>
      </c>
      <c r="M102" s="2">
        <v>445</v>
      </c>
    </row>
    <row r="103" spans="1:13" s="72" customFormat="1" ht="12.75">
      <c r="A103" s="9"/>
      <c r="B103" s="148">
        <v>193800</v>
      </c>
      <c r="C103" s="9" t="s">
        <v>159</v>
      </c>
      <c r="D103" s="9"/>
      <c r="E103" s="9"/>
      <c r="F103" s="68"/>
      <c r="G103" s="171"/>
      <c r="H103" s="57">
        <v>0</v>
      </c>
      <c r="I103" s="54">
        <v>435.5056179775281</v>
      </c>
      <c r="J103" s="55"/>
      <c r="K103" s="55"/>
      <c r="L103" s="55"/>
      <c r="M103" s="2">
        <v>445</v>
      </c>
    </row>
    <row r="104" spans="1:13" s="56" customFormat="1" ht="12.75">
      <c r="A104" s="10"/>
      <c r="B104" s="141"/>
      <c r="C104" s="10"/>
      <c r="D104" s="10"/>
      <c r="E104" s="10"/>
      <c r="F104" s="65"/>
      <c r="G104" s="78"/>
      <c r="H104" s="5">
        <v>0</v>
      </c>
      <c r="I104" s="19">
        <v>0</v>
      </c>
      <c r="J104" s="13"/>
      <c r="K104" s="13"/>
      <c r="L104" s="13"/>
      <c r="M104" s="2">
        <v>445</v>
      </c>
    </row>
    <row r="105" spans="1:13" s="72" customFormat="1" ht="12.75">
      <c r="A105" s="9"/>
      <c r="B105" s="193">
        <v>173200</v>
      </c>
      <c r="C105" s="9"/>
      <c r="D105" s="9"/>
      <c r="E105" s="9" t="s">
        <v>57</v>
      </c>
      <c r="F105" s="58"/>
      <c r="G105" s="171"/>
      <c r="H105" s="57">
        <v>0</v>
      </c>
      <c r="I105" s="54">
        <v>389.2134831460674</v>
      </c>
      <c r="J105" s="55"/>
      <c r="K105" s="55"/>
      <c r="L105" s="55"/>
      <c r="M105" s="2">
        <v>445</v>
      </c>
    </row>
    <row r="106" spans="1:13" s="56" customFormat="1" ht="12.75">
      <c r="A106" s="10"/>
      <c r="B106" s="70"/>
      <c r="C106" s="10"/>
      <c r="D106" s="10"/>
      <c r="E106" s="10"/>
      <c r="F106" s="90"/>
      <c r="G106" s="78"/>
      <c r="H106" s="5">
        <v>0</v>
      </c>
      <c r="I106" s="19">
        <v>0</v>
      </c>
      <c r="J106" s="13"/>
      <c r="K106" s="13"/>
      <c r="L106" s="13"/>
      <c r="M106" s="2">
        <v>445</v>
      </c>
    </row>
    <row r="107" spans="1:13" s="72" customFormat="1" ht="12.75">
      <c r="A107" s="9"/>
      <c r="B107" s="148">
        <v>150000</v>
      </c>
      <c r="C107" s="9" t="s">
        <v>162</v>
      </c>
      <c r="D107" s="9"/>
      <c r="E107" s="9"/>
      <c r="F107" s="58"/>
      <c r="G107" s="171"/>
      <c r="H107" s="57">
        <v>0</v>
      </c>
      <c r="I107" s="54">
        <v>337.07865168539325</v>
      </c>
      <c r="J107" s="55"/>
      <c r="K107" s="55"/>
      <c r="L107" s="55"/>
      <c r="M107" s="2">
        <v>445</v>
      </c>
    </row>
    <row r="108" spans="1:13" s="56" customFormat="1" ht="12.75">
      <c r="A108" s="10"/>
      <c r="B108" s="141"/>
      <c r="C108" s="10"/>
      <c r="D108" s="10"/>
      <c r="E108" s="10"/>
      <c r="F108" s="65"/>
      <c r="G108" s="78"/>
      <c r="H108" s="5">
        <v>0</v>
      </c>
      <c r="I108" s="19">
        <v>0</v>
      </c>
      <c r="J108" s="13"/>
      <c r="K108" s="13"/>
      <c r="L108" s="13"/>
      <c r="M108" s="2">
        <v>445</v>
      </c>
    </row>
    <row r="109" spans="1:13" s="55" customFormat="1" ht="12.75">
      <c r="A109" s="9"/>
      <c r="B109" s="148">
        <v>103000</v>
      </c>
      <c r="C109" s="91" t="s">
        <v>64</v>
      </c>
      <c r="D109" s="91"/>
      <c r="E109" s="91"/>
      <c r="F109" s="81"/>
      <c r="G109" s="174"/>
      <c r="H109" s="57">
        <v>0</v>
      </c>
      <c r="I109" s="54">
        <v>231.46067415730337</v>
      </c>
      <c r="M109" s="2">
        <v>445</v>
      </c>
    </row>
    <row r="110" spans="1:13" s="13" customFormat="1" ht="12.75">
      <c r="A110" s="10"/>
      <c r="B110" s="25"/>
      <c r="C110" s="10"/>
      <c r="D110" s="10"/>
      <c r="E110" s="10"/>
      <c r="F110" s="65"/>
      <c r="G110" s="78"/>
      <c r="H110" s="5">
        <v>0</v>
      </c>
      <c r="I110" s="19">
        <v>0</v>
      </c>
      <c r="M110" s="2">
        <v>445</v>
      </c>
    </row>
    <row r="111" spans="1:13" s="72" customFormat="1" ht="12.75">
      <c r="A111" s="9"/>
      <c r="B111" s="218">
        <v>26450</v>
      </c>
      <c r="C111" s="9"/>
      <c r="D111" s="9"/>
      <c r="E111" s="9" t="s">
        <v>189</v>
      </c>
      <c r="F111" s="58"/>
      <c r="G111" s="171"/>
      <c r="H111" s="57">
        <v>0</v>
      </c>
      <c r="I111" s="54">
        <v>59.438202247191015</v>
      </c>
      <c r="J111" s="55"/>
      <c r="K111" s="55"/>
      <c r="L111" s="55"/>
      <c r="M111" s="2">
        <v>445</v>
      </c>
    </row>
    <row r="112" spans="1:13" s="56" customFormat="1" ht="12.75">
      <c r="A112" s="10"/>
      <c r="B112" s="92"/>
      <c r="C112" s="93"/>
      <c r="D112" s="93"/>
      <c r="E112" s="93"/>
      <c r="F112" s="94"/>
      <c r="G112" s="175"/>
      <c r="H112" s="5">
        <v>0</v>
      </c>
      <c r="I112" s="19">
        <v>0</v>
      </c>
      <c r="J112" s="13"/>
      <c r="K112" s="13"/>
      <c r="L112" s="13"/>
      <c r="M112" s="2">
        <v>445</v>
      </c>
    </row>
    <row r="113" spans="1:13" s="72" customFormat="1" ht="12.75">
      <c r="A113" s="67"/>
      <c r="B113" s="148">
        <v>675000</v>
      </c>
      <c r="C113" s="67" t="s">
        <v>190</v>
      </c>
      <c r="D113" s="67"/>
      <c r="E113" s="67"/>
      <c r="F113" s="68"/>
      <c r="G113" s="173"/>
      <c r="H113" s="57">
        <v>0</v>
      </c>
      <c r="I113" s="54">
        <v>1516.8539325842696</v>
      </c>
      <c r="M113" s="2">
        <v>445</v>
      </c>
    </row>
    <row r="114" spans="1:13" s="56" customFormat="1" ht="12.75">
      <c r="A114" s="27"/>
      <c r="B114" s="141"/>
      <c r="C114" s="27"/>
      <c r="D114" s="27"/>
      <c r="E114" s="27"/>
      <c r="F114" s="62"/>
      <c r="G114" s="172"/>
      <c r="H114" s="5">
        <v>0</v>
      </c>
      <c r="I114" s="19">
        <v>0</v>
      </c>
      <c r="M114" s="2">
        <v>445</v>
      </c>
    </row>
    <row r="115" spans="1:13" ht="12.75">
      <c r="A115" s="9"/>
      <c r="B115" s="148">
        <v>819930</v>
      </c>
      <c r="C115" s="9" t="s">
        <v>210</v>
      </c>
      <c r="D115" s="9"/>
      <c r="E115" s="9"/>
      <c r="F115" s="58"/>
      <c r="G115" s="171"/>
      <c r="H115" s="57">
        <v>0</v>
      </c>
      <c r="I115" s="54">
        <v>1842.5393258426966</v>
      </c>
      <c r="J115" s="55"/>
      <c r="K115" s="55"/>
      <c r="L115" s="55"/>
      <c r="M115" s="2">
        <v>445</v>
      </c>
    </row>
    <row r="116" spans="6:13" ht="12.75">
      <c r="F116" s="51"/>
      <c r="H116" s="5">
        <v>0</v>
      </c>
      <c r="I116" s="19">
        <v>0</v>
      </c>
      <c r="M116" s="2">
        <v>445</v>
      </c>
    </row>
    <row r="117" spans="6:13" ht="12.75">
      <c r="F117" s="51"/>
      <c r="H117" s="5">
        <v>0</v>
      </c>
      <c r="I117" s="19">
        <v>0</v>
      </c>
      <c r="M117" s="2">
        <v>445</v>
      </c>
    </row>
    <row r="118" spans="6:13" ht="12.75">
      <c r="F118" s="51"/>
      <c r="H118" s="5">
        <v>0</v>
      </c>
      <c r="I118" s="19">
        <v>0</v>
      </c>
      <c r="M118" s="2">
        <v>445</v>
      </c>
    </row>
    <row r="119" spans="6:13" ht="12.75">
      <c r="F119" s="51"/>
      <c r="H119" s="5">
        <v>0</v>
      </c>
      <c r="I119" s="19">
        <v>0</v>
      </c>
      <c r="M119" s="2">
        <v>445</v>
      </c>
    </row>
    <row r="120" spans="1:13" s="100" customFormat="1" ht="13.5" thickBot="1">
      <c r="A120" s="46"/>
      <c r="B120" s="97">
        <v>1642835</v>
      </c>
      <c r="C120" s="46" t="s">
        <v>16</v>
      </c>
      <c r="D120" s="46"/>
      <c r="E120" s="46"/>
      <c r="F120" s="98"/>
      <c r="G120" s="176"/>
      <c r="H120" s="97">
        <v>-1642835</v>
      </c>
      <c r="I120" s="99">
        <v>3691.7640449438204</v>
      </c>
      <c r="M120" s="2">
        <v>445</v>
      </c>
    </row>
    <row r="121" spans="2:13" ht="12.75">
      <c r="B121" s="61"/>
      <c r="C121" s="10"/>
      <c r="D121" s="10"/>
      <c r="E121" s="27"/>
      <c r="F121" s="51"/>
      <c r="G121" s="172"/>
      <c r="H121" s="5">
        <v>0</v>
      </c>
      <c r="I121" s="19">
        <v>0</v>
      </c>
      <c r="M121" s="2">
        <v>445</v>
      </c>
    </row>
    <row r="122" spans="2:13" ht="12.75">
      <c r="B122" s="25"/>
      <c r="C122" s="10"/>
      <c r="D122" s="10"/>
      <c r="E122" s="10"/>
      <c r="F122" s="51"/>
      <c r="G122" s="78"/>
      <c r="H122" s="5">
        <v>0</v>
      </c>
      <c r="I122" s="19">
        <v>0</v>
      </c>
      <c r="M122" s="2">
        <v>445</v>
      </c>
    </row>
    <row r="123" spans="1:13" s="55" customFormat="1" ht="12.75">
      <c r="A123" s="9"/>
      <c r="B123" s="219">
        <v>237500</v>
      </c>
      <c r="C123" s="9" t="s">
        <v>385</v>
      </c>
      <c r="D123" s="9"/>
      <c r="E123" s="9"/>
      <c r="F123" s="58"/>
      <c r="G123" s="171"/>
      <c r="H123" s="57">
        <v>0</v>
      </c>
      <c r="I123" s="54">
        <v>533.7078651685393</v>
      </c>
      <c r="M123" s="2">
        <v>445</v>
      </c>
    </row>
    <row r="124" spans="6:13" ht="12.75">
      <c r="F124" s="51"/>
      <c r="H124" s="5">
        <v>0</v>
      </c>
      <c r="I124" s="19">
        <v>0</v>
      </c>
      <c r="M124" s="2">
        <v>445</v>
      </c>
    </row>
    <row r="125" spans="1:13" s="55" customFormat="1" ht="12.75">
      <c r="A125" s="9"/>
      <c r="B125" s="219">
        <v>800</v>
      </c>
      <c r="C125" s="9" t="s">
        <v>386</v>
      </c>
      <c r="D125" s="9"/>
      <c r="E125" s="9"/>
      <c r="F125" s="58"/>
      <c r="G125" s="171"/>
      <c r="H125" s="57">
        <v>0</v>
      </c>
      <c r="I125" s="54">
        <v>1.797752808988764</v>
      </c>
      <c r="M125" s="2">
        <v>445</v>
      </c>
    </row>
    <row r="126" spans="4:13" ht="12.75">
      <c r="D126" s="10"/>
      <c r="F126" s="51"/>
      <c r="H126" s="5">
        <v>0</v>
      </c>
      <c r="I126" s="19">
        <v>0</v>
      </c>
      <c r="M126" s="2">
        <v>445</v>
      </c>
    </row>
    <row r="127" spans="1:13" s="55" customFormat="1" ht="12.75">
      <c r="A127" s="9"/>
      <c r="B127" s="221">
        <v>116050</v>
      </c>
      <c r="C127" s="9"/>
      <c r="D127" s="9"/>
      <c r="E127" s="9" t="s">
        <v>57</v>
      </c>
      <c r="F127" s="58"/>
      <c r="G127" s="171"/>
      <c r="H127" s="57">
        <v>0</v>
      </c>
      <c r="I127" s="54">
        <v>260.7865168539326</v>
      </c>
      <c r="M127" s="2">
        <v>445</v>
      </c>
    </row>
    <row r="128" spans="6:13" ht="12.75">
      <c r="F128" s="51"/>
      <c r="H128" s="5">
        <v>0</v>
      </c>
      <c r="I128" s="19">
        <v>0</v>
      </c>
      <c r="M128" s="2">
        <v>445</v>
      </c>
    </row>
    <row r="129" spans="2:13" ht="12.75">
      <c r="B129" s="222"/>
      <c r="F129" s="51"/>
      <c r="H129" s="5">
        <v>0</v>
      </c>
      <c r="I129" s="19">
        <v>0</v>
      </c>
      <c r="M129" s="2">
        <v>445</v>
      </c>
    </row>
    <row r="130" spans="6:13" ht="12.75">
      <c r="F130" s="51"/>
      <c r="H130" s="5">
        <v>0</v>
      </c>
      <c r="I130" s="19">
        <v>0</v>
      </c>
      <c r="M130" s="2">
        <v>445</v>
      </c>
    </row>
    <row r="131" spans="1:13" s="55" customFormat="1" ht="12.75">
      <c r="A131" s="9"/>
      <c r="B131" s="57">
        <v>575000</v>
      </c>
      <c r="C131" s="103" t="s">
        <v>213</v>
      </c>
      <c r="D131" s="9"/>
      <c r="E131" s="9"/>
      <c r="F131" s="58"/>
      <c r="G131" s="171"/>
      <c r="H131" s="57">
        <v>-575000</v>
      </c>
      <c r="I131" s="54">
        <v>1292.1348314606741</v>
      </c>
      <c r="M131" s="2">
        <v>445</v>
      </c>
    </row>
    <row r="132" spans="1:13" s="13" customFormat="1" ht="12.75">
      <c r="A132" s="10"/>
      <c r="B132" s="25" t="s">
        <v>1282</v>
      </c>
      <c r="C132" s="10"/>
      <c r="D132" s="10"/>
      <c r="E132" s="10"/>
      <c r="F132" s="78"/>
      <c r="G132" s="78"/>
      <c r="H132" s="25"/>
      <c r="I132" s="66">
        <v>0</v>
      </c>
      <c r="M132" s="2">
        <v>445</v>
      </c>
    </row>
    <row r="133" spans="6:13" ht="12.75">
      <c r="F133" s="51"/>
      <c r="H133" s="5">
        <v>0</v>
      </c>
      <c r="I133" s="19">
        <v>0</v>
      </c>
      <c r="M133" s="2">
        <v>445</v>
      </c>
    </row>
    <row r="134" spans="6:13" ht="12.75">
      <c r="F134" s="51"/>
      <c r="H134" s="5">
        <v>0</v>
      </c>
      <c r="I134" s="19">
        <v>0</v>
      </c>
      <c r="M134" s="2">
        <v>445</v>
      </c>
    </row>
    <row r="135" spans="1:13" s="55" customFormat="1" ht="12.75">
      <c r="A135" s="9"/>
      <c r="B135" s="148">
        <v>380000</v>
      </c>
      <c r="C135" s="9"/>
      <c r="D135" s="9"/>
      <c r="E135" s="115" t="s">
        <v>215</v>
      </c>
      <c r="F135" s="58"/>
      <c r="G135" s="171"/>
      <c r="H135" s="57"/>
      <c r="I135" s="54">
        <v>853.9325842696629</v>
      </c>
      <c r="M135" s="2">
        <v>445</v>
      </c>
    </row>
    <row r="136" spans="6:13" ht="12.75">
      <c r="F136" s="51"/>
      <c r="H136" s="5">
        <v>0</v>
      </c>
      <c r="I136" s="19">
        <v>0</v>
      </c>
      <c r="M136" s="2">
        <v>445</v>
      </c>
    </row>
    <row r="137" spans="1:13" s="55" customFormat="1" ht="12.75">
      <c r="A137" s="9"/>
      <c r="B137" s="223">
        <v>40000</v>
      </c>
      <c r="C137" s="9"/>
      <c r="D137" s="9"/>
      <c r="E137" s="115" t="s">
        <v>387</v>
      </c>
      <c r="F137" s="58"/>
      <c r="G137" s="171"/>
      <c r="H137" s="57"/>
      <c r="I137" s="54">
        <v>89.88764044943821</v>
      </c>
      <c r="M137" s="2">
        <v>445</v>
      </c>
    </row>
    <row r="138" spans="2:13" ht="12.75">
      <c r="B138" s="224"/>
      <c r="F138" s="51"/>
      <c r="H138" s="5">
        <v>0</v>
      </c>
      <c r="I138" s="19">
        <v>0</v>
      </c>
      <c r="M138" s="2">
        <v>445</v>
      </c>
    </row>
    <row r="139" spans="1:13" s="55" customFormat="1" ht="12.75">
      <c r="A139" s="9"/>
      <c r="B139" s="223">
        <v>25000</v>
      </c>
      <c r="C139" s="9"/>
      <c r="D139" s="9"/>
      <c r="E139" s="116" t="s">
        <v>388</v>
      </c>
      <c r="F139" s="58"/>
      <c r="G139" s="171"/>
      <c r="H139" s="57">
        <v>0</v>
      </c>
      <c r="I139" s="54">
        <v>56.17977528089887</v>
      </c>
      <c r="M139" s="2">
        <v>445</v>
      </c>
    </row>
    <row r="140" spans="2:13" ht="12.75">
      <c r="B140" s="126"/>
      <c r="F140" s="51"/>
      <c r="H140" s="5">
        <v>0</v>
      </c>
      <c r="I140" s="19">
        <v>0</v>
      </c>
      <c r="M140" s="2">
        <v>445</v>
      </c>
    </row>
    <row r="141" spans="1:13" s="55" customFormat="1" ht="12.75">
      <c r="A141" s="9"/>
      <c r="B141" s="221">
        <v>50000</v>
      </c>
      <c r="C141" s="9"/>
      <c r="D141" s="9"/>
      <c r="E141" s="116" t="s">
        <v>389</v>
      </c>
      <c r="F141" s="58"/>
      <c r="G141" s="171"/>
      <c r="H141" s="57">
        <v>0</v>
      </c>
      <c r="I141" s="54">
        <v>112.35955056179775</v>
      </c>
      <c r="M141" s="2">
        <v>445</v>
      </c>
    </row>
    <row r="142" spans="2:13" ht="12.75">
      <c r="B142" s="126"/>
      <c r="F142" s="51"/>
      <c r="H142" s="5">
        <v>0</v>
      </c>
      <c r="I142" s="19">
        <v>0</v>
      </c>
      <c r="M142" s="2">
        <v>445</v>
      </c>
    </row>
    <row r="143" spans="1:13" s="55" customFormat="1" ht="12.75">
      <c r="A143" s="9"/>
      <c r="B143" s="221">
        <v>20000</v>
      </c>
      <c r="C143" s="9"/>
      <c r="D143" s="9"/>
      <c r="E143" s="115" t="s">
        <v>390</v>
      </c>
      <c r="F143" s="58"/>
      <c r="G143" s="171"/>
      <c r="H143" s="57"/>
      <c r="I143" s="54">
        <v>44.943820224719104</v>
      </c>
      <c r="M143" s="2">
        <v>445</v>
      </c>
    </row>
    <row r="144" spans="6:13" ht="12.75">
      <c r="F144" s="51"/>
      <c r="H144" s="5">
        <v>0</v>
      </c>
      <c r="I144" s="19">
        <v>0</v>
      </c>
      <c r="M144" s="2">
        <v>445</v>
      </c>
    </row>
    <row r="145" spans="1:13" s="55" customFormat="1" ht="12.75">
      <c r="A145" s="9"/>
      <c r="B145" s="223">
        <v>10000</v>
      </c>
      <c r="C145" s="9"/>
      <c r="D145" s="9"/>
      <c r="E145" s="116" t="s">
        <v>391</v>
      </c>
      <c r="F145" s="58"/>
      <c r="G145" s="171"/>
      <c r="H145" s="57"/>
      <c r="I145" s="54">
        <v>22.471910112359552</v>
      </c>
      <c r="M145" s="2">
        <v>445</v>
      </c>
    </row>
    <row r="146" spans="6:13" ht="12.75">
      <c r="F146" s="51"/>
      <c r="H146" s="5">
        <v>0</v>
      </c>
      <c r="I146" s="19">
        <v>0</v>
      </c>
      <c r="M146" s="2">
        <v>445</v>
      </c>
    </row>
    <row r="147" spans="1:13" s="55" customFormat="1" ht="12.75">
      <c r="A147" s="9"/>
      <c r="B147" s="186">
        <v>10000</v>
      </c>
      <c r="C147" s="9"/>
      <c r="D147" s="9"/>
      <c r="E147" s="116" t="s">
        <v>231</v>
      </c>
      <c r="F147" s="58"/>
      <c r="G147" s="171"/>
      <c r="H147" s="57"/>
      <c r="I147" s="54">
        <v>22.471910112359552</v>
      </c>
      <c r="M147" s="2">
        <v>445</v>
      </c>
    </row>
    <row r="148" spans="2:13" ht="12.75">
      <c r="B148" s="127"/>
      <c r="F148" s="51"/>
      <c r="H148" s="5">
        <v>0</v>
      </c>
      <c r="I148" s="19">
        <v>0</v>
      </c>
      <c r="M148" s="2">
        <v>445</v>
      </c>
    </row>
    <row r="149" spans="1:13" s="55" customFormat="1" ht="12.75">
      <c r="A149" s="9"/>
      <c r="B149" s="186">
        <v>30000</v>
      </c>
      <c r="C149" s="9"/>
      <c r="D149" s="9"/>
      <c r="E149" s="116" t="s">
        <v>232</v>
      </c>
      <c r="F149" s="58"/>
      <c r="G149" s="171"/>
      <c r="H149" s="57"/>
      <c r="I149" s="54">
        <v>67.41573033707866</v>
      </c>
      <c r="M149" s="2">
        <v>445</v>
      </c>
    </row>
    <row r="150" spans="2:13" ht="12.75">
      <c r="B150" s="127"/>
      <c r="F150" s="51"/>
      <c r="H150" s="5">
        <v>0</v>
      </c>
      <c r="I150" s="19">
        <v>0</v>
      </c>
      <c r="M150" s="2">
        <v>445</v>
      </c>
    </row>
    <row r="151" spans="1:13" s="55" customFormat="1" ht="12.75">
      <c r="A151" s="9"/>
      <c r="B151" s="186">
        <v>10000</v>
      </c>
      <c r="C151" s="9"/>
      <c r="D151" s="9"/>
      <c r="E151" s="116" t="s">
        <v>233</v>
      </c>
      <c r="F151" s="58"/>
      <c r="G151" s="171"/>
      <c r="H151" s="57"/>
      <c r="I151" s="54">
        <v>22.471910112359552</v>
      </c>
      <c r="M151" s="2">
        <v>445</v>
      </c>
    </row>
    <row r="152" spans="6:13" ht="12.75">
      <c r="F152" s="51"/>
      <c r="H152" s="5">
        <v>0</v>
      </c>
      <c r="I152" s="19">
        <v>0</v>
      </c>
      <c r="M152" s="2">
        <v>445</v>
      </c>
    </row>
    <row r="153" spans="6:13" ht="12.75">
      <c r="F153" s="51"/>
      <c r="H153" s="5">
        <v>0</v>
      </c>
      <c r="I153" s="19">
        <v>0</v>
      </c>
      <c r="M153" s="2">
        <v>445</v>
      </c>
    </row>
    <row r="154" spans="6:13" ht="12.75">
      <c r="F154" s="51"/>
      <c r="H154" s="5">
        <v>0</v>
      </c>
      <c r="I154" s="19">
        <v>0</v>
      </c>
      <c r="M154" s="2">
        <v>445</v>
      </c>
    </row>
    <row r="155" spans="6:13" ht="12.75">
      <c r="F155" s="51"/>
      <c r="H155" s="5">
        <v>0</v>
      </c>
      <c r="I155" s="19">
        <v>0</v>
      </c>
      <c r="M155" s="2">
        <v>445</v>
      </c>
    </row>
    <row r="156" spans="1:13" s="55" customFormat="1" ht="12.75">
      <c r="A156" s="9"/>
      <c r="B156" s="225">
        <v>35000</v>
      </c>
      <c r="C156" s="103" t="s">
        <v>392</v>
      </c>
      <c r="D156" s="9"/>
      <c r="E156" s="9"/>
      <c r="F156" s="58"/>
      <c r="G156" s="171"/>
      <c r="H156" s="57">
        <v>-35000</v>
      </c>
      <c r="I156" s="54">
        <v>78.65168539325843</v>
      </c>
      <c r="M156" s="2">
        <v>445</v>
      </c>
    </row>
    <row r="157" spans="2:13" ht="12.75">
      <c r="B157" s="217"/>
      <c r="F157" s="51"/>
      <c r="H157" s="5">
        <v>0</v>
      </c>
      <c r="I157" s="19">
        <v>0</v>
      </c>
      <c r="M157" s="2">
        <v>445</v>
      </c>
    </row>
    <row r="158" spans="1:13" s="55" customFormat="1" ht="12.75">
      <c r="A158" s="9"/>
      <c r="B158" s="216">
        <v>5000</v>
      </c>
      <c r="C158" s="9"/>
      <c r="D158" s="9"/>
      <c r="E158" s="9" t="s">
        <v>393</v>
      </c>
      <c r="F158" s="58"/>
      <c r="G158" s="171"/>
      <c r="H158" s="57"/>
      <c r="I158" s="54">
        <v>11.235955056179776</v>
      </c>
      <c r="M158" s="2">
        <v>445</v>
      </c>
    </row>
    <row r="159" spans="2:13" ht="12.75">
      <c r="B159" s="217"/>
      <c r="F159" s="51"/>
      <c r="H159" s="5">
        <v>0</v>
      </c>
      <c r="I159" s="19">
        <v>0</v>
      </c>
      <c r="M159" s="2">
        <v>445</v>
      </c>
    </row>
    <row r="160" spans="1:13" s="55" customFormat="1" ht="12.75">
      <c r="A160" s="9"/>
      <c r="B160" s="216">
        <v>15000</v>
      </c>
      <c r="C160" s="9"/>
      <c r="D160" s="9"/>
      <c r="E160" s="116" t="s">
        <v>224</v>
      </c>
      <c r="F160" s="58"/>
      <c r="G160" s="171"/>
      <c r="H160" s="57"/>
      <c r="I160" s="54">
        <v>33.70786516853933</v>
      </c>
      <c r="M160" s="2">
        <v>445</v>
      </c>
    </row>
    <row r="161" spans="2:13" ht="12.75">
      <c r="B161" s="217"/>
      <c r="F161" s="51"/>
      <c r="H161" s="5">
        <v>0</v>
      </c>
      <c r="I161" s="19">
        <v>0</v>
      </c>
      <c r="M161" s="2">
        <v>445</v>
      </c>
    </row>
    <row r="162" spans="1:13" s="55" customFormat="1" ht="12.75">
      <c r="A162" s="9"/>
      <c r="B162" s="216">
        <v>15000</v>
      </c>
      <c r="C162" s="9"/>
      <c r="D162" s="9"/>
      <c r="E162" s="115" t="s">
        <v>394</v>
      </c>
      <c r="F162" s="58"/>
      <c r="G162" s="171"/>
      <c r="H162" s="57"/>
      <c r="I162" s="54">
        <v>33.70786516853933</v>
      </c>
      <c r="M162" s="2">
        <v>445</v>
      </c>
    </row>
    <row r="163" spans="2:13" ht="12.75">
      <c r="B163" s="226"/>
      <c r="F163" s="51"/>
      <c r="H163" s="5">
        <v>0</v>
      </c>
      <c r="I163" s="19">
        <v>0</v>
      </c>
      <c r="M163" s="2">
        <v>445</v>
      </c>
    </row>
    <row r="164" spans="2:13" ht="12.75">
      <c r="B164" s="226"/>
      <c r="F164" s="51"/>
      <c r="H164" s="5">
        <v>0</v>
      </c>
      <c r="I164" s="19">
        <v>0</v>
      </c>
      <c r="M164" s="2">
        <v>445</v>
      </c>
    </row>
    <row r="165" spans="1:13" s="55" customFormat="1" ht="12.75">
      <c r="A165" s="9"/>
      <c r="B165" s="221">
        <v>45750</v>
      </c>
      <c r="C165" s="9"/>
      <c r="D165" s="9"/>
      <c r="E165" s="9" t="s">
        <v>189</v>
      </c>
      <c r="F165" s="58"/>
      <c r="G165" s="171"/>
      <c r="H165" s="57">
        <v>0</v>
      </c>
      <c r="I165" s="54">
        <v>102.80898876404494</v>
      </c>
      <c r="M165" s="2">
        <v>445</v>
      </c>
    </row>
    <row r="166" spans="2:13" ht="12.75">
      <c r="B166" s="126"/>
      <c r="F166" s="51"/>
      <c r="H166" s="5">
        <v>0</v>
      </c>
      <c r="I166" s="19">
        <v>0</v>
      </c>
      <c r="M166" s="2">
        <v>445</v>
      </c>
    </row>
    <row r="167" spans="1:13" ht="12.75">
      <c r="A167" s="9"/>
      <c r="B167" s="221">
        <v>632735</v>
      </c>
      <c r="C167" s="9" t="s">
        <v>70</v>
      </c>
      <c r="D167" s="9"/>
      <c r="E167" s="9"/>
      <c r="F167" s="81"/>
      <c r="G167" s="171"/>
      <c r="H167" s="227">
        <v>0</v>
      </c>
      <c r="I167" s="54">
        <v>1421.876404494382</v>
      </c>
      <c r="J167" s="55"/>
      <c r="K167" s="55"/>
      <c r="L167" s="55"/>
      <c r="M167" s="2">
        <v>445</v>
      </c>
    </row>
    <row r="168" spans="6:13" ht="12.75">
      <c r="F168" s="51"/>
      <c r="H168" s="5">
        <v>0</v>
      </c>
      <c r="I168" s="19">
        <v>0</v>
      </c>
      <c r="M168" s="2">
        <v>445</v>
      </c>
    </row>
    <row r="169" spans="6:13" ht="12.75">
      <c r="F169" s="51"/>
      <c r="H169" s="5">
        <v>0</v>
      </c>
      <c r="I169" s="19">
        <v>0</v>
      </c>
      <c r="M169" s="2">
        <v>445</v>
      </c>
    </row>
    <row r="170" spans="6:13" ht="12.75">
      <c r="F170" s="51"/>
      <c r="H170" s="5">
        <v>0</v>
      </c>
      <c r="I170" s="19">
        <v>0</v>
      </c>
      <c r="M170" s="2">
        <v>445</v>
      </c>
    </row>
    <row r="171" spans="6:13" ht="12.75">
      <c r="F171" s="51"/>
      <c r="H171" s="5">
        <v>0</v>
      </c>
      <c r="I171" s="19">
        <v>0</v>
      </c>
      <c r="M171" s="2">
        <v>445</v>
      </c>
    </row>
    <row r="172" spans="1:13" ht="13.5" thickBot="1">
      <c r="A172" s="46"/>
      <c r="B172" s="228">
        <v>515165</v>
      </c>
      <c r="C172" s="46"/>
      <c r="D172" s="53" t="s">
        <v>300</v>
      </c>
      <c r="E172" s="43"/>
      <c r="F172" s="84"/>
      <c r="G172" s="170"/>
      <c r="H172" s="118">
        <v>-515165</v>
      </c>
      <c r="I172" s="119">
        <v>1157.6741573033707</v>
      </c>
      <c r="J172" s="50"/>
      <c r="K172" s="50"/>
      <c r="L172" s="50"/>
      <c r="M172" s="2">
        <v>445</v>
      </c>
    </row>
    <row r="173" spans="2:13" ht="12.75">
      <c r="B173" s="229"/>
      <c r="F173" s="51"/>
      <c r="H173" s="5">
        <v>0</v>
      </c>
      <c r="I173" s="19">
        <v>0</v>
      </c>
      <c r="M173" s="2">
        <v>445</v>
      </c>
    </row>
    <row r="174" spans="2:13" ht="12.75">
      <c r="B174" s="229"/>
      <c r="F174" s="51"/>
      <c r="H174" s="5">
        <v>0</v>
      </c>
      <c r="I174" s="19">
        <v>0</v>
      </c>
      <c r="M174" s="2">
        <v>445</v>
      </c>
    </row>
    <row r="175" spans="1:13" s="55" customFormat="1" ht="12.75">
      <c r="A175" s="9"/>
      <c r="B175" s="230">
        <v>269165</v>
      </c>
      <c r="C175" s="9"/>
      <c r="D175" s="9"/>
      <c r="E175" s="9" t="s">
        <v>395</v>
      </c>
      <c r="F175" s="58"/>
      <c r="G175" s="171"/>
      <c r="H175" s="57"/>
      <c r="I175" s="54">
        <v>604.8651685393259</v>
      </c>
      <c r="M175" s="2">
        <v>445</v>
      </c>
    </row>
    <row r="176" spans="2:13" ht="12.75">
      <c r="B176" s="229"/>
      <c r="F176" s="51"/>
      <c r="H176" s="5">
        <v>0</v>
      </c>
      <c r="I176" s="19">
        <v>0</v>
      </c>
      <c r="M176" s="2">
        <v>445</v>
      </c>
    </row>
    <row r="177" spans="1:13" s="55" customFormat="1" ht="12.75">
      <c r="A177" s="9"/>
      <c r="B177" s="230">
        <v>115700</v>
      </c>
      <c r="C177" s="9" t="s">
        <v>396</v>
      </c>
      <c r="D177" s="9"/>
      <c r="E177" s="9"/>
      <c r="F177" s="58"/>
      <c r="G177" s="171"/>
      <c r="H177" s="57">
        <v>0</v>
      </c>
      <c r="I177" s="54">
        <v>260</v>
      </c>
      <c r="M177" s="2">
        <v>445</v>
      </c>
    </row>
    <row r="178" spans="2:13" ht="12.75">
      <c r="B178" s="229"/>
      <c r="F178" s="51"/>
      <c r="H178" s="5">
        <v>0</v>
      </c>
      <c r="I178" s="19">
        <v>0</v>
      </c>
      <c r="M178" s="2">
        <v>445</v>
      </c>
    </row>
    <row r="179" spans="1:13" s="55" customFormat="1" ht="12.75">
      <c r="A179" s="9"/>
      <c r="B179" s="230">
        <v>40225</v>
      </c>
      <c r="C179" s="9" t="s">
        <v>397</v>
      </c>
      <c r="D179" s="9"/>
      <c r="E179" s="9"/>
      <c r="F179" s="58"/>
      <c r="G179" s="171"/>
      <c r="H179" s="57">
        <v>0</v>
      </c>
      <c r="I179" s="54">
        <v>90.3932584269663</v>
      </c>
      <c r="M179" s="2">
        <v>445</v>
      </c>
    </row>
    <row r="180" spans="2:13" ht="12.75">
      <c r="B180" s="229"/>
      <c r="F180" s="51"/>
      <c r="H180" s="5">
        <v>0</v>
      </c>
      <c r="I180" s="19">
        <v>0</v>
      </c>
      <c r="M180" s="2">
        <v>445</v>
      </c>
    </row>
    <row r="181" spans="1:13" s="55" customFormat="1" ht="12.75">
      <c r="A181" s="9"/>
      <c r="B181" s="230">
        <v>8835</v>
      </c>
      <c r="C181" s="9"/>
      <c r="D181" s="9"/>
      <c r="E181" s="9"/>
      <c r="F181" s="58"/>
      <c r="G181" s="171"/>
      <c r="H181" s="57">
        <v>0</v>
      </c>
      <c r="I181" s="54">
        <v>19.853932584269664</v>
      </c>
      <c r="M181" s="2">
        <v>445</v>
      </c>
    </row>
    <row r="182" spans="2:13" ht="12.75">
      <c r="B182" s="229"/>
      <c r="F182" s="51"/>
      <c r="H182" s="5">
        <v>0</v>
      </c>
      <c r="I182" s="19">
        <v>0</v>
      </c>
      <c r="M182" s="2">
        <v>445</v>
      </c>
    </row>
    <row r="183" spans="1:13" s="55" customFormat="1" ht="12.75">
      <c r="A183" s="9"/>
      <c r="B183" s="230">
        <v>10000</v>
      </c>
      <c r="C183" s="9" t="s">
        <v>162</v>
      </c>
      <c r="D183" s="9"/>
      <c r="E183" s="9"/>
      <c r="F183" s="58"/>
      <c r="G183" s="171"/>
      <c r="H183" s="57">
        <v>0</v>
      </c>
      <c r="I183" s="54">
        <v>22.471910112359552</v>
      </c>
      <c r="M183" s="2">
        <v>445</v>
      </c>
    </row>
    <row r="184" spans="2:13" ht="12.75">
      <c r="B184" s="229"/>
      <c r="F184" s="51"/>
      <c r="H184" s="5">
        <v>0</v>
      </c>
      <c r="I184" s="19">
        <v>0</v>
      </c>
      <c r="M184" s="2">
        <v>445</v>
      </c>
    </row>
    <row r="185" spans="1:13" s="55" customFormat="1" ht="12.75">
      <c r="A185" s="9"/>
      <c r="B185" s="230">
        <v>11780</v>
      </c>
      <c r="C185" s="9" t="s">
        <v>64</v>
      </c>
      <c r="D185" s="9"/>
      <c r="E185" s="9"/>
      <c r="F185" s="58"/>
      <c r="G185" s="171"/>
      <c r="H185" s="57">
        <v>0</v>
      </c>
      <c r="I185" s="54">
        <v>26.471910112359552</v>
      </c>
      <c r="M185" s="2">
        <v>445</v>
      </c>
    </row>
    <row r="186" spans="2:13" ht="12.75">
      <c r="B186" s="229"/>
      <c r="F186" s="51"/>
      <c r="H186" s="5">
        <v>0</v>
      </c>
      <c r="I186" s="19">
        <v>0</v>
      </c>
      <c r="M186" s="2">
        <v>445</v>
      </c>
    </row>
    <row r="187" spans="2:13" ht="12.75">
      <c r="B187" s="229"/>
      <c r="F187" s="51"/>
      <c r="H187" s="5">
        <v>0</v>
      </c>
      <c r="I187" s="19">
        <v>0</v>
      </c>
      <c r="M187" s="2">
        <v>445</v>
      </c>
    </row>
    <row r="188" spans="1:13" s="55" customFormat="1" ht="12.75">
      <c r="A188" s="9"/>
      <c r="B188" s="230">
        <v>32625</v>
      </c>
      <c r="C188" s="9" t="s">
        <v>189</v>
      </c>
      <c r="D188" s="9"/>
      <c r="E188" s="9"/>
      <c r="F188" s="58"/>
      <c r="G188" s="171"/>
      <c r="H188" s="57">
        <v>0</v>
      </c>
      <c r="I188" s="54">
        <v>73.31460674157303</v>
      </c>
      <c r="M188" s="2">
        <v>445</v>
      </c>
    </row>
    <row r="189" spans="2:13" ht="12.75">
      <c r="B189" s="229"/>
      <c r="F189" s="51"/>
      <c r="I189" s="19"/>
      <c r="M189" s="2">
        <v>445</v>
      </c>
    </row>
    <row r="190" spans="1:13" ht="12.75">
      <c r="A190" s="9"/>
      <c r="B190" s="230">
        <v>95000</v>
      </c>
      <c r="C190" s="9" t="s">
        <v>385</v>
      </c>
      <c r="D190" s="9"/>
      <c r="E190" s="9" t="s">
        <v>398</v>
      </c>
      <c r="F190" s="58"/>
      <c r="G190" s="171"/>
      <c r="H190" s="57">
        <v>0</v>
      </c>
      <c r="I190" s="54">
        <v>213.48314606741573</v>
      </c>
      <c r="J190" s="55"/>
      <c r="K190" s="55"/>
      <c r="L190" s="55"/>
      <c r="M190" s="2">
        <v>445</v>
      </c>
    </row>
    <row r="191" spans="2:13" ht="12.75">
      <c r="B191" s="229"/>
      <c r="F191" s="51"/>
      <c r="H191" s="5">
        <v>0</v>
      </c>
      <c r="I191" s="19">
        <v>0</v>
      </c>
      <c r="M191" s="2">
        <v>445</v>
      </c>
    </row>
    <row r="192" spans="1:13" ht="12.75">
      <c r="A192" s="9"/>
      <c r="B192" s="230">
        <v>22500</v>
      </c>
      <c r="C192" s="9"/>
      <c r="D192" s="9"/>
      <c r="E192" s="9" t="s">
        <v>399</v>
      </c>
      <c r="F192" s="58"/>
      <c r="G192" s="171"/>
      <c r="H192" s="57">
        <v>0</v>
      </c>
      <c r="I192" s="54">
        <v>50.561797752808985</v>
      </c>
      <c r="J192" s="55"/>
      <c r="K192" s="55"/>
      <c r="L192" s="55"/>
      <c r="M192" s="2">
        <v>445</v>
      </c>
    </row>
    <row r="193" spans="2:13" ht="12.75">
      <c r="B193" s="229"/>
      <c r="F193" s="51"/>
      <c r="H193" s="5">
        <v>0</v>
      </c>
      <c r="I193" s="19">
        <v>0</v>
      </c>
      <c r="M193" s="2">
        <v>445</v>
      </c>
    </row>
    <row r="194" spans="1:13" s="55" customFormat="1" ht="12.75">
      <c r="A194" s="9"/>
      <c r="B194" s="230">
        <v>10000</v>
      </c>
      <c r="C194" s="9" t="s">
        <v>397</v>
      </c>
      <c r="D194" s="9"/>
      <c r="E194" s="9" t="s">
        <v>400</v>
      </c>
      <c r="F194" s="58"/>
      <c r="G194" s="171"/>
      <c r="H194" s="57">
        <v>0</v>
      </c>
      <c r="I194" s="54">
        <v>22.471910112359552</v>
      </c>
      <c r="M194" s="2">
        <v>445</v>
      </c>
    </row>
    <row r="195" spans="2:13" ht="12.75">
      <c r="B195" s="229"/>
      <c r="F195" s="51"/>
      <c r="H195" s="5">
        <v>0</v>
      </c>
      <c r="I195" s="19">
        <v>0</v>
      </c>
      <c r="M195" s="2">
        <v>445</v>
      </c>
    </row>
    <row r="196" spans="1:13" s="55" customFormat="1" ht="12.75">
      <c r="A196" s="9"/>
      <c r="B196" s="230">
        <v>28500</v>
      </c>
      <c r="C196" s="9" t="s">
        <v>397</v>
      </c>
      <c r="D196" s="9"/>
      <c r="E196" s="9" t="s">
        <v>401</v>
      </c>
      <c r="F196" s="58"/>
      <c r="G196" s="171"/>
      <c r="H196" s="57">
        <v>0</v>
      </c>
      <c r="I196" s="54">
        <v>64.04494382022472</v>
      </c>
      <c r="M196" s="2">
        <v>445</v>
      </c>
    </row>
    <row r="197" spans="2:13" ht="12.75">
      <c r="B197" s="229"/>
      <c r="F197" s="51"/>
      <c r="H197" s="5">
        <v>0</v>
      </c>
      <c r="I197" s="19">
        <v>0</v>
      </c>
      <c r="M197" s="2">
        <v>445</v>
      </c>
    </row>
    <row r="198" spans="1:13" s="55" customFormat="1" ht="12.75">
      <c r="A198" s="9"/>
      <c r="B198" s="230">
        <v>15000</v>
      </c>
      <c r="C198" s="9" t="s">
        <v>397</v>
      </c>
      <c r="D198" s="9"/>
      <c r="E198" s="9" t="s">
        <v>402</v>
      </c>
      <c r="F198" s="58"/>
      <c r="G198" s="171"/>
      <c r="H198" s="57">
        <v>0</v>
      </c>
      <c r="I198" s="54">
        <v>33.70786516853933</v>
      </c>
      <c r="M198" s="2">
        <v>445</v>
      </c>
    </row>
    <row r="199" spans="2:13" ht="12.75">
      <c r="B199" s="229"/>
      <c r="F199" s="51"/>
      <c r="H199" s="5">
        <v>0</v>
      </c>
      <c r="I199" s="19">
        <v>0</v>
      </c>
      <c r="M199" s="2">
        <v>445</v>
      </c>
    </row>
    <row r="200" spans="1:13" ht="12.75">
      <c r="A200" s="9"/>
      <c r="B200" s="230">
        <v>75000</v>
      </c>
      <c r="C200" s="9" t="s">
        <v>386</v>
      </c>
      <c r="D200" s="9"/>
      <c r="E200" s="9"/>
      <c r="F200" s="58"/>
      <c r="G200" s="171"/>
      <c r="H200" s="227">
        <v>0</v>
      </c>
      <c r="I200" s="54">
        <v>168.53932584269663</v>
      </c>
      <c r="J200" s="55"/>
      <c r="K200" s="55"/>
      <c r="L200" s="55"/>
      <c r="M200" s="2">
        <v>445</v>
      </c>
    </row>
    <row r="201" spans="6:13" ht="12.75">
      <c r="F201" s="51"/>
      <c r="H201" s="5">
        <v>0</v>
      </c>
      <c r="I201" s="19">
        <v>0</v>
      </c>
      <c r="M201" s="2">
        <v>445</v>
      </c>
    </row>
    <row r="202" spans="6:13" ht="12.75">
      <c r="F202" s="51"/>
      <c r="I202" s="19"/>
      <c r="M202" s="2">
        <v>445</v>
      </c>
    </row>
    <row r="203" spans="6:13" ht="12.75">
      <c r="F203" s="51"/>
      <c r="I203" s="19"/>
      <c r="M203" s="2">
        <v>445</v>
      </c>
    </row>
    <row r="204" spans="6:13" ht="12.75">
      <c r="F204" s="51"/>
      <c r="H204" s="5">
        <v>0</v>
      </c>
      <c r="I204" s="19">
        <v>0</v>
      </c>
      <c r="M204" s="2">
        <v>445</v>
      </c>
    </row>
    <row r="205" spans="1:13" ht="13.5" thickBot="1">
      <c r="A205" s="46"/>
      <c r="B205" s="231">
        <v>914700</v>
      </c>
      <c r="C205" s="46"/>
      <c r="D205" s="53" t="s">
        <v>302</v>
      </c>
      <c r="E205" s="46"/>
      <c r="F205" s="84"/>
      <c r="G205" s="170"/>
      <c r="H205" s="118">
        <v>-914700</v>
      </c>
      <c r="I205" s="119">
        <v>2055.505617977528</v>
      </c>
      <c r="J205" s="50"/>
      <c r="K205" s="50"/>
      <c r="L205" s="50"/>
      <c r="M205" s="2">
        <v>445</v>
      </c>
    </row>
    <row r="206" spans="2:13" ht="12.75">
      <c r="B206" s="217"/>
      <c r="F206" s="51"/>
      <c r="H206" s="5">
        <v>0</v>
      </c>
      <c r="I206" s="19">
        <v>0</v>
      </c>
      <c r="M206" s="2">
        <v>445</v>
      </c>
    </row>
    <row r="207" spans="2:13" ht="12.75">
      <c r="B207" s="217"/>
      <c r="F207" s="51"/>
      <c r="H207" s="5">
        <v>0</v>
      </c>
      <c r="I207" s="19">
        <v>0</v>
      </c>
      <c r="M207" s="2">
        <v>445</v>
      </c>
    </row>
    <row r="208" spans="1:13" s="55" customFormat="1" ht="12.75">
      <c r="A208" s="9"/>
      <c r="B208" s="216">
        <v>97000</v>
      </c>
      <c r="C208" s="9" t="s">
        <v>397</v>
      </c>
      <c r="D208" s="9"/>
      <c r="E208" s="9"/>
      <c r="F208" s="58"/>
      <c r="G208" s="171"/>
      <c r="H208" s="57">
        <v>0</v>
      </c>
      <c r="I208" s="54">
        <v>217.97752808988764</v>
      </c>
      <c r="M208" s="2">
        <v>445</v>
      </c>
    </row>
    <row r="209" spans="2:13" ht="12.75">
      <c r="B209" s="217"/>
      <c r="F209" s="51"/>
      <c r="H209" s="5">
        <v>0</v>
      </c>
      <c r="I209" s="19">
        <v>0</v>
      </c>
      <c r="M209" s="2">
        <v>445</v>
      </c>
    </row>
    <row r="210" spans="1:13" ht="12.75">
      <c r="A210" s="9"/>
      <c r="B210" s="216">
        <v>17700</v>
      </c>
      <c r="C210" s="9" t="s">
        <v>57</v>
      </c>
      <c r="D210" s="9"/>
      <c r="E210" s="9"/>
      <c r="F210" s="58"/>
      <c r="G210" s="171"/>
      <c r="H210" s="57">
        <v>0</v>
      </c>
      <c r="I210" s="54">
        <v>39.7752808988764</v>
      </c>
      <c r="J210" s="55"/>
      <c r="K210" s="55"/>
      <c r="L210" s="55"/>
      <c r="M210" s="2">
        <v>445</v>
      </c>
    </row>
    <row r="211" spans="2:13" ht="12.75">
      <c r="B211" s="217"/>
      <c r="F211" s="51"/>
      <c r="H211" s="5">
        <v>0</v>
      </c>
      <c r="I211" s="19">
        <v>0</v>
      </c>
      <c r="M211" s="2">
        <v>445</v>
      </c>
    </row>
    <row r="212" spans="1:13" ht="12.75">
      <c r="A212" s="9"/>
      <c r="B212" s="216">
        <v>800000</v>
      </c>
      <c r="C212" s="9" t="s">
        <v>70</v>
      </c>
      <c r="D212" s="9"/>
      <c r="E212" s="9"/>
      <c r="F212" s="81"/>
      <c r="G212" s="171"/>
      <c r="H212" s="57">
        <v>0</v>
      </c>
      <c r="I212" s="54">
        <v>1797.752808988764</v>
      </c>
      <c r="J212" s="55"/>
      <c r="K212" s="55"/>
      <c r="L212" s="55"/>
      <c r="M212" s="2">
        <v>445</v>
      </c>
    </row>
    <row r="213" spans="6:13" ht="12.75">
      <c r="F213" s="51"/>
      <c r="H213" s="5">
        <v>0</v>
      </c>
      <c r="I213" s="19">
        <v>0</v>
      </c>
      <c r="M213" s="2">
        <v>445</v>
      </c>
    </row>
    <row r="214" spans="6:13" ht="12.75">
      <c r="F214" s="51"/>
      <c r="H214" s="5">
        <v>0</v>
      </c>
      <c r="I214" s="19">
        <v>0</v>
      </c>
      <c r="M214" s="2">
        <v>445</v>
      </c>
    </row>
    <row r="215" spans="6:13" ht="12.75">
      <c r="F215" s="51"/>
      <c r="H215" s="5">
        <v>0</v>
      </c>
      <c r="I215" s="19">
        <v>0</v>
      </c>
      <c r="M215" s="2">
        <v>445</v>
      </c>
    </row>
    <row r="216" spans="6:13" ht="12.75">
      <c r="F216" s="51"/>
      <c r="H216" s="5">
        <v>0</v>
      </c>
      <c r="I216" s="19">
        <v>0</v>
      </c>
      <c r="M216" s="2">
        <v>445</v>
      </c>
    </row>
    <row r="217" spans="1:13" ht="13.5" thickBot="1">
      <c r="A217" s="46"/>
      <c r="B217" s="52">
        <v>1261992</v>
      </c>
      <c r="C217" s="43"/>
      <c r="D217" s="45" t="s">
        <v>189</v>
      </c>
      <c r="E217" s="43"/>
      <c r="F217" s="84"/>
      <c r="G217" s="170"/>
      <c r="H217" s="118">
        <v>-1261992</v>
      </c>
      <c r="I217" s="49">
        <v>2835.937078651685</v>
      </c>
      <c r="J217" s="50"/>
      <c r="K217" s="50"/>
      <c r="L217" s="50"/>
      <c r="M217" s="2">
        <v>445</v>
      </c>
    </row>
    <row r="218" spans="6:13" ht="12.75">
      <c r="F218" s="51"/>
      <c r="H218" s="5">
        <v>0</v>
      </c>
      <c r="I218" s="19">
        <v>0</v>
      </c>
      <c r="M218" s="2">
        <v>445</v>
      </c>
    </row>
    <row r="219" spans="6:13" ht="12.75">
      <c r="F219" s="51"/>
      <c r="H219" s="5">
        <v>0</v>
      </c>
      <c r="I219" s="19">
        <v>0</v>
      </c>
      <c r="M219" s="2">
        <v>445</v>
      </c>
    </row>
    <row r="220" spans="1:13" s="55" customFormat="1" ht="12.75">
      <c r="A220" s="9"/>
      <c r="B220" s="219">
        <v>169500</v>
      </c>
      <c r="C220" s="9" t="s">
        <v>397</v>
      </c>
      <c r="D220" s="9"/>
      <c r="E220" s="9"/>
      <c r="F220" s="58"/>
      <c r="G220" s="171"/>
      <c r="H220" s="57">
        <v>0</v>
      </c>
      <c r="I220" s="54">
        <v>380.8988764044944</v>
      </c>
      <c r="M220" s="2">
        <v>445</v>
      </c>
    </row>
    <row r="221" spans="6:13" ht="12.75">
      <c r="F221" s="51"/>
      <c r="H221" s="5">
        <v>0</v>
      </c>
      <c r="I221" s="19">
        <v>0</v>
      </c>
      <c r="M221" s="2">
        <v>445</v>
      </c>
    </row>
    <row r="222" spans="1:13" ht="12.75">
      <c r="A222" s="9"/>
      <c r="B222" s="218">
        <v>130000</v>
      </c>
      <c r="C222" s="9" t="s">
        <v>403</v>
      </c>
      <c r="D222" s="9"/>
      <c r="E222" s="9"/>
      <c r="F222" s="58"/>
      <c r="G222" s="171"/>
      <c r="H222" s="57">
        <v>0</v>
      </c>
      <c r="I222" s="54">
        <v>292.13483146067415</v>
      </c>
      <c r="J222" s="55"/>
      <c r="K222" s="55"/>
      <c r="L222" s="55"/>
      <c r="M222" s="2">
        <v>445</v>
      </c>
    </row>
    <row r="223" spans="6:13" ht="12.75">
      <c r="F223" s="51"/>
      <c r="H223" s="5">
        <v>0</v>
      </c>
      <c r="I223" s="19">
        <v>0</v>
      </c>
      <c r="M223" s="2">
        <v>445</v>
      </c>
    </row>
    <row r="224" spans="1:13" ht="12.75">
      <c r="A224" s="9"/>
      <c r="B224" s="216">
        <v>88050</v>
      </c>
      <c r="C224" s="9"/>
      <c r="D224" s="9"/>
      <c r="E224" s="9" t="s">
        <v>57</v>
      </c>
      <c r="F224" s="58"/>
      <c r="G224" s="171"/>
      <c r="H224" s="57">
        <v>0</v>
      </c>
      <c r="I224" s="54">
        <v>197.86516853932585</v>
      </c>
      <c r="J224" s="55"/>
      <c r="K224" s="55"/>
      <c r="L224" s="55"/>
      <c r="M224" s="2">
        <v>445</v>
      </c>
    </row>
    <row r="225" spans="2:13" ht="12.75">
      <c r="B225" s="217"/>
      <c r="F225" s="51"/>
      <c r="H225" s="5">
        <v>0</v>
      </c>
      <c r="I225" s="19">
        <v>0</v>
      </c>
      <c r="M225" s="2">
        <v>445</v>
      </c>
    </row>
    <row r="226" spans="1:13" ht="12.75">
      <c r="A226" s="9"/>
      <c r="B226" s="216">
        <v>27900</v>
      </c>
      <c r="C226" s="9" t="s">
        <v>404</v>
      </c>
      <c r="D226" s="9"/>
      <c r="E226" s="9"/>
      <c r="F226" s="58"/>
      <c r="G226" s="171"/>
      <c r="H226" s="57">
        <v>0</v>
      </c>
      <c r="I226" s="54">
        <v>62.69662921348315</v>
      </c>
      <c r="J226" s="55"/>
      <c r="K226" s="55"/>
      <c r="L226" s="55"/>
      <c r="M226" s="2">
        <v>445</v>
      </c>
    </row>
    <row r="227" spans="6:13" ht="12.75">
      <c r="F227" s="51"/>
      <c r="H227" s="5">
        <v>0</v>
      </c>
      <c r="I227" s="19">
        <v>0</v>
      </c>
      <c r="M227" s="2">
        <v>445</v>
      </c>
    </row>
    <row r="228" spans="1:13" ht="12.75">
      <c r="A228" s="9"/>
      <c r="B228" s="57">
        <v>207450</v>
      </c>
      <c r="C228" s="9"/>
      <c r="D228" s="9"/>
      <c r="E228" s="9" t="s">
        <v>189</v>
      </c>
      <c r="F228" s="58"/>
      <c r="G228" s="171"/>
      <c r="H228" s="57">
        <v>0</v>
      </c>
      <c r="I228" s="54">
        <v>466.17977528089887</v>
      </c>
      <c r="J228" s="55"/>
      <c r="K228" s="55"/>
      <c r="L228" s="55"/>
      <c r="M228" s="2">
        <v>445</v>
      </c>
    </row>
    <row r="229" spans="1:13" s="13" customFormat="1" ht="12.75">
      <c r="A229" s="10"/>
      <c r="B229" s="25"/>
      <c r="C229" s="10"/>
      <c r="D229" s="10"/>
      <c r="E229" s="10"/>
      <c r="F229" s="65"/>
      <c r="G229" s="78"/>
      <c r="H229" s="5">
        <v>0</v>
      </c>
      <c r="I229" s="19">
        <v>0</v>
      </c>
      <c r="M229" s="2">
        <v>445</v>
      </c>
    </row>
    <row r="230" spans="1:13" ht="12.75">
      <c r="A230" s="9"/>
      <c r="B230" s="185">
        <v>8251</v>
      </c>
      <c r="C230" s="9" t="s">
        <v>278</v>
      </c>
      <c r="D230" s="9"/>
      <c r="E230" s="9"/>
      <c r="F230" s="81"/>
      <c r="G230" s="171"/>
      <c r="H230" s="57">
        <v>0</v>
      </c>
      <c r="I230" s="54">
        <v>18.541573033707866</v>
      </c>
      <c r="J230" s="55"/>
      <c r="K230" s="55"/>
      <c r="L230" s="55"/>
      <c r="M230" s="2">
        <v>445</v>
      </c>
    </row>
    <row r="231" spans="2:13" ht="12.75">
      <c r="B231" s="123"/>
      <c r="F231" s="51"/>
      <c r="H231" s="5">
        <v>0</v>
      </c>
      <c r="I231" s="66">
        <v>0</v>
      </c>
      <c r="M231" s="2">
        <v>445</v>
      </c>
    </row>
    <row r="232" spans="1:13" ht="12.75">
      <c r="A232" s="9"/>
      <c r="B232" s="223">
        <v>232141</v>
      </c>
      <c r="C232" s="9"/>
      <c r="D232" s="9"/>
      <c r="E232" s="9" t="s">
        <v>405</v>
      </c>
      <c r="F232" s="58"/>
      <c r="G232" s="171"/>
      <c r="H232" s="57">
        <v>0</v>
      </c>
      <c r="I232" s="54">
        <v>521.6651685393258</v>
      </c>
      <c r="J232" s="55"/>
      <c r="K232" s="55"/>
      <c r="L232" s="55"/>
      <c r="M232" s="2">
        <v>445</v>
      </c>
    </row>
    <row r="233" spans="1:13" s="13" customFormat="1" ht="12.75">
      <c r="A233" s="10"/>
      <c r="B233" s="232"/>
      <c r="C233" s="10"/>
      <c r="D233" s="10"/>
      <c r="E233" s="10"/>
      <c r="F233" s="65"/>
      <c r="G233" s="78"/>
      <c r="H233" s="5">
        <v>0</v>
      </c>
      <c r="I233" s="19">
        <v>0</v>
      </c>
      <c r="M233" s="2">
        <v>445</v>
      </c>
    </row>
    <row r="234" spans="1:13" s="13" customFormat="1" ht="12.75">
      <c r="A234" s="10"/>
      <c r="B234" s="232"/>
      <c r="C234" s="10"/>
      <c r="D234" s="10"/>
      <c r="E234" s="10"/>
      <c r="F234" s="65"/>
      <c r="G234" s="78"/>
      <c r="H234" s="5"/>
      <c r="I234" s="19"/>
      <c r="M234" s="2">
        <v>445</v>
      </c>
    </row>
    <row r="235" spans="1:13" s="13" customFormat="1" ht="12.75">
      <c r="A235" s="10"/>
      <c r="B235" s="232"/>
      <c r="C235" s="10"/>
      <c r="D235" s="10"/>
      <c r="E235" s="10"/>
      <c r="F235" s="65"/>
      <c r="G235" s="78"/>
      <c r="H235" s="5">
        <v>0</v>
      </c>
      <c r="I235" s="19">
        <v>0</v>
      </c>
      <c r="M235" s="2">
        <v>445</v>
      </c>
    </row>
    <row r="236" spans="1:13" s="55" customFormat="1" ht="12.75">
      <c r="A236" s="9"/>
      <c r="B236" s="223">
        <v>32800</v>
      </c>
      <c r="C236" s="103" t="s">
        <v>406</v>
      </c>
      <c r="D236" s="9"/>
      <c r="E236" s="9"/>
      <c r="F236" s="233" t="s">
        <v>407</v>
      </c>
      <c r="G236" s="171"/>
      <c r="H236" s="57"/>
      <c r="I236" s="54">
        <v>73.70786516853933</v>
      </c>
      <c r="M236" s="2">
        <v>445</v>
      </c>
    </row>
    <row r="237" spans="2:13" ht="12.75">
      <c r="B237" s="224"/>
      <c r="F237" s="51"/>
      <c r="H237" s="5">
        <v>0</v>
      </c>
      <c r="I237" s="19">
        <v>0</v>
      </c>
      <c r="M237" s="2">
        <v>445</v>
      </c>
    </row>
    <row r="238" spans="1:13" ht="12.75">
      <c r="A238" s="9"/>
      <c r="B238" s="223">
        <v>14800</v>
      </c>
      <c r="C238" s="9" t="s">
        <v>396</v>
      </c>
      <c r="D238" s="9"/>
      <c r="E238" s="9"/>
      <c r="F238" s="58"/>
      <c r="G238" s="171"/>
      <c r="H238" s="57">
        <v>0</v>
      </c>
      <c r="I238" s="54">
        <v>33.258426966292134</v>
      </c>
      <c r="J238" s="55"/>
      <c r="K238" s="55"/>
      <c r="L238" s="55"/>
      <c r="M238" s="2">
        <v>445</v>
      </c>
    </row>
    <row r="239" spans="2:13" ht="12.75">
      <c r="B239" s="224"/>
      <c r="F239" s="51"/>
      <c r="H239" s="5">
        <v>0</v>
      </c>
      <c r="I239" s="19">
        <v>0</v>
      </c>
      <c r="M239" s="2">
        <v>445</v>
      </c>
    </row>
    <row r="240" spans="1:13" s="55" customFormat="1" ht="12.75">
      <c r="A240" s="9"/>
      <c r="B240" s="223">
        <v>10000</v>
      </c>
      <c r="C240" s="91" t="s">
        <v>162</v>
      </c>
      <c r="D240" s="9"/>
      <c r="E240" s="91"/>
      <c r="F240" s="81"/>
      <c r="G240" s="174"/>
      <c r="H240" s="57">
        <v>0</v>
      </c>
      <c r="I240" s="54">
        <v>22.471910112359552</v>
      </c>
      <c r="M240" s="2">
        <v>445</v>
      </c>
    </row>
    <row r="241" spans="2:13" ht="12.75">
      <c r="B241" s="224"/>
      <c r="F241" s="51"/>
      <c r="H241" s="5">
        <v>0</v>
      </c>
      <c r="I241" s="19">
        <v>0</v>
      </c>
      <c r="M241" s="2">
        <v>445</v>
      </c>
    </row>
    <row r="242" spans="1:13" ht="12.75">
      <c r="A242" s="9"/>
      <c r="B242" s="223">
        <v>8000</v>
      </c>
      <c r="C242" s="9" t="s">
        <v>64</v>
      </c>
      <c r="D242" s="9"/>
      <c r="E242" s="9"/>
      <c r="F242" s="58"/>
      <c r="G242" s="171"/>
      <c r="H242" s="57">
        <v>0</v>
      </c>
      <c r="I242" s="54">
        <v>17.97752808988764</v>
      </c>
      <c r="J242" s="55"/>
      <c r="K242" s="55"/>
      <c r="L242" s="55"/>
      <c r="M242" s="2">
        <v>445</v>
      </c>
    </row>
    <row r="243" spans="1:13" s="13" customFormat="1" ht="12.75">
      <c r="A243" s="10"/>
      <c r="B243" s="25"/>
      <c r="C243" s="10"/>
      <c r="D243" s="10"/>
      <c r="E243" s="10"/>
      <c r="F243" s="65"/>
      <c r="G243" s="78"/>
      <c r="H243" s="5">
        <v>0</v>
      </c>
      <c r="I243" s="19">
        <v>0</v>
      </c>
      <c r="M243" s="2">
        <v>445</v>
      </c>
    </row>
    <row r="244" spans="1:13" ht="12.75">
      <c r="A244" s="9"/>
      <c r="B244" s="234">
        <v>365900</v>
      </c>
      <c r="C244" s="9" t="s">
        <v>70</v>
      </c>
      <c r="D244" s="9"/>
      <c r="E244" s="9"/>
      <c r="F244" s="81"/>
      <c r="G244" s="171"/>
      <c r="H244" s="227">
        <v>0</v>
      </c>
      <c r="I244" s="54">
        <v>822.2471910112359</v>
      </c>
      <c r="J244" s="55"/>
      <c r="K244" s="55"/>
      <c r="L244" s="55"/>
      <c r="M244" s="2">
        <v>445</v>
      </c>
    </row>
    <row r="245" spans="6:13" ht="12.75">
      <c r="F245" s="51"/>
      <c r="H245" s="5">
        <v>0</v>
      </c>
      <c r="I245" s="19">
        <v>0</v>
      </c>
      <c r="M245" s="2">
        <v>445</v>
      </c>
    </row>
    <row r="246" spans="6:13" ht="12.75">
      <c r="F246" s="51"/>
      <c r="H246" s="5">
        <v>0</v>
      </c>
      <c r="I246" s="19">
        <v>0</v>
      </c>
      <c r="M246" s="2">
        <v>445</v>
      </c>
    </row>
    <row r="247" spans="6:13" ht="12.75">
      <c r="F247" s="51"/>
      <c r="H247" s="5">
        <v>0</v>
      </c>
      <c r="I247" s="19">
        <v>0</v>
      </c>
      <c r="M247" s="2">
        <v>445</v>
      </c>
    </row>
    <row r="248" spans="6:13" ht="12.75">
      <c r="F248" s="51"/>
      <c r="H248" s="5">
        <v>0</v>
      </c>
      <c r="I248" s="19">
        <v>0</v>
      </c>
      <c r="M248" s="2">
        <v>445</v>
      </c>
    </row>
    <row r="249" spans="1:13" s="125" customFormat="1" ht="13.5" thickBot="1">
      <c r="A249" s="46"/>
      <c r="B249" s="44">
        <v>10838560</v>
      </c>
      <c r="C249" s="53" t="s">
        <v>22</v>
      </c>
      <c r="D249" s="46"/>
      <c r="E249" s="43"/>
      <c r="F249" s="84"/>
      <c r="G249" s="170"/>
      <c r="H249" s="118"/>
      <c r="I249" s="119"/>
      <c r="J249" s="124"/>
      <c r="K249" s="50">
        <v>445</v>
      </c>
      <c r="L249" s="50"/>
      <c r="M249" s="2">
        <v>445</v>
      </c>
    </row>
    <row r="250" spans="1:13" s="125" customFormat="1" ht="12.75">
      <c r="A250" s="1"/>
      <c r="B250" s="59"/>
      <c r="C250" s="10"/>
      <c r="D250" s="10"/>
      <c r="E250" s="27"/>
      <c r="F250" s="42"/>
      <c r="G250" s="172"/>
      <c r="H250" s="5"/>
      <c r="I250" s="19"/>
      <c r="J250" s="19"/>
      <c r="K250" s="2">
        <v>445</v>
      </c>
      <c r="L250"/>
      <c r="M250" s="2">
        <v>445</v>
      </c>
    </row>
    <row r="251" spans="1:13" s="125" customFormat="1" ht="12.75">
      <c r="A251" s="10"/>
      <c r="B251" s="235" t="s">
        <v>408</v>
      </c>
      <c r="C251" s="236" t="s">
        <v>409</v>
      </c>
      <c r="D251" s="236"/>
      <c r="E251" s="236"/>
      <c r="F251" s="237"/>
      <c r="G251" s="238"/>
      <c r="H251" s="239"/>
      <c r="I251" s="240" t="s">
        <v>13</v>
      </c>
      <c r="J251" s="241"/>
      <c r="K251" s="2">
        <v>445</v>
      </c>
      <c r="L251"/>
      <c r="M251" s="2">
        <v>445</v>
      </c>
    </row>
    <row r="252" spans="1:13" s="249" customFormat="1" ht="12.75">
      <c r="A252" s="242"/>
      <c r="B252" s="243">
        <v>867285</v>
      </c>
      <c r="C252" s="244" t="s">
        <v>410</v>
      </c>
      <c r="D252" s="244" t="s">
        <v>411</v>
      </c>
      <c r="E252" s="244" t="s">
        <v>412</v>
      </c>
      <c r="F252" s="245"/>
      <c r="G252" s="246"/>
      <c r="H252" s="239">
        <v>-867285</v>
      </c>
      <c r="I252" s="240">
        <v>1948.9550561797753</v>
      </c>
      <c r="J252" s="247"/>
      <c r="K252" s="2">
        <v>445</v>
      </c>
      <c r="L252" s="248"/>
      <c r="M252" s="2">
        <v>445</v>
      </c>
    </row>
    <row r="253" spans="1:13" s="55" customFormat="1" ht="12.75">
      <c r="A253" s="250"/>
      <c r="B253" s="251">
        <v>2296200</v>
      </c>
      <c r="C253" s="252" t="s">
        <v>413</v>
      </c>
      <c r="D253" s="252" t="s">
        <v>411</v>
      </c>
      <c r="E253" s="252" t="s">
        <v>412</v>
      </c>
      <c r="F253" s="237"/>
      <c r="G253" s="253"/>
      <c r="H253" s="239">
        <v>-2296200</v>
      </c>
      <c r="I253" s="240">
        <v>5160</v>
      </c>
      <c r="J253" s="241"/>
      <c r="K253" s="2">
        <v>445</v>
      </c>
      <c r="L253" s="254"/>
      <c r="M253" s="2">
        <v>445</v>
      </c>
    </row>
    <row r="254" spans="1:13" s="264" customFormat="1" ht="12.75">
      <c r="A254" s="255"/>
      <c r="B254" s="256">
        <v>3264381</v>
      </c>
      <c r="C254" s="257" t="s">
        <v>281</v>
      </c>
      <c r="D254" s="257" t="s">
        <v>411</v>
      </c>
      <c r="E254" s="257" t="s">
        <v>412</v>
      </c>
      <c r="F254" s="258"/>
      <c r="G254" s="259"/>
      <c r="H254" s="260">
        <v>-4131666</v>
      </c>
      <c r="I254" s="261">
        <v>7335.687640449438</v>
      </c>
      <c r="J254" s="262"/>
      <c r="K254" s="2">
        <v>445</v>
      </c>
      <c r="L254" s="263"/>
      <c r="M254" s="2">
        <v>445</v>
      </c>
    </row>
    <row r="255" spans="1:13" s="272" customFormat="1" ht="12.75">
      <c r="A255" s="265"/>
      <c r="B255" s="266">
        <v>3007365</v>
      </c>
      <c r="C255" s="267" t="s">
        <v>414</v>
      </c>
      <c r="D255" s="267" t="s">
        <v>411</v>
      </c>
      <c r="E255" s="267" t="s">
        <v>412</v>
      </c>
      <c r="F255" s="268"/>
      <c r="G255" s="269"/>
      <c r="H255" s="260">
        <v>-5303565</v>
      </c>
      <c r="I255" s="261">
        <v>6758.123595505618</v>
      </c>
      <c r="J255" s="270"/>
      <c r="K255" s="2">
        <v>445</v>
      </c>
      <c r="L255" s="271"/>
      <c r="M255" s="2">
        <v>445</v>
      </c>
    </row>
    <row r="256" spans="1:13" ht="12.75">
      <c r="A256" s="273"/>
      <c r="B256" s="274">
        <v>544723</v>
      </c>
      <c r="C256" s="275" t="s">
        <v>415</v>
      </c>
      <c r="D256" s="275" t="s">
        <v>411</v>
      </c>
      <c r="E256" s="275" t="s">
        <v>412</v>
      </c>
      <c r="F256" s="276"/>
      <c r="G256" s="277"/>
      <c r="H256" s="260">
        <v>-4676389</v>
      </c>
      <c r="I256" s="261">
        <v>1224.096629213483</v>
      </c>
      <c r="J256" s="278"/>
      <c r="K256" s="2">
        <v>445</v>
      </c>
      <c r="L256" s="125"/>
      <c r="M256" s="2">
        <v>445</v>
      </c>
    </row>
    <row r="257" spans="1:13" s="287" customFormat="1" ht="12.75">
      <c r="A257" s="279"/>
      <c r="B257" s="280">
        <v>858606</v>
      </c>
      <c r="C257" s="281" t="s">
        <v>416</v>
      </c>
      <c r="D257" s="281" t="s">
        <v>411</v>
      </c>
      <c r="E257" s="281" t="s">
        <v>412</v>
      </c>
      <c r="F257" s="282"/>
      <c r="G257" s="283"/>
      <c r="H257" s="239">
        <v>-5534995</v>
      </c>
      <c r="I257" s="261">
        <v>1908.0133333333333</v>
      </c>
      <c r="J257" s="284"/>
      <c r="K257" s="285">
        <v>450</v>
      </c>
      <c r="L257" s="286"/>
      <c r="M257" s="285">
        <v>450</v>
      </c>
    </row>
    <row r="258" spans="1:13" ht="12.75">
      <c r="A258" s="10"/>
      <c r="B258" s="38">
        <v>10838560</v>
      </c>
      <c r="C258" s="288" t="s">
        <v>417</v>
      </c>
      <c r="D258" s="289"/>
      <c r="E258" s="289"/>
      <c r="F258" s="237"/>
      <c r="G258" s="290"/>
      <c r="H258" s="260">
        <v>-14970226</v>
      </c>
      <c r="I258" s="240">
        <v>24356.314606741573</v>
      </c>
      <c r="J258" s="291"/>
      <c r="K258" s="2">
        <v>445</v>
      </c>
      <c r="M258" s="2">
        <v>445</v>
      </c>
    </row>
    <row r="259" spans="1:13" ht="12.75">
      <c r="A259" s="10"/>
      <c r="B259" s="292"/>
      <c r="C259" s="293"/>
      <c r="D259" s="294"/>
      <c r="E259" s="294"/>
      <c r="F259" s="295"/>
      <c r="G259" s="296"/>
      <c r="H259" s="297"/>
      <c r="I259" s="241"/>
      <c r="J259" s="291"/>
      <c r="K259" s="2"/>
      <c r="M259" s="2"/>
    </row>
    <row r="260" spans="1:13" ht="12.75">
      <c r="A260" s="10"/>
      <c r="B260" s="292"/>
      <c r="C260" s="293"/>
      <c r="D260" s="294"/>
      <c r="E260" s="294"/>
      <c r="F260" s="295"/>
      <c r="G260" s="296"/>
      <c r="H260" s="297"/>
      <c r="I260" s="241"/>
      <c r="J260" s="291"/>
      <c r="K260" s="2"/>
      <c r="M260" s="2"/>
    </row>
    <row r="261" spans="1:13" s="249" customFormat="1" ht="12.75">
      <c r="A261" s="242"/>
      <c r="B261" s="298">
        <v>-867387</v>
      </c>
      <c r="C261" s="242" t="s">
        <v>418</v>
      </c>
      <c r="D261" s="242" t="s">
        <v>419</v>
      </c>
      <c r="E261" s="242"/>
      <c r="F261" s="299"/>
      <c r="G261" s="300"/>
      <c r="H261" s="126"/>
      <c r="I261" s="301"/>
      <c r="J261" s="302"/>
      <c r="K261" s="2"/>
      <c r="L261"/>
      <c r="M261" s="2"/>
    </row>
    <row r="262" spans="1:13" s="249" customFormat="1" ht="12.75">
      <c r="A262" s="242"/>
      <c r="B262" s="298">
        <v>867285</v>
      </c>
      <c r="C262" s="242" t="s">
        <v>418</v>
      </c>
      <c r="D262" s="242" t="s">
        <v>286</v>
      </c>
      <c r="E262" s="242"/>
      <c r="F262" s="299"/>
      <c r="G262" s="300"/>
      <c r="H262" s="126">
        <v>-2920625</v>
      </c>
      <c r="I262" s="301">
        <v>6214.095744680851</v>
      </c>
      <c r="J262" s="302"/>
      <c r="K262" s="2">
        <v>460</v>
      </c>
      <c r="L262"/>
      <c r="M262" s="2">
        <v>460</v>
      </c>
    </row>
    <row r="263" spans="1:13" s="249" customFormat="1" ht="12.75">
      <c r="A263" s="303"/>
      <c r="B263" s="304">
        <v>-102</v>
      </c>
      <c r="C263" s="303" t="s">
        <v>418</v>
      </c>
      <c r="D263" s="303" t="s">
        <v>420</v>
      </c>
      <c r="E263" s="303"/>
      <c r="F263" s="305"/>
      <c r="G263" s="306"/>
      <c r="H263" s="307">
        <v>-2920523</v>
      </c>
      <c r="I263" s="308">
        <v>-0.2217391304347826</v>
      </c>
      <c r="J263" s="309"/>
      <c r="K263" s="74">
        <v>460</v>
      </c>
      <c r="L263" s="55"/>
      <c r="M263" s="74">
        <v>460</v>
      </c>
    </row>
    <row r="264" spans="2:13" ht="12.75">
      <c r="B264" s="29"/>
      <c r="F264" s="51"/>
      <c r="I264" s="19"/>
      <c r="K264" s="2"/>
      <c r="M264" s="2"/>
    </row>
    <row r="265" spans="1:13" s="13" customFormat="1" ht="12.75">
      <c r="A265" s="255"/>
      <c r="B265" s="29"/>
      <c r="C265" s="310"/>
      <c r="D265" s="310"/>
      <c r="E265" s="255"/>
      <c r="F265" s="95"/>
      <c r="G265" s="311"/>
      <c r="H265" s="127"/>
      <c r="I265" s="312"/>
      <c r="J265" s="313"/>
      <c r="K265" s="314"/>
      <c r="L265" s="263"/>
      <c r="M265" s="314"/>
    </row>
    <row r="266" spans="1:13" s="13" customFormat="1" ht="12.75">
      <c r="A266" s="10"/>
      <c r="B266" s="128">
        <v>2920625</v>
      </c>
      <c r="C266" s="129" t="s">
        <v>421</v>
      </c>
      <c r="D266" s="129" t="s">
        <v>284</v>
      </c>
      <c r="E266" s="315"/>
      <c r="F266" s="95"/>
      <c r="G266" s="316"/>
      <c r="H266" s="317">
        <v>-2920625</v>
      </c>
      <c r="I266" s="318">
        <v>6214.095744680851</v>
      </c>
      <c r="J266" s="66"/>
      <c r="K266" s="28">
        <v>470</v>
      </c>
      <c r="M266" s="28">
        <v>470</v>
      </c>
    </row>
    <row r="267" spans="1:13" s="13" customFormat="1" ht="12.75">
      <c r="A267" s="10"/>
      <c r="B267" s="128">
        <v>2975960</v>
      </c>
      <c r="C267" s="129" t="s">
        <v>421</v>
      </c>
      <c r="D267" s="129" t="s">
        <v>282</v>
      </c>
      <c r="E267" s="315"/>
      <c r="F267" s="95"/>
      <c r="G267" s="316"/>
      <c r="H267" s="317">
        <v>-5896585</v>
      </c>
      <c r="I267" s="318">
        <v>6399.913978494624</v>
      </c>
      <c r="J267" s="66"/>
      <c r="K267" s="2">
        <v>465</v>
      </c>
      <c r="L267"/>
      <c r="M267" s="2">
        <v>465</v>
      </c>
    </row>
    <row r="268" spans="1:13" s="13" customFormat="1" ht="12.75">
      <c r="A268" s="10"/>
      <c r="B268" s="128">
        <v>2225825</v>
      </c>
      <c r="C268" s="129" t="s">
        <v>421</v>
      </c>
      <c r="D268" s="129" t="s">
        <v>283</v>
      </c>
      <c r="E268" s="315"/>
      <c r="F268" s="95"/>
      <c r="G268" s="316"/>
      <c r="H268" s="317">
        <v>-8122410</v>
      </c>
      <c r="I268" s="318">
        <v>4838.75</v>
      </c>
      <c r="J268" s="66"/>
      <c r="K268" s="2">
        <v>460</v>
      </c>
      <c r="L268"/>
      <c r="M268" s="2">
        <v>460</v>
      </c>
    </row>
    <row r="269" spans="1:13" s="13" customFormat="1" ht="12.75">
      <c r="A269" s="10"/>
      <c r="B269" s="128">
        <v>-27914332</v>
      </c>
      <c r="C269" s="129" t="s">
        <v>421</v>
      </c>
      <c r="D269" s="129" t="s">
        <v>422</v>
      </c>
      <c r="E269" s="315"/>
      <c r="F269" s="95"/>
      <c r="G269" s="319"/>
      <c r="H269" s="317">
        <v>19791922</v>
      </c>
      <c r="I269" s="318">
        <v>-62031.84888888889</v>
      </c>
      <c r="J269" s="66"/>
      <c r="K269" s="28">
        <v>450</v>
      </c>
      <c r="L269"/>
      <c r="M269" s="28">
        <v>450</v>
      </c>
    </row>
    <row r="270" spans="1:13" s="13" customFormat="1" ht="12.75">
      <c r="A270" s="10"/>
      <c r="B270" s="128">
        <v>3385645</v>
      </c>
      <c r="C270" s="129" t="s">
        <v>421</v>
      </c>
      <c r="D270" s="129" t="s">
        <v>285</v>
      </c>
      <c r="E270" s="315"/>
      <c r="F270" s="95"/>
      <c r="G270" s="316"/>
      <c r="H270" s="317">
        <v>16406277</v>
      </c>
      <c r="I270" s="318">
        <v>7523.655555555555</v>
      </c>
      <c r="J270" s="66"/>
      <c r="K270" s="28">
        <v>450</v>
      </c>
      <c r="L270"/>
      <c r="M270" s="28">
        <v>450</v>
      </c>
    </row>
    <row r="271" spans="1:13" s="13" customFormat="1" ht="12.75">
      <c r="A271" s="10"/>
      <c r="B271" s="128">
        <v>2296200</v>
      </c>
      <c r="C271" s="129" t="s">
        <v>421</v>
      </c>
      <c r="D271" s="129" t="s">
        <v>286</v>
      </c>
      <c r="E271" s="315"/>
      <c r="F271" s="95"/>
      <c r="G271" s="316"/>
      <c r="H271" s="317">
        <v>14110077</v>
      </c>
      <c r="I271" s="318">
        <v>5160</v>
      </c>
      <c r="J271" s="66"/>
      <c r="K271" s="28">
        <v>445</v>
      </c>
      <c r="L271"/>
      <c r="M271" s="28">
        <v>445</v>
      </c>
    </row>
    <row r="272" spans="1:13" s="13" customFormat="1" ht="12.75">
      <c r="A272" s="9"/>
      <c r="B272" s="320">
        <v>-14110077</v>
      </c>
      <c r="C272" s="321" t="s">
        <v>421</v>
      </c>
      <c r="D272" s="321" t="s">
        <v>423</v>
      </c>
      <c r="E272" s="322"/>
      <c r="F272" s="81"/>
      <c r="G272" s="323"/>
      <c r="H272" s="324">
        <v>11189452</v>
      </c>
      <c r="I272" s="54">
        <v>-31708.03820224719</v>
      </c>
      <c r="J272" s="325"/>
      <c r="K272" s="74">
        <v>445</v>
      </c>
      <c r="L272" s="55"/>
      <c r="M272" s="74">
        <v>445</v>
      </c>
    </row>
    <row r="273" spans="1:13" s="13" customFormat="1" ht="12.75">
      <c r="A273" s="10"/>
      <c r="B273" s="59"/>
      <c r="C273" s="130"/>
      <c r="D273" s="130"/>
      <c r="E273" s="130"/>
      <c r="F273" s="95"/>
      <c r="G273" s="178"/>
      <c r="H273" s="25"/>
      <c r="I273" s="66"/>
      <c r="J273" s="66"/>
      <c r="K273" s="28"/>
      <c r="M273" s="28"/>
    </row>
    <row r="274" spans="1:13" s="13" customFormat="1" ht="12.75">
      <c r="A274" s="10"/>
      <c r="B274" s="59"/>
      <c r="C274" s="130"/>
      <c r="D274" s="130"/>
      <c r="E274" s="130"/>
      <c r="F274" s="95"/>
      <c r="G274" s="178"/>
      <c r="H274" s="25"/>
      <c r="I274" s="66"/>
      <c r="J274" s="66"/>
      <c r="K274" s="28"/>
      <c r="M274" s="28"/>
    </row>
    <row r="275" spans="2:6" ht="12.75">
      <c r="B275" s="29"/>
      <c r="F275" s="42"/>
    </row>
    <row r="276" spans="1:13" s="13" customFormat="1" ht="12.75">
      <c r="A276" s="131"/>
      <c r="B276" s="132"/>
      <c r="C276" s="131"/>
      <c r="D276" s="131"/>
      <c r="E276" s="131"/>
      <c r="F276" s="133"/>
      <c r="G276" s="179"/>
      <c r="H276" s="134"/>
      <c r="I276" s="135"/>
      <c r="J276" s="136"/>
      <c r="K276" s="28"/>
      <c r="M276" s="28"/>
    </row>
    <row r="277" spans="1:13" s="145" customFormat="1" ht="12.75">
      <c r="A277" s="137"/>
      <c r="B277" s="138">
        <v>-24453800</v>
      </c>
      <c r="C277" s="139" t="s">
        <v>281</v>
      </c>
      <c r="D277" s="137" t="s">
        <v>287</v>
      </c>
      <c r="E277" s="137"/>
      <c r="F277" s="140"/>
      <c r="G277" s="180"/>
      <c r="H277" s="141">
        <v>24453800</v>
      </c>
      <c r="I277" s="142">
        <v>-48423.36633663366</v>
      </c>
      <c r="J277" s="143"/>
      <c r="K277" s="143">
        <v>505</v>
      </c>
      <c r="L277" s="143"/>
      <c r="M277" s="144">
        <v>505</v>
      </c>
    </row>
    <row r="278" spans="1:13" s="145" customFormat="1" ht="12.75">
      <c r="A278" s="137"/>
      <c r="B278" s="138">
        <v>2162305</v>
      </c>
      <c r="C278" s="139" t="s">
        <v>281</v>
      </c>
      <c r="D278" s="137" t="s">
        <v>288</v>
      </c>
      <c r="E278" s="137"/>
      <c r="F278" s="140"/>
      <c r="G278" s="180"/>
      <c r="H278" s="141">
        <v>22291495</v>
      </c>
      <c r="I278" s="142">
        <v>4412.867346938776</v>
      </c>
      <c r="J278" s="143"/>
      <c r="K278" s="143">
        <v>490</v>
      </c>
      <c r="L278" s="143"/>
      <c r="M278" s="144">
        <v>490</v>
      </c>
    </row>
    <row r="279" spans="1:13" s="145" customFormat="1" ht="12.75">
      <c r="A279" s="137"/>
      <c r="B279" s="138">
        <v>1077240</v>
      </c>
      <c r="C279" s="139" t="s">
        <v>281</v>
      </c>
      <c r="D279" s="137" t="s">
        <v>289</v>
      </c>
      <c r="E279" s="137"/>
      <c r="F279" s="140"/>
      <c r="G279" s="180"/>
      <c r="H279" s="141">
        <v>21214255</v>
      </c>
      <c r="I279" s="142">
        <v>2267.8736842105263</v>
      </c>
      <c r="J279" s="143"/>
      <c r="K279" s="143">
        <v>475</v>
      </c>
      <c r="L279" s="143"/>
      <c r="M279" s="144">
        <v>475</v>
      </c>
    </row>
    <row r="280" spans="1:13" s="145" customFormat="1" ht="12.75">
      <c r="A280" s="137"/>
      <c r="B280" s="138">
        <v>2382135</v>
      </c>
      <c r="C280" s="139" t="s">
        <v>281</v>
      </c>
      <c r="D280" s="137" t="s">
        <v>284</v>
      </c>
      <c r="E280" s="137"/>
      <c r="F280" s="140"/>
      <c r="G280" s="180"/>
      <c r="H280" s="141">
        <v>18832120</v>
      </c>
      <c r="I280" s="142">
        <v>5068.372340425532</v>
      </c>
      <c r="J280" s="143"/>
      <c r="K280" s="143">
        <v>470</v>
      </c>
      <c r="L280" s="143"/>
      <c r="M280" s="144">
        <v>470</v>
      </c>
    </row>
    <row r="281" spans="1:13" s="145" customFormat="1" ht="12.75">
      <c r="A281" s="137"/>
      <c r="B281" s="138">
        <v>2634195</v>
      </c>
      <c r="C281" s="139" t="s">
        <v>281</v>
      </c>
      <c r="D281" s="137" t="s">
        <v>282</v>
      </c>
      <c r="E281" s="137"/>
      <c r="F281" s="140"/>
      <c r="G281" s="180"/>
      <c r="H281" s="141">
        <v>16197925</v>
      </c>
      <c r="I281" s="142">
        <v>5664.935483870968</v>
      </c>
      <c r="J281" s="143"/>
      <c r="K281" s="2">
        <v>465</v>
      </c>
      <c r="L281"/>
      <c r="M281" s="2">
        <v>465</v>
      </c>
    </row>
    <row r="282" spans="1:13" s="145" customFormat="1" ht="12.75">
      <c r="A282" s="137"/>
      <c r="B282" s="138">
        <v>2225825</v>
      </c>
      <c r="C282" s="139" t="s">
        <v>281</v>
      </c>
      <c r="D282" s="137" t="s">
        <v>283</v>
      </c>
      <c r="E282" s="137"/>
      <c r="F282" s="140"/>
      <c r="G282" s="180"/>
      <c r="H282" s="141">
        <v>13972100</v>
      </c>
      <c r="I282" s="142">
        <v>4838.75</v>
      </c>
      <c r="J282" s="143"/>
      <c r="K282" s="2">
        <v>460</v>
      </c>
      <c r="L282"/>
      <c r="M282" s="2">
        <v>460</v>
      </c>
    </row>
    <row r="283" spans="1:13" s="145" customFormat="1" ht="12.75">
      <c r="A283" s="137"/>
      <c r="B283" s="138">
        <v>3440953</v>
      </c>
      <c r="C283" s="139" t="s">
        <v>281</v>
      </c>
      <c r="D283" s="137" t="s">
        <v>285</v>
      </c>
      <c r="E283" s="137"/>
      <c r="F283" s="140"/>
      <c r="G283" s="180"/>
      <c r="H283" s="141">
        <v>10531147</v>
      </c>
      <c r="I283" s="142">
        <v>7646.562222222222</v>
      </c>
      <c r="J283" s="143"/>
      <c r="K283" s="146">
        <v>450</v>
      </c>
      <c r="L283"/>
      <c r="M283" s="144">
        <v>450</v>
      </c>
    </row>
    <row r="284" spans="1:13" s="145" customFormat="1" ht="12.75">
      <c r="A284" s="137"/>
      <c r="B284" s="138">
        <v>3264381</v>
      </c>
      <c r="C284" s="139" t="s">
        <v>281</v>
      </c>
      <c r="D284" s="137" t="s">
        <v>286</v>
      </c>
      <c r="E284" s="137"/>
      <c r="F284" s="140"/>
      <c r="G284" s="180"/>
      <c r="H284" s="141">
        <v>7266766</v>
      </c>
      <c r="I284" s="142">
        <v>7335.687640449438</v>
      </c>
      <c r="J284" s="143"/>
      <c r="K284" s="146">
        <v>445</v>
      </c>
      <c r="L284"/>
      <c r="M284" s="144">
        <v>445</v>
      </c>
    </row>
    <row r="285" spans="1:13" s="143" customFormat="1" ht="12.75">
      <c r="A285" s="147"/>
      <c r="B285" s="148">
        <v>-7266766</v>
      </c>
      <c r="C285" s="147" t="s">
        <v>281</v>
      </c>
      <c r="D285" s="147" t="s">
        <v>290</v>
      </c>
      <c r="E285" s="147"/>
      <c r="F285" s="149"/>
      <c r="G285" s="181"/>
      <c r="H285" s="148">
        <v>28481021</v>
      </c>
      <c r="I285" s="150">
        <v>-16329.811235955056</v>
      </c>
      <c r="J285" s="145"/>
      <c r="K285" s="74">
        <v>445</v>
      </c>
      <c r="L285" s="55"/>
      <c r="M285" s="74">
        <v>445</v>
      </c>
    </row>
    <row r="286" spans="1:13" s="13" customFormat="1" ht="12.75">
      <c r="A286" s="131"/>
      <c r="B286" s="132"/>
      <c r="C286" s="131"/>
      <c r="D286" s="131"/>
      <c r="E286" s="131"/>
      <c r="F286" s="133"/>
      <c r="G286" s="179"/>
      <c r="H286" s="134"/>
      <c r="I286" s="135"/>
      <c r="J286" s="136"/>
      <c r="K286" s="28"/>
      <c r="M286" s="28"/>
    </row>
    <row r="287" spans="1:13" s="13" customFormat="1" ht="12.75">
      <c r="A287" s="131"/>
      <c r="B287" s="132"/>
      <c r="C287" s="131"/>
      <c r="D287" s="131"/>
      <c r="E287" s="131"/>
      <c r="F287" s="133"/>
      <c r="G287" s="179"/>
      <c r="H287" s="134"/>
      <c r="I287" s="135"/>
      <c r="J287" s="136"/>
      <c r="K287" s="28"/>
      <c r="M287" s="28"/>
    </row>
    <row r="288" spans="1:13" s="333" customFormat="1" ht="12.75">
      <c r="A288" s="117"/>
      <c r="B288" s="326">
        <v>1035755</v>
      </c>
      <c r="C288" s="327" t="s">
        <v>414</v>
      </c>
      <c r="D288" s="117" t="s">
        <v>284</v>
      </c>
      <c r="E288" s="117"/>
      <c r="F288" s="328"/>
      <c r="G288" s="329"/>
      <c r="H288" s="326">
        <v>27445266</v>
      </c>
      <c r="I288" s="330">
        <v>2203.7340425531916</v>
      </c>
      <c r="J288" s="331"/>
      <c r="K288" s="331">
        <v>470</v>
      </c>
      <c r="L288" s="331"/>
      <c r="M288" s="332">
        <v>470</v>
      </c>
    </row>
    <row r="289" spans="1:13" s="333" customFormat="1" ht="12.75">
      <c r="A289" s="117"/>
      <c r="B289" s="334">
        <v>1812055</v>
      </c>
      <c r="C289" s="327" t="s">
        <v>414</v>
      </c>
      <c r="D289" s="117" t="s">
        <v>282</v>
      </c>
      <c r="E289" s="117"/>
      <c r="F289" s="328"/>
      <c r="G289" s="329"/>
      <c r="H289" s="326">
        <v>25633211</v>
      </c>
      <c r="I289" s="330">
        <v>3896.8924731182797</v>
      </c>
      <c r="J289" s="331"/>
      <c r="K289" s="2">
        <v>465</v>
      </c>
      <c r="L289"/>
      <c r="M289" s="2">
        <v>465</v>
      </c>
    </row>
    <row r="290" spans="1:13" s="333" customFormat="1" ht="12.75">
      <c r="A290" s="117"/>
      <c r="B290" s="334">
        <v>2353251</v>
      </c>
      <c r="C290" s="327" t="s">
        <v>414</v>
      </c>
      <c r="D290" s="117" t="s">
        <v>283</v>
      </c>
      <c r="E290" s="117"/>
      <c r="F290" s="328"/>
      <c r="G290" s="329"/>
      <c r="H290" s="326">
        <v>23279960</v>
      </c>
      <c r="I290" s="330">
        <v>5115.76304347826</v>
      </c>
      <c r="J290" s="331"/>
      <c r="K290" s="2">
        <v>460</v>
      </c>
      <c r="L290"/>
      <c r="M290" s="2">
        <v>460</v>
      </c>
    </row>
    <row r="291" spans="1:13" s="333" customFormat="1" ht="12.75">
      <c r="A291" s="117"/>
      <c r="B291" s="334">
        <v>-22609454</v>
      </c>
      <c r="C291" s="327" t="s">
        <v>414</v>
      </c>
      <c r="D291" s="117" t="s">
        <v>422</v>
      </c>
      <c r="E291" s="117"/>
      <c r="F291" s="328"/>
      <c r="G291" s="329"/>
      <c r="H291" s="326">
        <v>45889414</v>
      </c>
      <c r="I291" s="330">
        <v>-50243.23111111111</v>
      </c>
      <c r="J291" s="331"/>
      <c r="K291" s="28">
        <v>450</v>
      </c>
      <c r="L291"/>
      <c r="M291" s="28">
        <v>450</v>
      </c>
    </row>
    <row r="292" spans="1:13" s="333" customFormat="1" ht="12.75">
      <c r="A292" s="117"/>
      <c r="B292" s="334">
        <v>3252395</v>
      </c>
      <c r="C292" s="327" t="s">
        <v>414</v>
      </c>
      <c r="D292" s="117" t="s">
        <v>285</v>
      </c>
      <c r="E292" s="117"/>
      <c r="F292" s="328"/>
      <c r="G292" s="329"/>
      <c r="H292" s="326">
        <v>42637019</v>
      </c>
      <c r="I292" s="330">
        <v>7227.544444444445</v>
      </c>
      <c r="J292" s="331"/>
      <c r="K292" s="28">
        <v>450</v>
      </c>
      <c r="L292"/>
      <c r="M292" s="28">
        <v>450</v>
      </c>
    </row>
    <row r="293" spans="1:13" s="333" customFormat="1" ht="12.75">
      <c r="A293" s="117"/>
      <c r="B293" s="334">
        <v>3007365</v>
      </c>
      <c r="C293" s="327" t="s">
        <v>414</v>
      </c>
      <c r="D293" s="117" t="s">
        <v>286</v>
      </c>
      <c r="E293" s="117"/>
      <c r="F293" s="328"/>
      <c r="G293" s="329"/>
      <c r="H293" s="326">
        <v>39629654</v>
      </c>
      <c r="I293" s="330">
        <v>6758.123595505618</v>
      </c>
      <c r="J293" s="331"/>
      <c r="K293" s="28">
        <v>445</v>
      </c>
      <c r="L293"/>
      <c r="M293" s="28">
        <v>445</v>
      </c>
    </row>
    <row r="294" spans="1:13" s="331" customFormat="1" ht="12.75">
      <c r="A294" s="335"/>
      <c r="B294" s="218">
        <v>-11148633</v>
      </c>
      <c r="C294" s="335" t="s">
        <v>414</v>
      </c>
      <c r="D294" s="335" t="s">
        <v>420</v>
      </c>
      <c r="E294" s="335"/>
      <c r="F294" s="336"/>
      <c r="G294" s="337"/>
      <c r="H294" s="218">
        <v>39629654</v>
      </c>
      <c r="I294" s="338">
        <v>-25053.10786516854</v>
      </c>
      <c r="J294" s="333"/>
      <c r="K294" s="74">
        <v>445</v>
      </c>
      <c r="L294" s="55"/>
      <c r="M294" s="74">
        <v>445</v>
      </c>
    </row>
    <row r="295" spans="6:13" ht="12.75">
      <c r="F295" s="51"/>
      <c r="H295" s="134"/>
      <c r="I295" s="19"/>
      <c r="M295" s="2"/>
    </row>
    <row r="296" spans="1:13" s="340" customFormat="1" ht="12.75">
      <c r="A296" s="327"/>
      <c r="B296" s="326"/>
      <c r="C296" s="327"/>
      <c r="D296" s="327"/>
      <c r="E296" s="327"/>
      <c r="F296" s="90"/>
      <c r="G296" s="339"/>
      <c r="H296" s="326"/>
      <c r="I296" s="330"/>
      <c r="K296" s="332"/>
      <c r="M296" s="332"/>
    </row>
    <row r="297" spans="1:13" s="340" customFormat="1" ht="12.75">
      <c r="A297" s="327"/>
      <c r="B297" s="326"/>
      <c r="C297" s="327"/>
      <c r="D297" s="327"/>
      <c r="E297" s="327"/>
      <c r="F297" s="90"/>
      <c r="G297" s="339"/>
      <c r="H297" s="326"/>
      <c r="I297" s="330"/>
      <c r="K297" s="332"/>
      <c r="M297" s="332"/>
    </row>
    <row r="298" spans="1:13" s="350" customFormat="1" ht="12.75">
      <c r="A298" s="341"/>
      <c r="B298" s="342">
        <v>-907054</v>
      </c>
      <c r="C298" s="343" t="s">
        <v>415</v>
      </c>
      <c r="D298" s="341" t="s">
        <v>424</v>
      </c>
      <c r="E298" s="341"/>
      <c r="F298" s="344"/>
      <c r="G298" s="345"/>
      <c r="H298" s="346">
        <v>907054</v>
      </c>
      <c r="I298" s="347">
        <v>-1929.9021276595745</v>
      </c>
      <c r="J298" s="348"/>
      <c r="K298" s="348">
        <v>470</v>
      </c>
      <c r="L298" s="348"/>
      <c r="M298" s="349">
        <v>470</v>
      </c>
    </row>
    <row r="299" spans="1:13" s="350" customFormat="1" ht="12.75">
      <c r="A299" s="341"/>
      <c r="B299" s="342">
        <v>292200</v>
      </c>
      <c r="C299" s="343" t="s">
        <v>415</v>
      </c>
      <c r="D299" s="341" t="s">
        <v>282</v>
      </c>
      <c r="E299" s="341"/>
      <c r="F299" s="344"/>
      <c r="G299" s="345"/>
      <c r="H299" s="346">
        <v>614854</v>
      </c>
      <c r="I299" s="347">
        <v>628.3870967741935</v>
      </c>
      <c r="J299" s="348"/>
      <c r="K299" s="28">
        <v>465</v>
      </c>
      <c r="L299" s="13"/>
      <c r="M299" s="28">
        <v>465</v>
      </c>
    </row>
    <row r="300" spans="1:13" s="350" customFormat="1" ht="12.75">
      <c r="A300" s="341"/>
      <c r="B300" s="342">
        <v>70100</v>
      </c>
      <c r="C300" s="343" t="s">
        <v>415</v>
      </c>
      <c r="D300" s="341" t="s">
        <v>425</v>
      </c>
      <c r="E300" s="341"/>
      <c r="F300" s="344"/>
      <c r="G300" s="345"/>
      <c r="H300" s="346">
        <v>544754</v>
      </c>
      <c r="I300" s="347">
        <v>152.3913043478261</v>
      </c>
      <c r="J300" s="348"/>
      <c r="K300" s="28">
        <v>460</v>
      </c>
      <c r="L300" s="13"/>
      <c r="M300" s="28">
        <v>460</v>
      </c>
    </row>
    <row r="301" spans="1:13" s="350" customFormat="1" ht="12.75">
      <c r="A301" s="341"/>
      <c r="B301" s="342">
        <v>0</v>
      </c>
      <c r="C301" s="343" t="s">
        <v>415</v>
      </c>
      <c r="D301" s="341" t="s">
        <v>285</v>
      </c>
      <c r="E301" s="341"/>
      <c r="F301" s="344"/>
      <c r="G301" s="345"/>
      <c r="H301" s="346">
        <v>544754</v>
      </c>
      <c r="I301" s="347">
        <v>0</v>
      </c>
      <c r="J301" s="348"/>
      <c r="K301" s="28">
        <v>450</v>
      </c>
      <c r="L301" s="13"/>
      <c r="M301" s="28">
        <v>450</v>
      </c>
    </row>
    <row r="302" spans="1:13" s="350" customFormat="1" ht="12.75">
      <c r="A302" s="341"/>
      <c r="B302" s="342">
        <v>544723</v>
      </c>
      <c r="C302" s="343" t="s">
        <v>415</v>
      </c>
      <c r="D302" s="341" t="s">
        <v>286</v>
      </c>
      <c r="E302" s="341"/>
      <c r="F302" s="344"/>
      <c r="G302" s="345"/>
      <c r="H302" s="346">
        <v>31</v>
      </c>
      <c r="I302" s="347">
        <v>1224.096629213483</v>
      </c>
      <c r="J302" s="348"/>
      <c r="K302" s="28">
        <v>445</v>
      </c>
      <c r="L302" s="13"/>
      <c r="M302" s="28">
        <v>445</v>
      </c>
    </row>
    <row r="303" spans="1:13" s="348" customFormat="1" ht="12.75">
      <c r="A303" s="351"/>
      <c r="B303" s="352">
        <v>-31</v>
      </c>
      <c r="C303" s="351" t="s">
        <v>415</v>
      </c>
      <c r="D303" s="351" t="s">
        <v>420</v>
      </c>
      <c r="E303" s="351"/>
      <c r="F303" s="353"/>
      <c r="G303" s="354"/>
      <c r="H303" s="352">
        <v>62</v>
      </c>
      <c r="I303" s="355">
        <v>-0.0696629213483146</v>
      </c>
      <c r="J303" s="350"/>
      <c r="K303" s="74">
        <v>445</v>
      </c>
      <c r="L303" s="55"/>
      <c r="M303" s="74">
        <v>445</v>
      </c>
    </row>
    <row r="304" spans="1:13" s="340" customFormat="1" ht="12.75">
      <c r="A304" s="327"/>
      <c r="B304" s="326"/>
      <c r="C304" s="327"/>
      <c r="D304" s="327"/>
      <c r="E304" s="327"/>
      <c r="F304" s="90"/>
      <c r="G304" s="339"/>
      <c r="H304" s="326"/>
      <c r="I304" s="330"/>
      <c r="K304" s="332"/>
      <c r="M304" s="332"/>
    </row>
    <row r="305" spans="1:13" s="340" customFormat="1" ht="12.75">
      <c r="A305" s="327"/>
      <c r="B305" s="326"/>
      <c r="C305" s="327"/>
      <c r="D305" s="327"/>
      <c r="E305" s="327"/>
      <c r="F305" s="90"/>
      <c r="G305" s="339"/>
      <c r="H305" s="326"/>
      <c r="I305" s="330"/>
      <c r="K305" s="332"/>
      <c r="M305" s="332"/>
    </row>
    <row r="306" spans="1:13" s="340" customFormat="1" ht="12.75">
      <c r="A306" s="327"/>
      <c r="B306" s="326"/>
      <c r="C306" s="327"/>
      <c r="D306" s="327"/>
      <c r="E306" s="327"/>
      <c r="F306" s="90"/>
      <c r="G306" s="339"/>
      <c r="H306" s="326"/>
      <c r="I306" s="330"/>
      <c r="K306" s="332"/>
      <c r="M306" s="332"/>
    </row>
    <row r="307" spans="1:13" s="363" customFormat="1" ht="12.75">
      <c r="A307" s="356"/>
      <c r="B307" s="224">
        <v>-1645857</v>
      </c>
      <c r="C307" s="357" t="s">
        <v>416</v>
      </c>
      <c r="D307" s="356" t="s">
        <v>422</v>
      </c>
      <c r="E307" s="356"/>
      <c r="F307" s="358"/>
      <c r="G307" s="359"/>
      <c r="H307" s="232">
        <v>2552911</v>
      </c>
      <c r="I307" s="360">
        <v>-3501.823404255319</v>
      </c>
      <c r="J307" s="361"/>
      <c r="K307" s="361">
        <v>470</v>
      </c>
      <c r="L307" s="361"/>
      <c r="M307" s="362">
        <v>470</v>
      </c>
    </row>
    <row r="308" spans="1:13" s="363" customFormat="1" ht="12.75">
      <c r="A308" s="356"/>
      <c r="B308" s="224">
        <v>787231</v>
      </c>
      <c r="C308" s="357" t="s">
        <v>416</v>
      </c>
      <c r="D308" s="356" t="s">
        <v>285</v>
      </c>
      <c r="E308" s="356"/>
      <c r="F308" s="358"/>
      <c r="G308" s="359"/>
      <c r="H308" s="232">
        <v>-242477</v>
      </c>
      <c r="I308" s="360">
        <v>1692.9698924731183</v>
      </c>
      <c r="J308" s="361"/>
      <c r="K308" s="362">
        <v>465</v>
      </c>
      <c r="L308" s="364"/>
      <c r="M308" s="362">
        <v>465</v>
      </c>
    </row>
    <row r="309" spans="1:13" s="363" customFormat="1" ht="12.75">
      <c r="A309" s="356"/>
      <c r="B309" s="224">
        <v>858606</v>
      </c>
      <c r="C309" s="357" t="s">
        <v>416</v>
      </c>
      <c r="D309" s="356" t="s">
        <v>286</v>
      </c>
      <c r="E309" s="356"/>
      <c r="F309" s="358"/>
      <c r="G309" s="359"/>
      <c r="H309" s="232">
        <v>-313852</v>
      </c>
      <c r="I309" s="360">
        <v>1929.4516853932585</v>
      </c>
      <c r="J309" s="361"/>
      <c r="K309" s="362">
        <v>445</v>
      </c>
      <c r="L309" s="364"/>
      <c r="M309" s="362">
        <v>445</v>
      </c>
    </row>
    <row r="310" spans="1:13" s="361" customFormat="1" ht="12.75">
      <c r="A310" s="365"/>
      <c r="B310" s="223">
        <v>-20</v>
      </c>
      <c r="C310" s="365" t="s">
        <v>416</v>
      </c>
      <c r="D310" s="365" t="s">
        <v>426</v>
      </c>
      <c r="E310" s="365"/>
      <c r="F310" s="366"/>
      <c r="G310" s="367"/>
      <c r="H310" s="223">
        <v>907074</v>
      </c>
      <c r="I310" s="368">
        <v>-0.0449438202247191</v>
      </c>
      <c r="J310" s="363"/>
      <c r="K310" s="369">
        <v>445</v>
      </c>
      <c r="L310" s="363"/>
      <c r="M310" s="369">
        <v>445</v>
      </c>
    </row>
    <row r="311" spans="1:13" s="340" customFormat="1" ht="12.75">
      <c r="A311" s="327"/>
      <c r="B311" s="326"/>
      <c r="C311" s="327"/>
      <c r="D311" s="327"/>
      <c r="E311" s="327"/>
      <c r="F311" s="90"/>
      <c r="G311" s="339"/>
      <c r="H311" s="326"/>
      <c r="I311" s="330"/>
      <c r="K311" s="332"/>
      <c r="M311" s="332"/>
    </row>
    <row r="312" spans="1:13" s="340" customFormat="1" ht="12.75">
      <c r="A312" s="327"/>
      <c r="B312" s="326"/>
      <c r="C312" s="327"/>
      <c r="D312" s="327"/>
      <c r="E312" s="327"/>
      <c r="F312" s="90"/>
      <c r="G312" s="339"/>
      <c r="H312" s="326"/>
      <c r="I312" s="330"/>
      <c r="K312" s="332"/>
      <c r="M312" s="332"/>
    </row>
    <row r="313" spans="1:13" s="340" customFormat="1" ht="12.75">
      <c r="A313" s="327"/>
      <c r="B313" s="326"/>
      <c r="C313" s="327"/>
      <c r="D313" s="327"/>
      <c r="E313" s="327"/>
      <c r="F313" s="90"/>
      <c r="G313" s="339"/>
      <c r="H313" s="326"/>
      <c r="I313" s="330"/>
      <c r="K313" s="332"/>
      <c r="M313" s="332"/>
    </row>
    <row r="314" spans="1:11" s="155" customFormat="1" ht="12.75">
      <c r="A314" s="151" t="s">
        <v>427</v>
      </c>
      <c r="B314" s="152"/>
      <c r="C314" s="153" t="s">
        <v>428</v>
      </c>
      <c r="D314" s="151"/>
      <c r="E314" s="151"/>
      <c r="F314" s="154"/>
      <c r="G314" s="182"/>
      <c r="H314" s="152"/>
      <c r="I314" s="370"/>
      <c r="K314" s="156"/>
    </row>
    <row r="315" spans="1:11" s="155" customFormat="1" ht="12.75">
      <c r="A315" s="151"/>
      <c r="B315" s="152"/>
      <c r="C315" s="151"/>
      <c r="D315" s="151"/>
      <c r="E315" s="151" t="s">
        <v>429</v>
      </c>
      <c r="F315" s="371"/>
      <c r="G315" s="182"/>
      <c r="H315" s="152"/>
      <c r="I315" s="370"/>
      <c r="K315" s="156"/>
    </row>
    <row r="316" spans="1:13" s="155" customFormat="1" ht="12.75">
      <c r="A316" s="151"/>
      <c r="B316" s="157">
        <v>-885275</v>
      </c>
      <c r="C316" s="152" t="s">
        <v>430</v>
      </c>
      <c r="D316" s="151"/>
      <c r="E316" s="151" t="s">
        <v>431</v>
      </c>
      <c r="F316" s="154"/>
      <c r="G316" s="182"/>
      <c r="H316" s="152">
        <v>885275</v>
      </c>
      <c r="I316" s="158">
        <v>1250</v>
      </c>
      <c r="K316" s="372"/>
      <c r="M316" s="159">
        <v>-708.22</v>
      </c>
    </row>
    <row r="317" spans="1:13" s="155" customFormat="1" ht="12.75">
      <c r="A317" s="151"/>
      <c r="B317" s="152">
        <v>17888</v>
      </c>
      <c r="C317" s="151" t="s">
        <v>432</v>
      </c>
      <c r="D317" s="151"/>
      <c r="E317" s="151"/>
      <c r="F317" s="154"/>
      <c r="G317" s="182" t="s">
        <v>43</v>
      </c>
      <c r="H317" s="152">
        <v>867387</v>
      </c>
      <c r="I317" s="158">
        <v>25.257688288949762</v>
      </c>
      <c r="K317" s="372"/>
      <c r="M317" s="159">
        <v>708.22</v>
      </c>
    </row>
    <row r="318" spans="1:13" s="155" customFormat="1" ht="12.75">
      <c r="A318" s="151"/>
      <c r="B318" s="157">
        <v>-867387</v>
      </c>
      <c r="C318" s="153" t="s">
        <v>433</v>
      </c>
      <c r="D318" s="151"/>
      <c r="E318" s="151"/>
      <c r="F318" s="154"/>
      <c r="G318" s="182" t="s">
        <v>43</v>
      </c>
      <c r="H318" s="152">
        <v>0</v>
      </c>
      <c r="I318" s="158">
        <v>-1224.7423117110502</v>
      </c>
      <c r="K318" s="156"/>
      <c r="M318" s="159">
        <v>708.22</v>
      </c>
    </row>
    <row r="319" spans="1:13" s="155" customFormat="1" ht="12.75">
      <c r="A319" s="151"/>
      <c r="B319" s="157"/>
      <c r="C319" s="153"/>
      <c r="D319" s="151"/>
      <c r="E319" s="151"/>
      <c r="F319" s="154"/>
      <c r="G319" s="182"/>
      <c r="H319" s="152"/>
      <c r="I319" s="158"/>
      <c r="K319" s="156"/>
      <c r="M319" s="159"/>
    </row>
    <row r="320" spans="1:13" s="162" customFormat="1" ht="12.75" hidden="1">
      <c r="A320" s="129"/>
      <c r="B320" s="128"/>
      <c r="C320" s="129"/>
      <c r="D320" s="129"/>
      <c r="E320" s="129"/>
      <c r="F320" s="160"/>
      <c r="G320" s="183"/>
      <c r="H320" s="128"/>
      <c r="I320" s="161"/>
      <c r="M320" s="163"/>
    </row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2011-02-25T23:09:01Z</dcterms:modified>
  <cp:category/>
  <cp:version/>
  <cp:contentType/>
  <cp:contentStatus/>
</cp:coreProperties>
</file>