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720" windowHeight="6300" firstSheet="1" activeTab="1"/>
  </bookViews>
  <sheets>
    <sheet name="October 07-Summary" sheetId="1" r:id="rId1"/>
    <sheet name="October 07-Detailed" sheetId="2" r:id="rId2"/>
  </sheets>
  <definedNames>
    <definedName name="_xlnm.Print_Titles" localSheetId="1">'October 07-Detailed'!$1:$4</definedName>
    <definedName name="_xlnm.Print_Titles" localSheetId="0">'October 07-Summary'!$1:$4</definedName>
  </definedNames>
  <calcPr fullCalcOnLoad="1"/>
</workbook>
</file>

<file path=xl/comments2.xml><?xml version="1.0" encoding="utf-8"?>
<comments xmlns="http://schemas.openxmlformats.org/spreadsheetml/2006/main">
  <authors>
    <author>Mme Eunice</author>
    <author>user</author>
    <author>Sone</author>
    <author>laga</author>
    <author> Horline Njike</author>
    <author>the world is mine</author>
    <author>media</author>
  </authors>
  <commentList>
    <comment ref="C50" authorId="0">
      <text>
        <r>
          <rPr>
            <b/>
            <sz val="8"/>
            <rFont val="Tahoma"/>
            <family val="0"/>
          </rPr>
          <t>i5: Paul</t>
        </r>
        <r>
          <rPr>
            <sz val="8"/>
            <rFont val="Tahoma"/>
            <family val="0"/>
          </rPr>
          <t xml:space="preserve">
</t>
        </r>
      </text>
    </comment>
    <comment ref="C62" authorId="1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63" authorId="1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102" authorId="0">
      <text>
        <r>
          <rPr>
            <b/>
            <sz val="8"/>
            <rFont val="Tahoma"/>
            <family val="0"/>
          </rPr>
          <t>i5:Bamenda investigations</t>
        </r>
        <r>
          <rPr>
            <sz val="8"/>
            <rFont val="Tahoma"/>
            <family val="0"/>
          </rPr>
          <t xml:space="preserve">
</t>
        </r>
      </text>
    </comment>
    <comment ref="C117" authorId="0">
      <text>
        <r>
          <rPr>
            <b/>
            <sz val="8"/>
            <rFont val="Tahoma"/>
            <family val="0"/>
          </rPr>
          <t>i5: break down in Bagante and I took another to Bssam</t>
        </r>
        <r>
          <rPr>
            <sz val="8"/>
            <rFont val="Tahoma"/>
            <family val="0"/>
          </rPr>
          <t xml:space="preserve">
</t>
        </r>
      </text>
    </comment>
    <comment ref="C118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119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120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121" authorId="0">
      <text>
        <r>
          <rPr>
            <b/>
            <sz val="8"/>
            <rFont val="Tahoma"/>
            <family val="0"/>
          </rPr>
          <t>i5: on bike(day of clean up campaign)</t>
        </r>
        <r>
          <rPr>
            <sz val="8"/>
            <rFont val="Tahoma"/>
            <family val="0"/>
          </rPr>
          <t xml:space="preserve">
</t>
        </r>
      </text>
    </comment>
    <comment ref="C122" authorId="0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124" authorId="0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156" authorId="0">
      <text>
        <r>
          <rPr>
            <b/>
            <sz val="8"/>
            <rFont val="Tahoma"/>
            <family val="0"/>
          </rPr>
          <t>i5: Nfor David</t>
        </r>
        <r>
          <rPr>
            <sz val="8"/>
            <rFont val="Tahoma"/>
            <family val="0"/>
          </rPr>
          <t xml:space="preserve">
</t>
        </r>
      </text>
    </comment>
    <comment ref="C157" authorId="0">
      <text>
        <r>
          <rPr>
            <b/>
            <sz val="8"/>
            <rFont val="Tahoma"/>
            <family val="0"/>
          </rPr>
          <t xml:space="preserve">i5: </t>
        </r>
        <r>
          <rPr>
            <sz val="8"/>
            <rFont val="Tahoma"/>
            <family val="0"/>
          </rPr>
          <t xml:space="preserve">
Gerald</t>
        </r>
      </text>
    </comment>
    <comment ref="C158" authorId="0">
      <text>
        <r>
          <rPr>
            <b/>
            <sz val="8"/>
            <rFont val="Tahoma"/>
            <family val="0"/>
          </rPr>
          <t>i5: Shey</t>
        </r>
        <r>
          <rPr>
            <sz val="8"/>
            <rFont val="Tahoma"/>
            <family val="0"/>
          </rPr>
          <t xml:space="preserve">
</t>
        </r>
      </text>
    </comment>
    <comment ref="C159" authorId="0">
      <text>
        <r>
          <rPr>
            <b/>
            <sz val="8"/>
            <rFont val="Tahoma"/>
            <family val="0"/>
          </rPr>
          <t>i5: Joseph</t>
        </r>
        <r>
          <rPr>
            <sz val="8"/>
            <rFont val="Tahoma"/>
            <family val="0"/>
          </rPr>
          <t xml:space="preserve">
</t>
        </r>
      </text>
    </comment>
    <comment ref="C173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174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175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176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195" authorId="0">
      <text>
        <r>
          <rPr>
            <b/>
            <sz val="8"/>
            <rFont val="Tahoma"/>
            <family val="0"/>
          </rPr>
          <t>i25: Enique and Paul</t>
        </r>
        <r>
          <rPr>
            <sz val="8"/>
            <rFont val="Tahoma"/>
            <family val="0"/>
          </rPr>
          <t xml:space="preserve">
</t>
        </r>
      </text>
    </comment>
    <comment ref="C196" authorId="0">
      <text>
        <r>
          <rPr>
            <b/>
            <sz val="8"/>
            <rFont val="Tahoma"/>
            <family val="0"/>
          </rPr>
          <t>i25: Talla</t>
        </r>
        <r>
          <rPr>
            <sz val="8"/>
            <rFont val="Tahoma"/>
            <family val="0"/>
          </rPr>
          <t xml:space="preserve">
</t>
        </r>
      </text>
    </comment>
    <comment ref="C208" authorId="1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224" authorId="1">
      <text>
        <r>
          <rPr>
            <b/>
            <sz val="8"/>
            <rFont val="Tahoma"/>
            <family val="0"/>
          </rPr>
          <t>i30:Ndifor peter and Ambe</t>
        </r>
        <r>
          <rPr>
            <sz val="8"/>
            <rFont val="Tahoma"/>
            <family val="0"/>
          </rPr>
          <t xml:space="preserve">
</t>
        </r>
      </text>
    </comment>
    <comment ref="C238" authorId="0">
      <text>
        <r>
          <rPr>
            <b/>
            <sz val="8"/>
            <rFont val="Tahoma"/>
            <family val="0"/>
          </rPr>
          <t>i30: kumba investigations</t>
        </r>
        <r>
          <rPr>
            <sz val="8"/>
            <rFont val="Tahoma"/>
            <family val="0"/>
          </rPr>
          <t xml:space="preserve">
</t>
        </r>
      </text>
    </comment>
    <comment ref="C240" authorId="0">
      <text>
        <r>
          <rPr>
            <b/>
            <sz val="8"/>
            <rFont val="Tahoma"/>
            <family val="0"/>
          </rPr>
          <t>i30: kumba investigations</t>
        </r>
        <r>
          <rPr>
            <sz val="8"/>
            <rFont val="Tahoma"/>
            <family val="0"/>
          </rPr>
          <t xml:space="preserve">
</t>
        </r>
      </text>
    </comment>
    <comment ref="C242" authorId="0">
      <text>
        <r>
          <rPr>
            <b/>
            <sz val="8"/>
            <rFont val="Tahoma"/>
            <family val="0"/>
          </rPr>
          <t>I5: Sim card and to retrieve my number</t>
        </r>
        <r>
          <rPr>
            <sz val="8"/>
            <rFont val="Tahoma"/>
            <family val="0"/>
          </rPr>
          <t xml:space="preserve">
</t>
        </r>
      </text>
    </comment>
    <comment ref="C246" authorId="1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247" authorId="1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248" authorId="1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249" authorId="1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250" authorId="1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251" authorId="1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252" authorId="1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253" authorId="1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254" authorId="1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255" authorId="1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256" authorId="1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257" authorId="1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300" authorId="1">
      <text>
        <r>
          <rPr>
            <b/>
            <sz val="8"/>
            <rFont val="Tahoma"/>
            <family val="0"/>
          </rPr>
          <t>i30: Aaron and Joshua</t>
        </r>
        <r>
          <rPr>
            <sz val="8"/>
            <rFont val="Tahoma"/>
            <family val="0"/>
          </rPr>
          <t xml:space="preserve">
</t>
        </r>
      </text>
    </comment>
    <comment ref="C301" authorId="1">
      <text>
        <r>
          <rPr>
            <b/>
            <sz val="8"/>
            <rFont val="Tahoma"/>
            <family val="0"/>
          </rPr>
          <t>i30: Eric and Dan</t>
        </r>
        <r>
          <rPr>
            <sz val="8"/>
            <rFont val="Tahoma"/>
            <family val="0"/>
          </rPr>
          <t xml:space="preserve">
</t>
        </r>
      </text>
    </comment>
    <comment ref="C302" authorId="1">
      <text>
        <r>
          <rPr>
            <b/>
            <sz val="8"/>
            <rFont val="Tahoma"/>
            <family val="0"/>
          </rPr>
          <t>i30:Eddie William Ngoh</t>
        </r>
        <r>
          <rPr>
            <sz val="8"/>
            <rFont val="Tahoma"/>
            <family val="0"/>
          </rPr>
          <t xml:space="preserve">
</t>
        </r>
      </text>
    </comment>
    <comment ref="C303" authorId="1">
      <text>
        <r>
          <rPr>
            <b/>
            <sz val="8"/>
            <rFont val="Tahoma"/>
            <family val="0"/>
          </rPr>
          <t>i30: Tanifum Joshua</t>
        </r>
        <r>
          <rPr>
            <sz val="8"/>
            <rFont val="Tahoma"/>
            <family val="0"/>
          </rPr>
          <t xml:space="preserve">
</t>
        </r>
      </text>
    </comment>
    <comment ref="C304" authorId="1">
      <text>
        <r>
          <rPr>
            <b/>
            <sz val="8"/>
            <rFont val="Tahoma"/>
            <family val="0"/>
          </rPr>
          <t>i30: Betrand Gana</t>
        </r>
        <r>
          <rPr>
            <sz val="8"/>
            <rFont val="Tahoma"/>
            <family val="0"/>
          </rPr>
          <t xml:space="preserve">
</t>
        </r>
      </text>
    </comment>
    <comment ref="C305" authorId="1">
      <text>
        <r>
          <rPr>
            <b/>
            <sz val="8"/>
            <rFont val="Tahoma"/>
            <family val="0"/>
          </rPr>
          <t>i30: Ambe Ndifor Pter</t>
        </r>
        <r>
          <rPr>
            <sz val="8"/>
            <rFont val="Tahoma"/>
            <family val="0"/>
          </rPr>
          <t xml:space="preserve">
</t>
        </r>
      </text>
    </comment>
    <comment ref="C309" authorId="1">
      <text>
        <r>
          <rPr>
            <b/>
            <sz val="8"/>
            <rFont val="Tahoma"/>
            <family val="0"/>
          </rPr>
          <t>i30: complain letter to the police after being aggressed and my phone taken away</t>
        </r>
        <r>
          <rPr>
            <sz val="8"/>
            <rFont val="Tahoma"/>
            <family val="0"/>
          </rPr>
          <t xml:space="preserve">
</t>
        </r>
      </text>
    </comment>
    <comment ref="C348" authorId="0">
      <text>
        <r>
          <rPr>
            <b/>
            <sz val="8"/>
            <rFont val="Tahoma"/>
            <family val="0"/>
          </rPr>
          <t>i25: Douala parrots</t>
        </r>
        <r>
          <rPr>
            <sz val="8"/>
            <rFont val="Tahoma"/>
            <family val="0"/>
          </rPr>
          <t xml:space="preserve">
</t>
        </r>
      </text>
    </comment>
    <comment ref="C349" authorId="0">
      <text>
        <r>
          <rPr>
            <b/>
            <sz val="8"/>
            <rFont val="Tahoma"/>
            <family val="0"/>
          </rPr>
          <t xml:space="preserve">user: parrots investigations Douala </t>
        </r>
        <r>
          <rPr>
            <sz val="8"/>
            <rFont val="Tahoma"/>
            <family val="0"/>
          </rPr>
          <t xml:space="preserve">
</t>
        </r>
      </text>
    </comment>
    <comment ref="C350" authorId="0">
      <text>
        <r>
          <rPr>
            <b/>
            <sz val="8"/>
            <rFont val="Tahoma"/>
            <family val="0"/>
          </rPr>
          <t xml:space="preserve">user: parrots investigations Douala </t>
        </r>
        <r>
          <rPr>
            <sz val="8"/>
            <rFont val="Tahoma"/>
            <family val="0"/>
          </rPr>
          <t xml:space="preserve">
</t>
        </r>
      </text>
    </comment>
    <comment ref="C351" authorId="0">
      <text>
        <r>
          <rPr>
            <b/>
            <sz val="8"/>
            <rFont val="Tahoma"/>
            <family val="0"/>
          </rPr>
          <t xml:space="preserve">user: parrots investigations Douala </t>
        </r>
        <r>
          <rPr>
            <sz val="8"/>
            <rFont val="Tahoma"/>
            <family val="0"/>
          </rPr>
          <t xml:space="preserve">
</t>
        </r>
      </text>
    </comment>
    <comment ref="C357" authorId="0">
      <text>
        <r>
          <rPr>
            <b/>
            <sz val="8"/>
            <rFont val="Tahoma"/>
            <family val="0"/>
          </rPr>
          <t>Julius: hired car</t>
        </r>
        <r>
          <rPr>
            <sz val="8"/>
            <rFont val="Tahoma"/>
            <family val="0"/>
          </rPr>
          <t xml:space="preserve">
</t>
        </r>
      </text>
    </comment>
    <comment ref="C364" authorId="0">
      <text>
        <r>
          <rPr>
            <b/>
            <sz val="8"/>
            <rFont val="Tahoma"/>
            <family val="0"/>
          </rPr>
          <t>Jul: movement in Buea, Idenau and Limbe</t>
        </r>
        <r>
          <rPr>
            <sz val="8"/>
            <rFont val="Tahoma"/>
            <family val="0"/>
          </rPr>
          <t xml:space="preserve">
</t>
        </r>
      </text>
    </comment>
    <comment ref="C380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Adolf, Police officer in Buea on a parrot case</t>
        </r>
      </text>
    </comment>
    <comment ref="C381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Esong: Police Officer in Limbe, for parrot case</t>
        </r>
      </text>
    </comment>
    <comment ref="C382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Songe, Police officer in Limbe on parrot case</t>
        </r>
      </text>
    </comment>
    <comment ref="C402" authorId="1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421" authorId="1">
      <text>
        <r>
          <rPr>
            <b/>
            <sz val="8"/>
            <rFont val="Tahoma"/>
            <family val="0"/>
          </rPr>
          <t>i25: Mathias</t>
        </r>
        <r>
          <rPr>
            <sz val="8"/>
            <rFont val="Tahoma"/>
            <family val="0"/>
          </rPr>
          <t xml:space="preserve">
</t>
        </r>
      </text>
    </comment>
    <comment ref="C447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448" authorId="0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474" authorId="0">
      <text>
        <r>
          <rPr>
            <b/>
            <sz val="8"/>
            <rFont val="Tahoma"/>
            <family val="0"/>
          </rPr>
          <t>i5: Dr Leh</t>
        </r>
        <r>
          <rPr>
            <sz val="8"/>
            <rFont val="Tahoma"/>
            <family val="0"/>
          </rPr>
          <t xml:space="preserve">
</t>
        </r>
      </text>
    </comment>
    <comment ref="C475" authorId="0">
      <text>
        <r>
          <rPr>
            <b/>
            <sz val="8"/>
            <rFont val="Tahoma"/>
            <family val="0"/>
          </rPr>
          <t>i5: Paul</t>
        </r>
        <r>
          <rPr>
            <sz val="8"/>
            <rFont val="Tahoma"/>
            <family val="0"/>
          </rPr>
          <t xml:space="preserve">
</t>
        </r>
      </text>
    </comment>
    <comment ref="C485" authorId="0">
      <text>
        <r>
          <rPr>
            <b/>
            <sz val="8"/>
            <rFont val="Tahoma"/>
            <family val="0"/>
          </rPr>
          <t>Ofir:Mbouda investigations</t>
        </r>
        <r>
          <rPr>
            <sz val="8"/>
            <rFont val="Tahoma"/>
            <family val="0"/>
          </rPr>
          <t xml:space="preserve">
</t>
        </r>
      </text>
    </comment>
    <comment ref="C496" authorId="1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497" authorId="1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498" authorId="1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499" authorId="1">
      <text>
        <r>
          <rPr>
            <b/>
            <sz val="8"/>
            <rFont val="Tahoma"/>
            <family val="0"/>
          </rPr>
          <t>i25:by bike</t>
        </r>
        <r>
          <rPr>
            <sz val="8"/>
            <rFont val="Tahoma"/>
            <family val="0"/>
          </rPr>
          <t xml:space="preserve">
</t>
        </r>
      </text>
    </comment>
    <comment ref="C500" authorId="1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501" authorId="1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502" authorId="1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503" authorId="1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504" authorId="1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505" authorId="1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506" authorId="1">
      <text>
        <r>
          <rPr>
            <b/>
            <sz val="8"/>
            <rFont val="Tahoma"/>
            <family val="0"/>
          </rPr>
          <t>i25:by bike</t>
        </r>
        <r>
          <rPr>
            <sz val="8"/>
            <rFont val="Tahoma"/>
            <family val="0"/>
          </rPr>
          <t xml:space="preserve">
</t>
        </r>
      </text>
    </comment>
    <comment ref="C507" authorId="1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508" authorId="1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509" authorId="1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510" authorId="1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511" authorId="1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512" authorId="1">
      <text>
        <r>
          <rPr>
            <b/>
            <sz val="8"/>
            <rFont val="Tahoma"/>
            <family val="0"/>
          </rPr>
          <t>i25: by private transport</t>
        </r>
        <r>
          <rPr>
            <sz val="8"/>
            <rFont val="Tahoma"/>
            <family val="0"/>
          </rPr>
          <t xml:space="preserve">
</t>
        </r>
      </text>
    </comment>
    <comment ref="C513" authorId="1">
      <text>
        <r>
          <rPr>
            <b/>
            <sz val="8"/>
            <rFont val="Tahoma"/>
            <family val="0"/>
          </rPr>
          <t xml:space="preserve">i25: by private transport. </t>
        </r>
        <r>
          <rPr>
            <sz val="8"/>
            <rFont val="Tahoma"/>
            <family val="0"/>
          </rPr>
          <t xml:space="preserve">
</t>
        </r>
      </text>
    </comment>
    <comment ref="C514" authorId="0">
      <text>
        <r>
          <rPr>
            <b/>
            <sz val="8"/>
            <rFont val="Tahoma"/>
            <family val="0"/>
          </rPr>
          <t>Julius: hired car</t>
        </r>
        <r>
          <rPr>
            <sz val="8"/>
            <rFont val="Tahoma"/>
            <family val="0"/>
          </rPr>
          <t xml:space="preserve">
</t>
        </r>
      </text>
    </comment>
    <comment ref="C526" authorId="0">
      <text>
        <r>
          <rPr>
            <b/>
            <sz val="8"/>
            <rFont val="Tahoma"/>
            <family val="0"/>
          </rPr>
          <t>Julius: for undercover</t>
        </r>
        <r>
          <rPr>
            <sz val="8"/>
            <rFont val="Tahoma"/>
            <family val="0"/>
          </rPr>
          <t xml:space="preserve">
</t>
        </r>
      </text>
    </comment>
    <comment ref="C558" authorId="1">
      <text>
        <r>
          <rPr>
            <b/>
            <sz val="8"/>
            <rFont val="Tahoma"/>
            <family val="0"/>
          </rPr>
          <t>i25:Issofa and Ndje</t>
        </r>
        <r>
          <rPr>
            <sz val="8"/>
            <rFont val="Tahoma"/>
            <family val="0"/>
          </rPr>
          <t xml:space="preserve">
</t>
        </r>
      </text>
    </comment>
    <comment ref="C559" authorId="1">
      <text>
        <r>
          <rPr>
            <b/>
            <sz val="8"/>
            <rFont val="Tahoma"/>
            <family val="0"/>
          </rPr>
          <t>i25: Bruno</t>
        </r>
        <r>
          <rPr>
            <sz val="8"/>
            <rFont val="Tahoma"/>
            <family val="0"/>
          </rPr>
          <t xml:space="preserve">
</t>
        </r>
      </text>
    </comment>
    <comment ref="C560" authorId="1">
      <text>
        <r>
          <rPr>
            <b/>
            <sz val="8"/>
            <rFont val="Tahoma"/>
            <family val="0"/>
          </rPr>
          <t>i25: Alain and Bruno</t>
        </r>
        <r>
          <rPr>
            <sz val="8"/>
            <rFont val="Tahoma"/>
            <family val="0"/>
          </rPr>
          <t xml:space="preserve">
</t>
        </r>
      </text>
    </comment>
    <comment ref="C561" authorId="1">
      <text>
        <r>
          <rPr>
            <b/>
            <sz val="8"/>
            <rFont val="Tahoma"/>
            <family val="0"/>
          </rPr>
          <t>i25: Issofa</t>
        </r>
        <r>
          <rPr>
            <sz val="8"/>
            <rFont val="Tahoma"/>
            <family val="0"/>
          </rPr>
          <t xml:space="preserve">
</t>
        </r>
      </text>
    </comment>
    <comment ref="C562" authorId="1">
      <text>
        <r>
          <rPr>
            <b/>
            <sz val="8"/>
            <rFont val="Tahoma"/>
            <family val="0"/>
          </rPr>
          <t>i25: Bruno</t>
        </r>
        <r>
          <rPr>
            <sz val="8"/>
            <rFont val="Tahoma"/>
            <family val="0"/>
          </rPr>
          <t xml:space="preserve">
</t>
        </r>
      </text>
    </comment>
    <comment ref="C563" authorId="1">
      <text>
        <r>
          <rPr>
            <b/>
            <sz val="8"/>
            <rFont val="Tahoma"/>
            <family val="0"/>
          </rPr>
          <t>i25: Alain and Bruno</t>
        </r>
        <r>
          <rPr>
            <sz val="8"/>
            <rFont val="Tahoma"/>
            <family val="0"/>
          </rPr>
          <t xml:space="preserve">
</t>
        </r>
      </text>
    </comment>
    <comment ref="C577" authorId="1">
      <text>
        <r>
          <rPr>
            <b/>
            <sz val="8"/>
            <rFont val="Tahoma"/>
            <family val="0"/>
          </rPr>
          <t>Bernard: by private transport</t>
        </r>
        <r>
          <rPr>
            <sz val="8"/>
            <rFont val="Tahoma"/>
            <family val="0"/>
          </rPr>
          <t xml:space="preserve">
</t>
        </r>
      </text>
    </comment>
    <comment ref="C578" authorId="1">
      <text>
        <r>
          <rPr>
            <b/>
            <sz val="8"/>
            <rFont val="Tahoma"/>
            <family val="0"/>
          </rPr>
          <t>Bernard: by private transport</t>
        </r>
        <r>
          <rPr>
            <sz val="8"/>
            <rFont val="Tahoma"/>
            <family val="0"/>
          </rPr>
          <t xml:space="preserve">
</t>
        </r>
      </text>
    </comment>
    <comment ref="C593" authorId="1">
      <text>
        <r>
          <rPr>
            <b/>
            <sz val="8"/>
            <rFont val="Tahoma"/>
            <family val="0"/>
          </rPr>
          <t>Bernard:Michael, Benjingsi,Owotou,Philip, and myself</t>
        </r>
      </text>
    </comment>
    <comment ref="C594" authorId="1">
      <text>
        <r>
          <rPr>
            <b/>
            <sz val="8"/>
            <rFont val="Tahoma"/>
            <family val="0"/>
          </rPr>
          <t>Bernard: Emmanuel and Nkoulou</t>
        </r>
        <r>
          <rPr>
            <sz val="8"/>
            <rFont val="Tahoma"/>
            <family val="0"/>
          </rPr>
          <t xml:space="preserve">
</t>
        </r>
      </text>
    </comment>
    <comment ref="C656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With Linus, a scammer in Buea</t>
        </r>
      </text>
    </comment>
    <comment ref="C657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with kode Jones: a scammer in Buea for information</t>
        </r>
      </text>
    </comment>
    <comment ref="C665" authorId="0">
      <text>
        <r>
          <rPr>
            <b/>
            <sz val="8"/>
            <rFont val="Tahoma"/>
            <family val="0"/>
          </rPr>
          <t>i30: kumba investigations</t>
        </r>
        <r>
          <rPr>
            <sz val="8"/>
            <rFont val="Tahoma"/>
            <family val="0"/>
          </rPr>
          <t xml:space="preserve">
</t>
        </r>
      </text>
    </comment>
    <comment ref="C666" authorId="0">
      <text>
        <r>
          <rPr>
            <b/>
            <sz val="8"/>
            <rFont val="Tahoma"/>
            <family val="0"/>
          </rPr>
          <t>Ofir: attempted operation kumba</t>
        </r>
        <r>
          <rPr>
            <sz val="8"/>
            <rFont val="Tahoma"/>
            <family val="0"/>
          </rPr>
          <t xml:space="preserve">
</t>
        </r>
      </text>
    </comment>
    <comment ref="C667" authorId="0">
      <text>
        <r>
          <rPr>
            <b/>
            <sz val="8"/>
            <rFont val="Tahoma"/>
            <family val="0"/>
          </rPr>
          <t>Ofir: attempted operation kumba</t>
        </r>
        <r>
          <rPr>
            <sz val="8"/>
            <rFont val="Tahoma"/>
            <family val="0"/>
          </rPr>
          <t xml:space="preserve">
</t>
        </r>
      </text>
    </comment>
    <comment ref="C678" authorId="1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679" authorId="1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680" authorId="1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681" authorId="1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686" authorId="0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687" authorId="0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698" authorId="0">
      <text>
        <r>
          <rPr>
            <b/>
            <sz val="8"/>
            <rFont val="Tahoma"/>
            <family val="0"/>
          </rPr>
          <t>Julius: for undercover</t>
        </r>
        <r>
          <rPr>
            <sz val="8"/>
            <rFont val="Tahoma"/>
            <family val="0"/>
          </rPr>
          <t xml:space="preserve">
</t>
        </r>
      </text>
    </comment>
    <comment ref="C709" authorId="0">
      <text>
        <r>
          <rPr>
            <b/>
            <sz val="8"/>
            <rFont val="Tahoma"/>
            <family val="0"/>
          </rPr>
          <t>Julius: for first element</t>
        </r>
        <r>
          <rPr>
            <sz val="8"/>
            <rFont val="Tahoma"/>
            <family val="0"/>
          </rPr>
          <t xml:space="preserve">
</t>
        </r>
      </text>
    </comment>
    <comment ref="C710" authorId="0">
      <text>
        <r>
          <rPr>
            <b/>
            <sz val="8"/>
            <rFont val="Tahoma"/>
            <family val="0"/>
          </rPr>
          <t>Julius: for second element</t>
        </r>
        <r>
          <rPr>
            <sz val="8"/>
            <rFont val="Tahoma"/>
            <family val="0"/>
          </rPr>
          <t xml:space="preserve">
</t>
        </r>
      </text>
    </comment>
    <comment ref="C712" authorId="0">
      <text>
        <r>
          <rPr>
            <b/>
            <sz val="8"/>
            <rFont val="Tahoma"/>
            <family val="0"/>
          </rPr>
          <t>Julius: for first element</t>
        </r>
        <r>
          <rPr>
            <sz val="8"/>
            <rFont val="Tahoma"/>
            <family val="0"/>
          </rPr>
          <t xml:space="preserve">
</t>
        </r>
      </text>
    </comment>
    <comment ref="C713" authorId="0">
      <text>
        <r>
          <rPr>
            <b/>
            <sz val="8"/>
            <rFont val="Tahoma"/>
            <family val="0"/>
          </rPr>
          <t>Julius: for second element</t>
        </r>
        <r>
          <rPr>
            <sz val="8"/>
            <rFont val="Tahoma"/>
            <family val="0"/>
          </rPr>
          <t xml:space="preserve">
</t>
        </r>
      </text>
    </comment>
    <comment ref="C734" authorId="1">
      <text>
        <r>
          <rPr>
            <b/>
            <sz val="8"/>
            <rFont val="Tahoma"/>
            <family val="0"/>
          </rPr>
          <t>i30: Ngwa Fru</t>
        </r>
        <r>
          <rPr>
            <sz val="8"/>
            <rFont val="Tahoma"/>
            <family val="0"/>
          </rPr>
          <t xml:space="preserve">
</t>
        </r>
      </text>
    </comment>
    <comment ref="C735" authorId="1">
      <text>
        <r>
          <rPr>
            <b/>
            <sz val="8"/>
            <rFont val="Tahoma"/>
            <family val="0"/>
          </rPr>
          <t>i30: Josias and Raphael</t>
        </r>
        <r>
          <rPr>
            <sz val="8"/>
            <rFont val="Tahoma"/>
            <family val="0"/>
          </rPr>
          <t xml:space="preserve">
</t>
        </r>
      </text>
    </comment>
    <comment ref="C736" authorId="1">
      <text>
        <r>
          <rPr>
            <b/>
            <sz val="8"/>
            <rFont val="Tahoma"/>
            <family val="0"/>
          </rPr>
          <t>i30: Tanshu and Jonas</t>
        </r>
        <r>
          <rPr>
            <sz val="8"/>
            <rFont val="Tahoma"/>
            <family val="0"/>
          </rPr>
          <t xml:space="preserve">
</t>
        </r>
      </text>
    </comment>
    <comment ref="C737" authorId="1">
      <text>
        <r>
          <rPr>
            <b/>
            <sz val="8"/>
            <rFont val="Tahoma"/>
            <family val="0"/>
          </rPr>
          <t>i30: Gilbert and Nyala</t>
        </r>
        <r>
          <rPr>
            <sz val="8"/>
            <rFont val="Tahoma"/>
            <family val="0"/>
          </rPr>
          <t xml:space="preserve">
</t>
        </r>
      </text>
    </comment>
    <comment ref="C747" authorId="0">
      <text>
        <r>
          <rPr>
            <b/>
            <sz val="8"/>
            <rFont val="Tahoma"/>
            <family val="0"/>
          </rPr>
          <t>i5: used call box box of bad mtn network</t>
        </r>
        <r>
          <rPr>
            <sz val="8"/>
            <rFont val="Tahoma"/>
            <family val="0"/>
          </rPr>
          <t xml:space="preserve">
</t>
        </r>
      </text>
    </comment>
    <comment ref="C755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756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757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758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759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787" authorId="0">
      <text>
        <r>
          <rPr>
            <b/>
            <sz val="8"/>
            <rFont val="Tahoma"/>
            <family val="0"/>
          </rPr>
          <t>i5: Esendele</t>
        </r>
        <r>
          <rPr>
            <sz val="8"/>
            <rFont val="Tahoma"/>
            <family val="0"/>
          </rPr>
          <t xml:space="preserve">
</t>
        </r>
      </text>
    </comment>
    <comment ref="C791" authorId="0">
      <text>
        <r>
          <rPr>
            <b/>
            <sz val="8"/>
            <rFont val="Tahoma"/>
            <family val="0"/>
          </rPr>
          <t>i5: Akono</t>
        </r>
        <r>
          <rPr>
            <sz val="8"/>
            <rFont val="Tahoma"/>
            <family val="0"/>
          </rPr>
          <t xml:space="preserve">
</t>
        </r>
      </text>
    </comment>
    <comment ref="C792" authorId="0">
      <text>
        <r>
          <rPr>
            <b/>
            <sz val="8"/>
            <rFont val="Tahoma"/>
            <family val="0"/>
          </rPr>
          <t>i5: Akono</t>
        </r>
        <r>
          <rPr>
            <sz val="8"/>
            <rFont val="Tahoma"/>
            <family val="0"/>
          </rPr>
          <t xml:space="preserve">
</t>
        </r>
      </text>
    </comment>
    <comment ref="C793" authorId="0">
      <text>
        <r>
          <rPr>
            <b/>
            <sz val="8"/>
            <rFont val="Tahoma"/>
            <family val="0"/>
          </rPr>
          <t>i5: Jean</t>
        </r>
        <r>
          <rPr>
            <sz val="8"/>
            <rFont val="Tahoma"/>
            <family val="0"/>
          </rPr>
          <t xml:space="preserve">
</t>
        </r>
      </text>
    </comment>
    <comment ref="C805" authorId="1">
      <text>
        <r>
          <rPr>
            <b/>
            <sz val="8"/>
            <rFont val="Tahoma"/>
            <family val="0"/>
          </rPr>
          <t>i5: transferred credit to informer Leon</t>
        </r>
        <r>
          <rPr>
            <sz val="8"/>
            <rFont val="Tahoma"/>
            <family val="0"/>
          </rPr>
          <t xml:space="preserve">
</t>
        </r>
      </text>
    </comment>
    <comment ref="C808" authorId="0">
      <text>
        <r>
          <rPr>
            <b/>
            <sz val="8"/>
            <rFont val="Tahoma"/>
            <family val="0"/>
          </rPr>
          <t>Julius: securing agent attacked in Garoua</t>
        </r>
        <r>
          <rPr>
            <sz val="8"/>
            <rFont val="Tahoma"/>
            <family val="0"/>
          </rPr>
          <t xml:space="preserve">
</t>
        </r>
      </text>
    </comment>
    <comment ref="C818" authorId="1">
      <text>
        <r>
          <rPr>
            <b/>
            <sz val="8"/>
            <rFont val="Tahoma"/>
            <family val="0"/>
          </rPr>
          <t>i5: paid 17,000frs and negotiated a bed inside the train</t>
        </r>
        <r>
          <rPr>
            <sz val="8"/>
            <rFont val="Tahoma"/>
            <family val="0"/>
          </rPr>
          <t xml:space="preserve">
</t>
        </r>
      </text>
    </comment>
    <comment ref="C820" authorId="1">
      <text>
        <r>
          <rPr>
            <b/>
            <sz val="8"/>
            <rFont val="Tahoma"/>
            <family val="0"/>
          </rPr>
          <t>i5: by taxi with informer leon</t>
        </r>
        <r>
          <rPr>
            <sz val="8"/>
            <rFont val="Tahoma"/>
            <family val="0"/>
          </rPr>
          <t xml:space="preserve">
</t>
        </r>
      </text>
    </comment>
    <comment ref="C821" authorId="1">
      <text>
        <r>
          <rPr>
            <b/>
            <sz val="8"/>
            <rFont val="Tahoma"/>
            <family val="0"/>
          </rPr>
          <t>i5: by private transport with Leon</t>
        </r>
        <r>
          <rPr>
            <sz val="8"/>
            <rFont val="Tahoma"/>
            <family val="0"/>
          </rPr>
          <t xml:space="preserve">
</t>
        </r>
      </text>
    </comment>
    <comment ref="C822" authorId="1">
      <text>
        <r>
          <rPr>
            <b/>
            <sz val="8"/>
            <rFont val="Tahoma"/>
            <family val="0"/>
          </rPr>
          <t>i5: by taxi with informer leon</t>
        </r>
        <r>
          <rPr>
            <sz val="8"/>
            <rFont val="Tahoma"/>
            <family val="0"/>
          </rPr>
          <t xml:space="preserve">
</t>
        </r>
      </text>
    </comment>
    <comment ref="C824" authorId="1">
      <text>
        <r>
          <rPr>
            <b/>
            <sz val="8"/>
            <rFont val="Tahoma"/>
            <family val="0"/>
          </rPr>
          <t>i5: with informer leon</t>
        </r>
        <r>
          <rPr>
            <sz val="8"/>
            <rFont val="Tahoma"/>
            <family val="0"/>
          </rPr>
          <t xml:space="preserve">
</t>
        </r>
      </text>
    </comment>
    <comment ref="C825" authorId="1">
      <text>
        <r>
          <rPr>
            <b/>
            <sz val="8"/>
            <rFont val="Tahoma"/>
            <family val="0"/>
          </rPr>
          <t>i5: special taxi on the day I was attacked</t>
        </r>
        <r>
          <rPr>
            <sz val="8"/>
            <rFont val="Tahoma"/>
            <family val="0"/>
          </rPr>
          <t xml:space="preserve">
</t>
        </r>
      </text>
    </comment>
    <comment ref="C833" authorId="1">
      <text>
        <r>
          <rPr>
            <b/>
            <sz val="8"/>
            <rFont val="Tahoma"/>
            <family val="0"/>
          </rPr>
          <t>i5: transport in Garoua</t>
        </r>
        <r>
          <rPr>
            <sz val="8"/>
            <rFont val="Tahoma"/>
            <family val="0"/>
          </rPr>
          <t xml:space="preserve">
</t>
        </r>
      </text>
    </comment>
    <comment ref="C834" authorId="1">
      <text>
        <r>
          <rPr>
            <b/>
            <sz val="8"/>
            <rFont val="Tahoma"/>
            <family val="0"/>
          </rPr>
          <t>i5: in Pitoa with informer loen</t>
        </r>
        <r>
          <rPr>
            <sz val="8"/>
            <rFont val="Tahoma"/>
            <family val="0"/>
          </rPr>
          <t xml:space="preserve">
</t>
        </r>
      </text>
    </comment>
    <comment ref="C835" authorId="1">
      <text>
        <r>
          <rPr>
            <b/>
            <sz val="8"/>
            <rFont val="Tahoma"/>
            <family val="0"/>
          </rPr>
          <t>i5: in Ngong with informer loen</t>
        </r>
        <r>
          <rPr>
            <sz val="8"/>
            <rFont val="Tahoma"/>
            <family val="0"/>
          </rPr>
          <t xml:space="preserve">
</t>
        </r>
      </text>
    </comment>
    <comment ref="C837" authorId="1">
      <text>
        <r>
          <rPr>
            <b/>
            <sz val="8"/>
            <rFont val="Tahoma"/>
            <family val="0"/>
          </rPr>
          <t>i5: in Pitoa with loen</t>
        </r>
        <r>
          <rPr>
            <sz val="8"/>
            <rFont val="Tahoma"/>
            <family val="0"/>
          </rPr>
          <t xml:space="preserve">
</t>
        </r>
      </text>
    </comment>
    <comment ref="C838" authorId="1">
      <text>
        <r>
          <rPr>
            <b/>
            <sz val="8"/>
            <rFont val="Tahoma"/>
            <family val="0"/>
          </rPr>
          <t>i5:  bike in Doundey with informer leon</t>
        </r>
        <r>
          <rPr>
            <sz val="8"/>
            <rFont val="Tahoma"/>
            <family val="0"/>
          </rPr>
          <t xml:space="preserve">
</t>
        </r>
      </text>
    </comment>
    <comment ref="C839" authorId="1">
      <text>
        <r>
          <rPr>
            <b/>
            <sz val="8"/>
            <rFont val="Tahoma"/>
            <family val="0"/>
          </rPr>
          <t>i5: in Garoua</t>
        </r>
        <r>
          <rPr>
            <sz val="8"/>
            <rFont val="Tahoma"/>
            <family val="0"/>
          </rPr>
          <t xml:space="preserve">
</t>
        </r>
      </text>
    </comment>
    <comment ref="C840" authorId="1">
      <text>
        <r>
          <rPr>
            <b/>
            <sz val="8"/>
            <rFont val="Tahoma"/>
            <family val="0"/>
          </rPr>
          <t>I5:  special bikes in Bacheo</t>
        </r>
        <r>
          <rPr>
            <sz val="8"/>
            <rFont val="Tahoma"/>
            <family val="0"/>
          </rPr>
          <t xml:space="preserve">
</t>
        </r>
      </text>
    </comment>
    <comment ref="C841" authorId="1">
      <text>
        <r>
          <rPr>
            <b/>
            <sz val="8"/>
            <rFont val="Tahoma"/>
            <family val="0"/>
          </rPr>
          <t>i5: to Garoua airport</t>
        </r>
        <r>
          <rPr>
            <sz val="8"/>
            <rFont val="Tahoma"/>
            <family val="0"/>
          </rPr>
          <t xml:space="preserve">
</t>
        </r>
      </text>
    </comment>
    <comment ref="C842" authorId="1">
      <text>
        <r>
          <rPr>
            <b/>
            <sz val="8"/>
            <rFont val="Tahoma"/>
            <family val="0"/>
          </rPr>
          <t>i5: From Nsimalen airport to my house</t>
        </r>
        <r>
          <rPr>
            <sz val="8"/>
            <rFont val="Tahoma"/>
            <family val="0"/>
          </rPr>
          <t xml:space="preserve">
</t>
        </r>
      </text>
    </comment>
    <comment ref="C857" authorId="1">
      <text>
        <r>
          <rPr>
            <b/>
            <sz val="8"/>
            <rFont val="Tahoma"/>
            <family val="0"/>
          </rPr>
          <t>i5: for police who accompanied me on after the attack</t>
        </r>
        <r>
          <rPr>
            <sz val="8"/>
            <rFont val="Tahoma"/>
            <family val="0"/>
          </rPr>
          <t xml:space="preserve">
</t>
        </r>
      </text>
    </comment>
    <comment ref="C862" authorId="1">
      <text>
        <r>
          <rPr>
            <b/>
            <sz val="8"/>
            <rFont val="Tahoma"/>
            <family val="0"/>
          </rPr>
          <t>i5: mineral water because of bad water in the North</t>
        </r>
        <r>
          <rPr>
            <sz val="8"/>
            <rFont val="Tahoma"/>
            <family val="0"/>
          </rPr>
          <t xml:space="preserve">
</t>
        </r>
      </text>
    </comment>
    <comment ref="C864" authorId="1">
      <text>
        <r>
          <rPr>
            <b/>
            <sz val="8"/>
            <rFont val="Tahoma"/>
            <family val="0"/>
          </rPr>
          <t>i5: mineral water because of bad water in the North</t>
        </r>
        <r>
          <rPr>
            <sz val="8"/>
            <rFont val="Tahoma"/>
            <family val="0"/>
          </rPr>
          <t xml:space="preserve">
</t>
        </r>
      </text>
    </comment>
    <comment ref="C867" authorId="1">
      <text>
        <r>
          <rPr>
            <b/>
            <sz val="8"/>
            <rFont val="Tahoma"/>
            <family val="0"/>
          </rPr>
          <t>i5: mineral water because of bad water in the North</t>
        </r>
        <r>
          <rPr>
            <sz val="8"/>
            <rFont val="Tahoma"/>
            <family val="0"/>
          </rPr>
          <t xml:space="preserve">
</t>
        </r>
      </text>
    </comment>
    <comment ref="C868" authorId="1">
      <text>
        <r>
          <rPr>
            <b/>
            <sz val="8"/>
            <rFont val="Tahoma"/>
            <family val="0"/>
          </rPr>
          <t>i5: mineral water because of bad water in the North</t>
        </r>
        <r>
          <rPr>
            <sz val="8"/>
            <rFont val="Tahoma"/>
            <family val="0"/>
          </rPr>
          <t xml:space="preserve">
</t>
        </r>
      </text>
    </comment>
    <comment ref="C870" authorId="1">
      <text>
        <r>
          <rPr>
            <b/>
            <sz val="8"/>
            <rFont val="Tahoma"/>
            <family val="0"/>
          </rPr>
          <t>i5: mineral water because of bad water in the North</t>
        </r>
        <r>
          <rPr>
            <sz val="8"/>
            <rFont val="Tahoma"/>
            <family val="0"/>
          </rPr>
          <t xml:space="preserve">
</t>
        </r>
      </text>
    </comment>
    <comment ref="C872" authorId="1">
      <text>
        <r>
          <rPr>
            <b/>
            <sz val="8"/>
            <rFont val="Tahoma"/>
            <family val="0"/>
          </rPr>
          <t>i5: mineral water because of bad water in the North</t>
        </r>
        <r>
          <rPr>
            <sz val="8"/>
            <rFont val="Tahoma"/>
            <family val="0"/>
          </rPr>
          <t xml:space="preserve">
</t>
        </r>
      </text>
    </comment>
    <comment ref="C876" authorId="1">
      <text>
        <r>
          <rPr>
            <b/>
            <sz val="8"/>
            <rFont val="Tahoma"/>
            <family val="0"/>
          </rPr>
          <t>i5: Leon</t>
        </r>
        <r>
          <rPr>
            <sz val="8"/>
            <rFont val="Tahoma"/>
            <family val="0"/>
          </rPr>
          <t xml:space="preserve">
</t>
        </r>
      </text>
    </comment>
    <comment ref="C878" authorId="1">
      <text>
        <r>
          <rPr>
            <b/>
            <sz val="8"/>
            <rFont val="Tahoma"/>
            <family val="0"/>
          </rPr>
          <t>i5: leon</t>
        </r>
        <r>
          <rPr>
            <sz val="8"/>
            <rFont val="Tahoma"/>
            <family val="0"/>
          </rPr>
          <t xml:space="preserve">
</t>
        </r>
      </text>
    </comment>
    <comment ref="C882" authorId="1">
      <text>
        <r>
          <rPr>
            <b/>
            <sz val="8"/>
            <rFont val="Tahoma"/>
            <family val="0"/>
          </rPr>
          <t>i5: Carlos and Abrahim</t>
        </r>
        <r>
          <rPr>
            <sz val="8"/>
            <rFont val="Tahoma"/>
            <family val="0"/>
          </rPr>
          <t xml:space="preserve">
</t>
        </r>
      </text>
    </comment>
    <comment ref="C913" authorId="0">
      <text>
        <r>
          <rPr>
            <b/>
            <sz val="8"/>
            <rFont val="Tahoma"/>
            <family val="0"/>
          </rPr>
          <t>i30: paid a ticket for D'la but I was asked to drop in Muyuka</t>
        </r>
        <r>
          <rPr>
            <sz val="8"/>
            <rFont val="Tahoma"/>
            <family val="0"/>
          </rPr>
          <t xml:space="preserve">
</t>
        </r>
      </text>
    </comment>
    <comment ref="C934" authorId="0">
      <text>
        <r>
          <rPr>
            <b/>
            <sz val="8"/>
            <rFont val="Tahoma"/>
            <family val="0"/>
          </rPr>
          <t>I30: George Mbua</t>
        </r>
        <r>
          <rPr>
            <sz val="8"/>
            <rFont val="Tahoma"/>
            <family val="0"/>
          </rPr>
          <t xml:space="preserve">
</t>
        </r>
      </text>
    </comment>
    <comment ref="C965" authorId="1">
      <text>
        <r>
          <rPr>
            <b/>
            <sz val="8"/>
            <rFont val="Tahoma"/>
            <family val="0"/>
          </rPr>
          <t>Bernard: Jean, Sohna,Ngonjoh and myself</t>
        </r>
        <r>
          <rPr>
            <sz val="8"/>
            <rFont val="Tahoma"/>
            <family val="0"/>
          </rPr>
          <t xml:space="preserve">
</t>
        </r>
      </text>
    </comment>
    <comment ref="C966" authorId="1">
      <text>
        <r>
          <rPr>
            <b/>
            <sz val="8"/>
            <rFont val="Tahoma"/>
            <family val="0"/>
          </rPr>
          <t>Bernard: Gunthent and Nsina</t>
        </r>
        <r>
          <rPr>
            <sz val="8"/>
            <rFont val="Tahoma"/>
            <family val="0"/>
          </rPr>
          <t xml:space="preserve">
</t>
        </r>
      </text>
    </comment>
    <comment ref="C990" authorId="0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991" authorId="0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992" authorId="0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993" authorId="0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994" authorId="0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995" authorId="0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996" authorId="0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997" authorId="0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998" authorId="0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999" authorId="0">
      <text>
        <r>
          <rPr>
            <b/>
            <sz val="8"/>
            <rFont val="Tahoma"/>
            <family val="0"/>
          </rPr>
          <t>i30: hired car with Bobo and police officer</t>
        </r>
        <r>
          <rPr>
            <sz val="8"/>
            <rFont val="Tahoma"/>
            <family val="0"/>
          </rPr>
          <t xml:space="preserve">
</t>
        </r>
      </text>
    </comment>
    <comment ref="C1003" authorId="0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1014" authorId="0">
      <text>
        <r>
          <rPr>
            <b/>
            <sz val="8"/>
            <rFont val="Tahoma"/>
            <family val="0"/>
          </rPr>
          <t>i30: Bonaberi- hotel in the night</t>
        </r>
        <r>
          <rPr>
            <sz val="8"/>
            <rFont val="Tahoma"/>
            <family val="0"/>
          </rPr>
          <t xml:space="preserve">
</t>
        </r>
      </text>
    </comment>
    <comment ref="C1045" authorId="0">
      <text>
        <r>
          <rPr>
            <b/>
            <sz val="8"/>
            <rFont val="Tahoma"/>
            <family val="0"/>
          </rPr>
          <t>i30: Alice and Nicola</t>
        </r>
        <r>
          <rPr>
            <sz val="8"/>
            <rFont val="Tahoma"/>
            <family val="0"/>
          </rPr>
          <t xml:space="preserve">
</t>
        </r>
      </text>
    </comment>
    <comment ref="C1046" authorId="0">
      <text>
        <r>
          <rPr>
            <b/>
            <sz val="8"/>
            <rFont val="Tahoma"/>
            <family val="0"/>
          </rPr>
          <t>i30: Bankan Jonas</t>
        </r>
        <r>
          <rPr>
            <sz val="8"/>
            <rFont val="Tahoma"/>
            <family val="0"/>
          </rPr>
          <t xml:space="preserve">
</t>
        </r>
      </text>
    </comment>
    <comment ref="C1047" authorId="0">
      <text>
        <r>
          <rPr>
            <b/>
            <sz val="8"/>
            <rFont val="Tahoma"/>
            <family val="0"/>
          </rPr>
          <t>i30: Ndonku</t>
        </r>
        <r>
          <rPr>
            <sz val="8"/>
            <rFont val="Tahoma"/>
            <family val="0"/>
          </rPr>
          <t xml:space="preserve">
</t>
        </r>
      </text>
    </comment>
    <comment ref="C1048" authorId="0">
      <text>
        <r>
          <rPr>
            <b/>
            <sz val="8"/>
            <rFont val="Tahoma"/>
            <family val="0"/>
          </rPr>
          <t xml:space="preserve">i30: Berladin </t>
        </r>
        <r>
          <rPr>
            <sz val="8"/>
            <rFont val="Tahoma"/>
            <family val="0"/>
          </rPr>
          <t xml:space="preserve">
</t>
        </r>
      </text>
    </comment>
    <comment ref="C1049" authorId="0">
      <text>
        <r>
          <rPr>
            <b/>
            <sz val="8"/>
            <rFont val="Tahoma"/>
            <family val="0"/>
          </rPr>
          <t>i30: Bobo</t>
        </r>
        <r>
          <rPr>
            <sz val="8"/>
            <rFont val="Tahoma"/>
            <family val="0"/>
          </rPr>
          <t xml:space="preserve">
</t>
        </r>
      </text>
    </comment>
    <comment ref="C1050" authorId="0">
      <text>
        <r>
          <rPr>
            <b/>
            <sz val="8"/>
            <rFont val="Tahoma"/>
            <family val="0"/>
          </rPr>
          <t>i30: Ekane Epah</t>
        </r>
        <r>
          <rPr>
            <sz val="8"/>
            <rFont val="Tahoma"/>
            <family val="0"/>
          </rPr>
          <t xml:space="preserve">
</t>
        </r>
      </text>
    </comment>
    <comment ref="C1051" authorId="0">
      <text>
        <r>
          <rPr>
            <b/>
            <sz val="8"/>
            <rFont val="Tahoma"/>
            <family val="0"/>
          </rPr>
          <t>i30: Bobo, myself and 2 police officer in police because I was arrested with Bobo(dealer)</t>
        </r>
        <r>
          <rPr>
            <sz val="8"/>
            <rFont val="Tahoma"/>
            <family val="0"/>
          </rPr>
          <t xml:space="preserve">
</t>
        </r>
      </text>
    </comment>
    <comment ref="C1080" authorId="2">
      <text>
        <r>
          <rPr>
            <b/>
            <sz val="8"/>
            <rFont val="Tahoma"/>
            <family val="0"/>
          </rPr>
          <t>Sone: Internet undecover/Investigations</t>
        </r>
        <r>
          <rPr>
            <sz val="8"/>
            <rFont val="Tahoma"/>
            <family val="0"/>
          </rPr>
          <t xml:space="preserve">
MACJUD Net-3hrs:Confidence-2hrs: Maryland-3hrs: Yutanet-2hrs.   </t>
        </r>
      </text>
    </comment>
    <comment ref="C1081" authorId="2">
      <text>
        <r>
          <rPr>
            <b/>
            <sz val="8"/>
            <rFont val="Tahoma"/>
            <family val="0"/>
          </rPr>
          <t>Sone:Internet Undercover/Investigations</t>
        </r>
        <r>
          <rPr>
            <sz val="8"/>
            <rFont val="Tahoma"/>
            <family val="0"/>
          </rPr>
          <t xml:space="preserve">
MACJUD-2hrs: Proyxynet-2hrs: Maryland-2hrs: Confidence-2hrs: CentSird-2hrs</t>
        </r>
      </text>
    </comment>
    <comment ref="C1087" authorId="0">
      <text>
        <r>
          <rPr>
            <b/>
            <sz val="8"/>
            <rFont val="Tahoma"/>
            <family val="0"/>
          </rPr>
          <t>i26: by private transport</t>
        </r>
        <r>
          <rPr>
            <sz val="8"/>
            <rFont val="Tahoma"/>
            <family val="0"/>
          </rPr>
          <t xml:space="preserve">
</t>
        </r>
      </text>
    </comment>
    <comment ref="C1088" authorId="0">
      <text>
        <r>
          <rPr>
            <b/>
            <sz val="8"/>
            <rFont val="Tahoma"/>
            <family val="0"/>
          </rPr>
          <t>i26: by private transport</t>
        </r>
        <r>
          <rPr>
            <sz val="8"/>
            <rFont val="Tahoma"/>
            <family val="0"/>
          </rPr>
          <t xml:space="preserve">
</t>
        </r>
      </text>
    </comment>
    <comment ref="C1089" authorId="0">
      <text>
        <r>
          <rPr>
            <b/>
            <sz val="8"/>
            <rFont val="Tahoma"/>
            <family val="0"/>
          </rPr>
          <t>i26: by private transport</t>
        </r>
        <r>
          <rPr>
            <sz val="8"/>
            <rFont val="Tahoma"/>
            <family val="0"/>
          </rPr>
          <t xml:space="preserve">
</t>
        </r>
      </text>
    </comment>
    <comment ref="C1090" authorId="0">
      <text>
        <r>
          <rPr>
            <b/>
            <sz val="8"/>
            <rFont val="Tahoma"/>
            <family val="0"/>
          </rPr>
          <t>i26: by private transport</t>
        </r>
        <r>
          <rPr>
            <sz val="8"/>
            <rFont val="Tahoma"/>
            <family val="0"/>
          </rPr>
          <t xml:space="preserve">
</t>
        </r>
      </text>
    </comment>
    <comment ref="C1091" authorId="0">
      <text>
        <r>
          <rPr>
            <b/>
            <sz val="8"/>
            <rFont val="Tahoma"/>
            <family val="0"/>
          </rPr>
          <t>i26: by private transport</t>
        </r>
        <r>
          <rPr>
            <sz val="8"/>
            <rFont val="Tahoma"/>
            <family val="0"/>
          </rPr>
          <t xml:space="preserve">
</t>
        </r>
      </text>
    </comment>
    <comment ref="C1092" authorId="0">
      <text>
        <r>
          <rPr>
            <b/>
            <sz val="8"/>
            <rFont val="Tahoma"/>
            <family val="0"/>
          </rPr>
          <t>i26: by private transport</t>
        </r>
        <r>
          <rPr>
            <sz val="8"/>
            <rFont val="Tahoma"/>
            <family val="0"/>
          </rPr>
          <t xml:space="preserve">
</t>
        </r>
      </text>
    </comment>
    <comment ref="C1120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Emma, for all his information on scammers and contacts made</t>
        </r>
      </text>
    </comment>
    <comment ref="C1121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To Doris, a call box girl to watch the house of Bahbila's (a furgitive scammer)  parents</t>
        </r>
      </text>
    </comment>
    <comment ref="C1125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with Emma, worker in a cyber café - Yutanet</t>
        </r>
      </text>
    </comment>
    <comment ref="C1126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With Nji, main informant in Bamenda</t>
        </r>
      </text>
    </comment>
    <comment ref="C1127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With Emma, worker in a cyber cafe</t>
        </r>
      </text>
    </comment>
    <comment ref="C1128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With Cho, an Internet wildlife scammer</t>
        </r>
      </text>
    </comment>
    <comment ref="C1132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Used in Camera </t>
        </r>
      </text>
    </comment>
    <comment ref="C1140" authorId="0">
      <text>
        <r>
          <rPr>
            <b/>
            <sz val="8"/>
            <rFont val="Tahoma"/>
            <family val="0"/>
          </rPr>
          <t>i26: find information about cranes transport from Maroua to Douala</t>
        </r>
        <r>
          <rPr>
            <sz val="8"/>
            <rFont val="Tahoma"/>
            <family val="0"/>
          </rPr>
          <t xml:space="preserve">
</t>
        </r>
      </text>
    </comment>
    <comment ref="C1144" authorId="0">
      <text>
        <r>
          <rPr>
            <b/>
            <sz val="8"/>
            <rFont val="Tahoma"/>
            <family val="0"/>
          </rPr>
          <t>i25: Douala parrots</t>
        </r>
        <r>
          <rPr>
            <sz val="8"/>
            <rFont val="Tahoma"/>
            <family val="0"/>
          </rPr>
          <t xml:space="preserve">
</t>
        </r>
      </text>
    </comment>
    <comment ref="C1145" authorId="0">
      <text>
        <r>
          <rPr>
            <b/>
            <sz val="8"/>
            <rFont val="Tahoma"/>
            <family val="0"/>
          </rPr>
          <t>i25: Douala parrots</t>
        </r>
        <r>
          <rPr>
            <sz val="8"/>
            <rFont val="Tahoma"/>
            <family val="0"/>
          </rPr>
          <t xml:space="preserve">
</t>
        </r>
      </text>
    </comment>
    <comment ref="C1146" authorId="0">
      <text>
        <r>
          <rPr>
            <b/>
            <sz val="8"/>
            <rFont val="Tahoma"/>
            <family val="0"/>
          </rPr>
          <t>i26: activity reports</t>
        </r>
        <r>
          <rPr>
            <sz val="8"/>
            <rFont val="Tahoma"/>
            <family val="0"/>
          </rPr>
          <t xml:space="preserve">
</t>
        </r>
      </text>
    </comment>
    <comment ref="C1157" authorId="0">
      <text>
        <r>
          <rPr>
            <b/>
            <sz val="8"/>
            <rFont val="Tahoma"/>
            <family val="0"/>
          </rPr>
          <t>user: informer Douala</t>
        </r>
        <r>
          <rPr>
            <sz val="8"/>
            <rFont val="Tahoma"/>
            <family val="0"/>
          </rPr>
          <t xml:space="preserve">
</t>
        </r>
      </text>
    </comment>
    <comment ref="C1182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Onana: main collaborator at the Nsimalen Airport</t>
        </r>
      </text>
    </comment>
    <comment ref="C1186" authorId="2">
      <text>
        <r>
          <rPr>
            <b/>
            <sz val="8"/>
            <rFont val="Tahoma"/>
            <family val="0"/>
          </rPr>
          <t>Sone:</t>
        </r>
        <r>
          <rPr>
            <sz val="8"/>
            <rFont val="Tahoma"/>
            <family val="0"/>
          </rPr>
          <t xml:space="preserve">
Copies of field report forms</t>
        </r>
      </text>
    </comment>
    <comment ref="C1282" authorId="0">
      <text>
        <r>
          <rPr>
            <b/>
            <sz val="8"/>
            <rFont val="Tahoma"/>
            <family val="0"/>
          </rPr>
          <t>user: operation melong</t>
        </r>
        <r>
          <rPr>
            <sz val="8"/>
            <rFont val="Tahoma"/>
            <family val="0"/>
          </rPr>
          <t xml:space="preserve">
</t>
        </r>
      </text>
    </comment>
    <comment ref="C1283" authorId="0">
      <text>
        <r>
          <rPr>
            <b/>
            <sz val="8"/>
            <rFont val="Tahoma"/>
            <family val="0"/>
          </rPr>
          <t>user: operation melong</t>
        </r>
        <r>
          <rPr>
            <sz val="8"/>
            <rFont val="Tahoma"/>
            <family val="0"/>
          </rPr>
          <t xml:space="preserve">
</t>
        </r>
      </text>
    </comment>
    <comment ref="C1284" authorId="0">
      <text>
        <r>
          <rPr>
            <b/>
            <sz val="8"/>
            <rFont val="Tahoma"/>
            <family val="0"/>
          </rPr>
          <t>user: follow melong operation</t>
        </r>
        <r>
          <rPr>
            <sz val="8"/>
            <rFont val="Tahoma"/>
            <family val="0"/>
          </rPr>
          <t xml:space="preserve">
</t>
        </r>
      </text>
    </comment>
    <comment ref="C1291" authorId="0">
      <text>
        <r>
          <rPr>
            <b/>
            <sz val="8"/>
            <rFont val="Tahoma"/>
            <family val="0"/>
          </rPr>
          <t>Julius: hired car</t>
        </r>
        <r>
          <rPr>
            <sz val="8"/>
            <rFont val="Tahoma"/>
            <family val="0"/>
          </rPr>
          <t xml:space="preserve">
</t>
        </r>
      </text>
    </comment>
    <comment ref="C1327" authorId="0">
      <text>
        <r>
          <rPr>
            <b/>
            <sz val="8"/>
            <rFont val="Tahoma"/>
            <family val="0"/>
          </rPr>
          <t>i25:attempt of  Douala parrots seizure</t>
        </r>
        <r>
          <rPr>
            <sz val="8"/>
            <rFont val="Tahoma"/>
            <family val="0"/>
          </rPr>
          <t xml:space="preserve">
</t>
        </r>
      </text>
    </comment>
    <comment ref="C1333" authorId="0">
      <text>
        <r>
          <rPr>
            <b/>
            <sz val="8"/>
            <rFont val="Tahoma"/>
            <family val="0"/>
          </rPr>
          <t>Ofir: attempted operation kumba</t>
        </r>
        <r>
          <rPr>
            <sz val="8"/>
            <rFont val="Tahoma"/>
            <family val="0"/>
          </rPr>
          <t xml:space="preserve">
</t>
        </r>
      </text>
    </comment>
    <comment ref="C1342" authorId="0">
      <text>
        <r>
          <rPr>
            <b/>
            <sz val="8"/>
            <rFont val="Tahoma"/>
            <family val="0"/>
          </rPr>
          <t>Horline:attempt of Parrot seizure Douala</t>
        </r>
        <r>
          <rPr>
            <sz val="8"/>
            <rFont val="Tahoma"/>
            <family val="0"/>
          </rPr>
          <t xml:space="preserve">
</t>
        </r>
      </text>
    </comment>
    <comment ref="C1346" authorId="0">
      <text>
        <r>
          <rPr>
            <b/>
            <sz val="8"/>
            <rFont val="Tahoma"/>
            <family val="0"/>
          </rPr>
          <t>user: operation melong</t>
        </r>
        <r>
          <rPr>
            <sz val="8"/>
            <rFont val="Tahoma"/>
            <family val="0"/>
          </rPr>
          <t xml:space="preserve">
</t>
        </r>
      </text>
    </comment>
    <comment ref="C1347" authorId="0">
      <text>
        <r>
          <rPr>
            <b/>
            <sz val="8"/>
            <rFont val="Tahoma"/>
            <family val="0"/>
          </rPr>
          <t>user: follow up melong operation</t>
        </r>
        <r>
          <rPr>
            <sz val="8"/>
            <rFont val="Tahoma"/>
            <family val="0"/>
          </rPr>
          <t xml:space="preserve">
</t>
        </r>
      </text>
    </comment>
    <comment ref="C1361" authorId="0">
      <text>
        <r>
          <rPr>
            <b/>
            <sz val="8"/>
            <rFont val="Tahoma"/>
            <family val="0"/>
          </rPr>
          <t>Josias: attempt of Parrot seizure Douala</t>
        </r>
        <r>
          <rPr>
            <sz val="8"/>
            <rFont val="Tahoma"/>
            <family val="0"/>
          </rPr>
          <t xml:space="preserve">
</t>
        </r>
      </text>
    </comment>
    <comment ref="C1376" authorId="0">
      <text>
        <r>
          <rPr>
            <b/>
            <sz val="8"/>
            <rFont val="Tahoma"/>
            <family val="0"/>
          </rPr>
          <t>Ofir: attempted operation kumba</t>
        </r>
        <r>
          <rPr>
            <sz val="8"/>
            <rFont val="Tahoma"/>
            <family val="0"/>
          </rPr>
          <t xml:space="preserve">
</t>
        </r>
      </text>
    </comment>
    <comment ref="C1388" authorId="0">
      <text>
        <r>
          <rPr>
            <b/>
            <sz val="8"/>
            <rFont val="Tahoma"/>
            <family val="0"/>
          </rPr>
          <t>user: operation melong</t>
        </r>
        <r>
          <rPr>
            <sz val="8"/>
            <rFont val="Tahoma"/>
            <family val="0"/>
          </rPr>
          <t xml:space="preserve">
</t>
        </r>
      </text>
    </comment>
    <comment ref="C1415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call box to phone Horline and Me Tambe</t>
        </r>
      </text>
    </comment>
    <comment ref="C1416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 additional credit card to call Mado, Horline and chief of post</t>
        </r>
      </text>
    </comment>
    <comment ref="C1417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call box to phone Horline</t>
        </r>
      </text>
    </comment>
    <comment ref="C1421" authorId="4">
      <text>
        <r>
          <rPr>
            <b/>
            <sz val="8"/>
            <rFont val="Tahoma"/>
            <family val="2"/>
          </rPr>
          <t xml:space="preserve"> Horline Njike:</t>
        </r>
        <r>
          <rPr>
            <sz val="8"/>
            <rFont val="Tahoma"/>
            <family val="2"/>
          </rPr>
          <t xml:space="preserve">
1 hour internet and photocopy of legal publication</t>
        </r>
      </text>
    </comment>
    <comment ref="C1461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informer transport from Melong to Nkonsamba</t>
        </r>
      </text>
    </comment>
    <comment ref="C1534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Douala</t>
        </r>
      </text>
    </comment>
    <comment ref="C1535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Younde</t>
        </r>
      </text>
    </comment>
    <comment ref="C1547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Bamenda</t>
        </r>
      </text>
    </comment>
    <comment ref="C1548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transpport in Nkongsamba</t>
        </r>
      </text>
    </comment>
    <comment ref="C1549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Nkongsamba before the operation</t>
        </r>
      </text>
    </comment>
    <comment ref="C1550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Melong during the operation</t>
        </r>
      </text>
    </comment>
    <comment ref="C1553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special taxi to take Mado from court to  her hotel</t>
        </r>
      </text>
    </comment>
    <comment ref="C1554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special taxi to take Mado from hotel to agency</t>
        </r>
      </text>
    </comment>
    <comment ref="C1555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Nkongsamba</t>
        </r>
      </text>
    </comment>
    <comment ref="C1556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Douala</t>
        </r>
      </text>
    </comment>
    <comment ref="C1557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Douala</t>
        </r>
      </text>
    </comment>
    <comment ref="C1590" authorId="4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include 1300, special taxi to attend afleg meeting in congres Palace</t>
        </r>
      </text>
    </comment>
    <comment ref="C1622" authorId="4">
      <text>
        <r>
          <rPr>
            <b/>
            <sz val="8"/>
            <rFont val="Tahoma"/>
            <family val="2"/>
          </rPr>
          <t xml:space="preserve"> Horline Njike:</t>
        </r>
        <r>
          <rPr>
            <sz val="8"/>
            <rFont val="Tahoma"/>
            <family val="2"/>
          </rPr>
          <t xml:space="preserve">
arriving in Kumba late in the night, they were no room left for 5000fcfa</t>
        </r>
      </text>
    </comment>
    <comment ref="C1626" authorId="4">
      <text>
        <r>
          <rPr>
            <b/>
            <sz val="8"/>
            <rFont val="Tahoma"/>
            <family val="2"/>
          </rPr>
          <t xml:space="preserve"> Horline Njike:</t>
        </r>
        <r>
          <rPr>
            <sz val="8"/>
            <rFont val="Tahoma"/>
            <family val="2"/>
          </rPr>
          <t xml:space="preserve">
arriving in Nkongsamba late in the night, they were no room left for 5000 fcfa</t>
        </r>
      </text>
    </comment>
    <comment ref="C1627" authorId="4">
      <text>
        <r>
          <rPr>
            <b/>
            <sz val="8"/>
            <rFont val="Tahoma"/>
            <family val="2"/>
          </rPr>
          <t xml:space="preserve"> Horline Njike:</t>
        </r>
        <r>
          <rPr>
            <sz val="8"/>
            <rFont val="Tahoma"/>
            <family val="2"/>
          </rPr>
          <t xml:space="preserve">
continue to sleep in the same room since there was no time to look for another hotel</t>
        </r>
      </text>
    </comment>
    <comment ref="C1628" authorId="4">
      <text>
        <r>
          <rPr>
            <b/>
            <sz val="8"/>
            <rFont val="Tahoma"/>
            <family val="2"/>
          </rPr>
          <t xml:space="preserve"> Horline Njike:</t>
        </r>
        <r>
          <rPr>
            <sz val="8"/>
            <rFont val="Tahoma"/>
            <family val="2"/>
          </rPr>
          <t xml:space="preserve">
did not have the time to look for another hotel</t>
        </r>
      </text>
    </comment>
    <comment ref="C1664" authorId="4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compilation of legal dept writtings</t>
        </r>
      </text>
    </comment>
    <comment ref="C1665" authorId="4">
      <text>
        <r>
          <rPr>
            <b/>
            <sz val="8"/>
            <rFont val="Tahoma"/>
            <family val="2"/>
          </rPr>
          <t xml:space="preserve"> Horline Njike:</t>
        </r>
        <r>
          <rPr>
            <sz val="8"/>
            <rFont val="Tahoma"/>
            <family val="2"/>
          </rPr>
          <t xml:space="preserve">
to type the bonus receipt of  chief of post melong</t>
        </r>
      </text>
    </comment>
    <comment ref="C1666" authorId="4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documents on the exportation of parots through nigeria</t>
        </r>
      </text>
    </comment>
    <comment ref="C1667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photocopy of complaint report of 32 ivory tusks seized</t>
        </r>
      </text>
    </comment>
    <comment ref="C1672" authorId="3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extract of plumitif in appeal court, souleymanou ali</t>
        </r>
      </text>
    </comment>
    <comment ref="C1673" authorId="4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expedition of njonkou and njitue</t>
        </r>
      </text>
    </comment>
    <comment ref="C1309" authorId="4">
      <text>
        <r>
          <rPr>
            <b/>
            <sz val="8"/>
            <rFont val="Tahoma"/>
            <family val="2"/>
          </rPr>
          <t xml:space="preserve"> Horline Njike:</t>
        </r>
        <r>
          <rPr>
            <sz val="8"/>
            <rFont val="Tahoma"/>
            <family val="2"/>
          </rPr>
          <t xml:space="preserve">
chief of wildife post in melong who conducted the operation</t>
        </r>
      </text>
    </comment>
    <comment ref="C1668" authorId="4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internationa arrest warrant against teng</t>
        </r>
      </text>
    </comment>
    <comment ref="C1738" authorId="0">
      <text>
        <r>
          <rPr>
            <b/>
            <sz val="8"/>
            <rFont val="Tahoma"/>
            <family val="0"/>
          </rPr>
          <t>cynthia:hidden camera</t>
        </r>
        <r>
          <rPr>
            <sz val="8"/>
            <rFont val="Tahoma"/>
            <family val="0"/>
          </rPr>
          <t xml:space="preserve">
</t>
        </r>
      </text>
    </comment>
    <comment ref="C1746" authorId="0">
      <text>
        <r>
          <rPr>
            <b/>
            <sz val="8"/>
            <rFont val="Tahoma"/>
            <family val="0"/>
          </rPr>
          <t>cynthia: get budgets</t>
        </r>
        <r>
          <rPr>
            <sz val="8"/>
            <rFont val="Tahoma"/>
            <family val="0"/>
          </rPr>
          <t xml:space="preserve">
</t>
        </r>
      </text>
    </comment>
    <comment ref="C1756" authorId="0">
      <text>
        <r>
          <rPr>
            <b/>
            <sz val="8"/>
            <rFont val="Tahoma"/>
            <family val="0"/>
          </rPr>
          <t>cynthia: internet problem</t>
        </r>
        <r>
          <rPr>
            <sz val="8"/>
            <rFont val="Tahoma"/>
            <family val="0"/>
          </rPr>
          <t xml:space="preserve">
</t>
        </r>
      </text>
    </comment>
    <comment ref="C1757" authorId="0">
      <text>
        <r>
          <rPr>
            <b/>
            <sz val="8"/>
            <rFont val="Tahoma"/>
            <family val="0"/>
          </rPr>
          <t>cynthia:whitley award</t>
        </r>
        <r>
          <rPr>
            <sz val="8"/>
            <rFont val="Tahoma"/>
            <family val="0"/>
          </rPr>
          <t xml:space="preserve">
</t>
        </r>
      </text>
    </comment>
    <comment ref="C1767" authorId="0">
      <text>
        <r>
          <rPr>
            <b/>
            <sz val="8"/>
            <rFont val="Tahoma"/>
            <family val="0"/>
          </rPr>
          <t>Eric: DNA samples</t>
        </r>
        <r>
          <rPr>
            <sz val="8"/>
            <rFont val="Tahoma"/>
            <family val="0"/>
          </rPr>
          <t xml:space="preserve">
</t>
        </r>
      </text>
    </comment>
    <comment ref="C1792" authorId="5">
      <text>
        <r>
          <rPr>
            <b/>
            <sz val="8"/>
            <rFont val="Tahoma"/>
            <family val="0"/>
          </rPr>
          <t>cynthia: poor internet connection in office, attach files to send to david jay and chris wright</t>
        </r>
        <r>
          <rPr>
            <sz val="8"/>
            <rFont val="Tahoma"/>
            <family val="0"/>
          </rPr>
          <t xml:space="preserve">
</t>
        </r>
      </text>
    </comment>
    <comment ref="C1793" authorId="5">
      <text>
        <r>
          <rPr>
            <b/>
            <sz val="8"/>
            <rFont val="Tahoma"/>
            <family val="0"/>
          </rPr>
          <t>cynthia: poor internet connection in office, attach files to send to david jay and chris wright</t>
        </r>
        <r>
          <rPr>
            <sz val="8"/>
            <rFont val="Tahoma"/>
            <family val="0"/>
          </rPr>
          <t xml:space="preserve">
</t>
        </r>
      </text>
    </comment>
    <comment ref="C1794" authorId="5">
      <text>
        <r>
          <rPr>
            <b/>
            <sz val="8"/>
            <rFont val="Tahoma"/>
            <family val="0"/>
          </rPr>
          <t xml:space="preserve">cynthia: whitley award </t>
        </r>
        <r>
          <rPr>
            <sz val="8"/>
            <rFont val="Tahoma"/>
            <family val="0"/>
          </rPr>
          <t xml:space="preserve">
</t>
        </r>
      </text>
    </comment>
    <comment ref="C1795" authorId="5">
      <text>
        <r>
          <rPr>
            <b/>
            <sz val="8"/>
            <rFont val="Tahoma"/>
            <family val="0"/>
          </rPr>
          <t xml:space="preserve">cynthia: whitley award </t>
        </r>
        <r>
          <rPr>
            <sz val="8"/>
            <rFont val="Tahoma"/>
            <family val="0"/>
          </rPr>
          <t xml:space="preserve">
</t>
        </r>
      </text>
    </comment>
    <comment ref="C1796" authorId="5">
      <text>
        <r>
          <rPr>
            <b/>
            <sz val="8"/>
            <rFont val="Tahoma"/>
            <family val="0"/>
          </rPr>
          <t xml:space="preserve">cynthia: whitley award </t>
        </r>
        <r>
          <rPr>
            <sz val="8"/>
            <rFont val="Tahoma"/>
            <family val="0"/>
          </rPr>
          <t xml:space="preserve">
</t>
        </r>
      </text>
    </comment>
    <comment ref="C1797" authorId="5">
      <text>
        <r>
          <rPr>
            <b/>
            <sz val="8"/>
            <rFont val="Tahoma"/>
            <family val="0"/>
          </rPr>
          <t xml:space="preserve">cynthia: whitley award </t>
        </r>
        <r>
          <rPr>
            <sz val="8"/>
            <rFont val="Tahoma"/>
            <family val="0"/>
          </rPr>
          <t xml:space="preserve">
</t>
        </r>
      </text>
    </comment>
    <comment ref="C1798" authorId="5">
      <text>
        <r>
          <rPr>
            <b/>
            <sz val="8"/>
            <rFont val="Tahoma"/>
            <family val="0"/>
          </rPr>
          <t xml:space="preserve">cynthia: whitley award </t>
        </r>
        <r>
          <rPr>
            <sz val="8"/>
            <rFont val="Tahoma"/>
            <family val="0"/>
          </rPr>
          <t xml:space="preserve">
</t>
        </r>
      </text>
    </comment>
    <comment ref="C1839" authorId="5">
      <text>
        <r>
          <rPr>
            <b/>
            <sz val="8"/>
            <rFont val="Tahoma"/>
            <family val="0"/>
          </rPr>
          <t>Vincent:special taxi to buy plant for the office.</t>
        </r>
        <r>
          <rPr>
            <sz val="8"/>
            <rFont val="Tahoma"/>
            <family val="0"/>
          </rPr>
          <t xml:space="preserve">
</t>
        </r>
      </text>
    </comment>
    <comment ref="C1961" authorId="6">
      <text>
        <r>
          <rPr>
            <b/>
            <sz val="8"/>
            <rFont val="Tahoma"/>
            <family val="0"/>
          </rPr>
          <t>vincent: 5000frs because article is less than 135 words.</t>
        </r>
        <r>
          <rPr>
            <sz val="8"/>
            <rFont val="Tahoma"/>
            <family val="0"/>
          </rPr>
          <t xml:space="preserve">
</t>
        </r>
      </text>
    </comment>
    <comment ref="C1975" authorId="6">
      <text>
        <r>
          <rPr>
            <b/>
            <sz val="8"/>
            <rFont val="Tahoma"/>
            <family val="0"/>
          </rPr>
          <t>vincent:recording of radio news flashes,features,talkshows for the month of october.</t>
        </r>
        <r>
          <rPr>
            <sz val="8"/>
            <rFont val="Tahoma"/>
            <family val="0"/>
          </rPr>
          <t xml:space="preserve">
</t>
        </r>
      </text>
    </comment>
    <comment ref="C1980" authorId="5">
      <text>
        <r>
          <rPr>
            <b/>
            <sz val="8"/>
            <rFont val="Tahoma"/>
            <family val="0"/>
          </rPr>
          <t>vincent:photocopy of press releases for radio.</t>
        </r>
        <r>
          <rPr>
            <sz val="8"/>
            <rFont val="Tahoma"/>
            <family val="0"/>
          </rPr>
          <t xml:space="preserve">
</t>
        </r>
      </text>
    </comment>
    <comment ref="C1981" authorId="5">
      <text>
        <r>
          <rPr>
            <b/>
            <sz val="8"/>
            <rFont val="Tahoma"/>
            <family val="0"/>
          </rPr>
          <t>vincent:photocopy of press releases in French and english for radio and TV.</t>
        </r>
        <r>
          <rPr>
            <sz val="8"/>
            <rFont val="Tahoma"/>
            <family val="0"/>
          </rPr>
          <t xml:space="preserve">
</t>
        </r>
      </text>
    </comment>
    <comment ref="C1983" authorId="5">
      <text>
        <r>
          <rPr>
            <b/>
            <sz val="8"/>
            <rFont val="Tahoma"/>
            <family val="0"/>
          </rPr>
          <t>vincent:typing and photocopy of echo des for</t>
        </r>
        <r>
          <rPr>
            <b/>
            <sz val="8"/>
            <rFont val="Tahoma"/>
            <family val="2"/>
          </rPr>
          <t>ê</t>
        </r>
        <r>
          <rPr>
            <b/>
            <sz val="8"/>
            <rFont val="Tahoma"/>
            <family val="0"/>
          </rPr>
          <t>ts.</t>
        </r>
        <r>
          <rPr>
            <sz val="8"/>
            <rFont val="Tahoma"/>
            <family val="0"/>
          </rPr>
          <t xml:space="preserve">
</t>
        </r>
      </text>
    </comment>
    <comment ref="C1984" authorId="5">
      <text>
        <r>
          <rPr>
            <b/>
            <sz val="8"/>
            <rFont val="Tahoma"/>
            <family val="0"/>
          </rPr>
          <t>vincent:printing of echo des for</t>
        </r>
        <r>
          <rPr>
            <b/>
            <sz val="8"/>
            <rFont val="Tahoma"/>
            <family val="2"/>
          </rPr>
          <t>ê</t>
        </r>
        <r>
          <rPr>
            <b/>
            <sz val="8"/>
            <rFont val="Tahoma"/>
            <family val="0"/>
          </rPr>
          <t>ts</t>
        </r>
        <r>
          <rPr>
            <sz val="8"/>
            <rFont val="Tahoma"/>
            <family val="0"/>
          </rPr>
          <t xml:space="preserve">
</t>
        </r>
      </text>
    </comment>
    <comment ref="C1985" authorId="5">
      <text>
        <r>
          <rPr>
            <b/>
            <sz val="8"/>
            <rFont val="Tahoma"/>
            <family val="0"/>
          </rPr>
          <t>vincent:photocopy of monthly report and letters to minfof.</t>
        </r>
        <r>
          <rPr>
            <sz val="8"/>
            <rFont val="Tahoma"/>
            <family val="0"/>
          </rPr>
          <t xml:space="preserve">
</t>
        </r>
      </text>
    </comment>
    <comment ref="C1986" authorId="5">
      <text>
        <r>
          <rPr>
            <b/>
            <sz val="8"/>
            <rFont val="Tahoma"/>
            <family val="0"/>
          </rPr>
          <t>vincent: photocopy of press releases for the press.</t>
        </r>
        <r>
          <rPr>
            <sz val="8"/>
            <rFont val="Tahoma"/>
            <family val="0"/>
          </rPr>
          <t xml:space="preserve">
</t>
        </r>
      </text>
    </comment>
    <comment ref="C1987" authorId="5">
      <text>
        <r>
          <rPr>
            <b/>
            <sz val="8"/>
            <rFont val="Tahoma"/>
            <family val="0"/>
          </rPr>
          <t>vincent:photocopy of press releases for the radio.</t>
        </r>
        <r>
          <rPr>
            <sz val="8"/>
            <rFont val="Tahoma"/>
            <family val="0"/>
          </rPr>
          <t xml:space="preserve">
</t>
        </r>
      </text>
    </comment>
    <comment ref="C1989" authorId="5">
      <text>
        <r>
          <rPr>
            <b/>
            <sz val="8"/>
            <rFont val="Tahoma"/>
            <family val="0"/>
          </rPr>
          <t>vincent:photocopy and binding of recueil de text, 2 samples.</t>
        </r>
        <r>
          <rPr>
            <sz val="8"/>
            <rFont val="Tahoma"/>
            <family val="0"/>
          </rPr>
          <t xml:space="preserve">
</t>
        </r>
      </text>
    </comment>
    <comment ref="C1990" authorId="5">
      <text>
        <r>
          <rPr>
            <b/>
            <sz val="8"/>
            <rFont val="Tahoma"/>
            <family val="0"/>
          </rPr>
          <t>vincent: 5 complete set of information kits-french.</t>
        </r>
        <r>
          <rPr>
            <sz val="8"/>
            <rFont val="Tahoma"/>
            <family val="0"/>
          </rPr>
          <t xml:space="preserve">
</t>
        </r>
      </text>
    </comment>
    <comment ref="C1991" authorId="5">
      <text>
        <r>
          <rPr>
            <b/>
            <sz val="8"/>
            <rFont val="Tahoma"/>
            <family val="0"/>
          </rPr>
          <t>vincent:5 duplication of the trouble with Africa and 4 duplication of africa works.</t>
        </r>
        <r>
          <rPr>
            <sz val="8"/>
            <rFont val="Tahoma"/>
            <family val="0"/>
          </rPr>
          <t xml:space="preserve">
</t>
        </r>
      </text>
    </comment>
    <comment ref="C1992" authorId="5">
      <text>
        <r>
          <rPr>
            <b/>
            <sz val="8"/>
            <rFont val="Tahoma"/>
            <family val="0"/>
          </rPr>
          <t>vincent:4 duplication of the trouble with africa and, 1duplication of atlast of great apes.</t>
        </r>
        <r>
          <rPr>
            <sz val="8"/>
            <rFont val="Tahoma"/>
            <family val="0"/>
          </rPr>
          <t xml:space="preserve">
</t>
        </r>
      </text>
    </comment>
    <comment ref="C1993" authorId="5">
      <text>
        <r>
          <rPr>
            <b/>
            <sz val="8"/>
            <rFont val="Tahoma"/>
            <family val="0"/>
          </rPr>
          <t>vincent:photocopy of Information kit plusnews features</t>
        </r>
        <r>
          <rPr>
            <sz val="8"/>
            <rFont val="Tahoma"/>
            <family val="0"/>
          </rPr>
          <t xml:space="preserve">
</t>
        </r>
      </text>
    </comment>
    <comment ref="C1995" authorId="5">
      <text>
        <r>
          <rPr>
            <b/>
            <sz val="8"/>
            <rFont val="Tahoma"/>
            <family val="0"/>
          </rPr>
          <t>cynthia:photocopy of the chapter two of the book african issues for LAGA Members</t>
        </r>
        <r>
          <rPr>
            <sz val="8"/>
            <rFont val="Tahoma"/>
            <family val="0"/>
          </rPr>
          <t xml:space="preserve">
</t>
        </r>
      </text>
    </comment>
    <comment ref="C2014" authorId="0">
      <text>
        <r>
          <rPr>
            <b/>
            <sz val="8"/>
            <rFont val="Tahoma"/>
            <family val="0"/>
          </rPr>
          <t>user: Emeline</t>
        </r>
        <r>
          <rPr>
            <sz val="8"/>
            <rFont val="Tahoma"/>
            <family val="0"/>
          </rPr>
          <t xml:space="preserve">
</t>
        </r>
      </text>
    </comment>
    <comment ref="C2015" authorId="0">
      <text>
        <r>
          <rPr>
            <b/>
            <sz val="8"/>
            <rFont val="Tahoma"/>
            <family val="0"/>
          </rPr>
          <t>user: Emeline</t>
        </r>
        <r>
          <rPr>
            <sz val="8"/>
            <rFont val="Tahoma"/>
            <family val="0"/>
          </rPr>
          <t xml:space="preserve">
</t>
        </r>
      </text>
    </comment>
    <comment ref="C2016" authorId="0">
      <text>
        <r>
          <rPr>
            <b/>
            <sz val="8"/>
            <rFont val="Tahoma"/>
            <family val="0"/>
          </rPr>
          <t>User: cynthia</t>
        </r>
        <r>
          <rPr>
            <sz val="8"/>
            <rFont val="Tahoma"/>
            <family val="0"/>
          </rPr>
          <t xml:space="preserve">
</t>
        </r>
      </text>
    </comment>
    <comment ref="C2017" authorId="0">
      <text>
        <r>
          <rPr>
            <b/>
            <sz val="8"/>
            <rFont val="Tahoma"/>
            <family val="0"/>
          </rPr>
          <t>User: limson</t>
        </r>
        <r>
          <rPr>
            <sz val="8"/>
            <rFont val="Tahoma"/>
            <family val="0"/>
          </rPr>
          <t xml:space="preserve">
</t>
        </r>
      </text>
    </comment>
    <comment ref="C2018" authorId="0">
      <text>
        <r>
          <rPr>
            <b/>
            <sz val="8"/>
            <rFont val="Tahoma"/>
            <family val="0"/>
          </rPr>
          <t>User: Emeline</t>
        </r>
        <r>
          <rPr>
            <sz val="8"/>
            <rFont val="Tahoma"/>
            <family val="0"/>
          </rPr>
          <t xml:space="preserve">
</t>
        </r>
      </text>
    </comment>
    <comment ref="C2019" authorId="0">
      <text>
        <r>
          <rPr>
            <b/>
            <sz val="8"/>
            <rFont val="Tahoma"/>
            <family val="0"/>
          </rPr>
          <t>USER:Ofir</t>
        </r>
        <r>
          <rPr>
            <sz val="8"/>
            <rFont val="Tahoma"/>
            <family val="0"/>
          </rPr>
          <t xml:space="preserve">
</t>
        </r>
      </text>
    </comment>
    <comment ref="C2033" authorId="0">
      <text>
        <r>
          <rPr>
            <b/>
            <sz val="8"/>
            <rFont val="Tahoma"/>
            <family val="0"/>
          </rPr>
          <t>Ofir: 5000 in Douala and 5000 in Yaounde</t>
        </r>
        <r>
          <rPr>
            <sz val="8"/>
            <rFont val="Tahoma"/>
            <family val="0"/>
          </rPr>
          <t xml:space="preserve">
</t>
        </r>
      </text>
    </comment>
    <comment ref="C2035" authorId="0">
      <text>
        <r>
          <rPr>
            <b/>
            <sz val="8"/>
            <rFont val="Tahoma"/>
            <family val="0"/>
          </rPr>
          <t>i25: Douala parrots</t>
        </r>
        <r>
          <rPr>
            <sz val="8"/>
            <rFont val="Tahoma"/>
            <family val="0"/>
          </rPr>
          <t xml:space="preserve">
</t>
        </r>
      </text>
    </comment>
    <comment ref="C2040" authorId="0">
      <text>
        <r>
          <rPr>
            <b/>
            <sz val="8"/>
            <rFont val="Tahoma"/>
            <family val="0"/>
          </rPr>
          <t>i30: kumba investigations</t>
        </r>
        <r>
          <rPr>
            <sz val="8"/>
            <rFont val="Tahoma"/>
            <family val="0"/>
          </rPr>
          <t xml:space="preserve">
</t>
        </r>
      </text>
    </comment>
    <comment ref="C2042" authorId="0">
      <text>
        <r>
          <rPr>
            <b/>
            <sz val="8"/>
            <rFont val="Tahoma"/>
            <family val="0"/>
          </rPr>
          <t>Ofir:Mbouda investigations</t>
        </r>
        <r>
          <rPr>
            <sz val="8"/>
            <rFont val="Tahoma"/>
            <family val="0"/>
          </rPr>
          <t xml:space="preserve">
</t>
        </r>
      </text>
    </comment>
    <comment ref="C2044" authorId="0">
      <text>
        <r>
          <rPr>
            <b/>
            <sz val="8"/>
            <rFont val="Tahoma"/>
            <family val="0"/>
          </rPr>
          <t>Ofir: attempted operation kumba</t>
        </r>
        <r>
          <rPr>
            <sz val="8"/>
            <rFont val="Tahoma"/>
            <family val="0"/>
          </rPr>
          <t xml:space="preserve">
</t>
        </r>
      </text>
    </comment>
    <comment ref="C2045" authorId="0">
      <text>
        <r>
          <rPr>
            <b/>
            <sz val="8"/>
            <rFont val="Tahoma"/>
            <family val="0"/>
          </rPr>
          <t>Ofir: attempted operation kumba</t>
        </r>
        <r>
          <rPr>
            <sz val="8"/>
            <rFont val="Tahoma"/>
            <family val="0"/>
          </rPr>
          <t xml:space="preserve">
</t>
        </r>
      </text>
    </comment>
    <comment ref="C2052" authorId="0">
      <text>
        <r>
          <rPr>
            <b/>
            <sz val="8"/>
            <rFont val="Tahoma"/>
            <family val="0"/>
          </rPr>
          <t>Ofir: securing agent attacked in Garoua</t>
        </r>
        <r>
          <rPr>
            <sz val="8"/>
            <rFont val="Tahoma"/>
            <family val="0"/>
          </rPr>
          <t xml:space="preserve">
</t>
        </r>
      </text>
    </comment>
    <comment ref="C2053" authorId="0">
      <text>
        <r>
          <rPr>
            <b/>
            <sz val="8"/>
            <rFont val="Tahoma"/>
            <family val="0"/>
          </rPr>
          <t>Ofir: securing agent attacked in Garoua</t>
        </r>
        <r>
          <rPr>
            <sz val="8"/>
            <rFont val="Tahoma"/>
            <family val="0"/>
          </rPr>
          <t xml:space="preserve">
</t>
        </r>
      </text>
    </comment>
    <comment ref="C2059" authorId="0">
      <text>
        <r>
          <rPr>
            <b/>
            <sz val="8"/>
            <rFont val="Tahoma"/>
            <family val="0"/>
          </rPr>
          <t>user: operation melong</t>
        </r>
        <r>
          <rPr>
            <sz val="8"/>
            <rFont val="Tahoma"/>
            <family val="0"/>
          </rPr>
          <t xml:space="preserve">
</t>
        </r>
      </text>
    </comment>
    <comment ref="C2081" authorId="0">
      <text>
        <r>
          <rPr>
            <b/>
            <sz val="8"/>
            <rFont val="Tahoma"/>
            <family val="0"/>
          </rPr>
          <t>Ofir: x2 special taxi to and back from a meeting with General Ada</t>
        </r>
        <r>
          <rPr>
            <sz val="8"/>
            <rFont val="Tahoma"/>
            <family val="0"/>
          </rPr>
          <t xml:space="preserve">
</t>
        </r>
      </text>
    </comment>
    <comment ref="C2104" authorId="0">
      <text>
        <r>
          <rPr>
            <b/>
            <sz val="8"/>
            <rFont val="Tahoma"/>
            <family val="0"/>
          </rPr>
          <t>Emeline: internet and Douala parrots</t>
        </r>
        <r>
          <rPr>
            <sz val="8"/>
            <rFont val="Tahoma"/>
            <family val="0"/>
          </rPr>
          <t xml:space="preserve">
</t>
        </r>
      </text>
    </comment>
    <comment ref="C2114" authorId="0">
      <text>
        <r>
          <rPr>
            <b/>
            <sz val="8"/>
            <rFont val="Tahoma"/>
            <family val="0"/>
          </rPr>
          <t>Ofir: attempted operation kumba</t>
        </r>
        <r>
          <rPr>
            <sz val="8"/>
            <rFont val="Tahoma"/>
            <family val="0"/>
          </rPr>
          <t xml:space="preserve">
</t>
        </r>
      </text>
    </comment>
    <comment ref="C2115" authorId="0">
      <text>
        <r>
          <rPr>
            <b/>
            <sz val="8"/>
            <rFont val="Tahoma"/>
            <family val="0"/>
          </rPr>
          <t>Emeline: financial report</t>
        </r>
        <r>
          <rPr>
            <sz val="8"/>
            <rFont val="Tahoma"/>
            <family val="0"/>
          </rPr>
          <t xml:space="preserve">
</t>
        </r>
      </text>
    </comment>
    <comment ref="C2122" authorId="0">
      <text>
        <r>
          <rPr>
            <b/>
            <sz val="8"/>
            <rFont val="Tahoma"/>
            <family val="0"/>
          </rPr>
          <t>Emeline: securing agent attacked in Garoua</t>
        </r>
        <r>
          <rPr>
            <sz val="8"/>
            <rFont val="Tahoma"/>
            <family val="0"/>
          </rPr>
          <t xml:space="preserve">
</t>
        </r>
      </text>
    </comment>
    <comment ref="C2123" authorId="0">
      <text>
        <r>
          <rPr>
            <b/>
            <sz val="8"/>
            <rFont val="Tahoma"/>
            <family val="0"/>
          </rPr>
          <t>Emeline: securing agent attacked in Garoua</t>
        </r>
        <r>
          <rPr>
            <sz val="8"/>
            <rFont val="Tahoma"/>
            <family val="0"/>
          </rPr>
          <t xml:space="preserve">
</t>
        </r>
      </text>
    </comment>
    <comment ref="C2129" authorId="0">
      <text>
        <r>
          <rPr>
            <b/>
            <sz val="8"/>
            <rFont val="Tahoma"/>
            <family val="0"/>
          </rPr>
          <t>user: operation melong</t>
        </r>
        <r>
          <rPr>
            <sz val="8"/>
            <rFont val="Tahoma"/>
            <family val="0"/>
          </rPr>
          <t xml:space="preserve">
</t>
        </r>
      </text>
    </comment>
    <comment ref="C2130" authorId="0">
      <text>
        <r>
          <rPr>
            <b/>
            <sz val="8"/>
            <rFont val="Tahoma"/>
            <family val="0"/>
          </rPr>
          <t>Emeline: internet proplem</t>
        </r>
        <r>
          <rPr>
            <sz val="8"/>
            <rFont val="Tahoma"/>
            <family val="0"/>
          </rPr>
          <t xml:space="preserve">
</t>
        </r>
      </text>
    </comment>
    <comment ref="C2150" authorId="0">
      <text>
        <r>
          <rPr>
            <b/>
            <sz val="8"/>
            <rFont val="Tahoma"/>
            <family val="0"/>
          </rPr>
          <t xml:space="preserve">Emeline: because I had to take money for limson's airticket home after his attack in Garoua </t>
        </r>
        <r>
          <rPr>
            <sz val="8"/>
            <rFont val="Tahoma"/>
            <family val="0"/>
          </rPr>
          <t xml:space="preserve">
</t>
        </r>
      </text>
    </comment>
    <comment ref="C2152" authorId="0">
      <text>
        <r>
          <rPr>
            <b/>
            <sz val="8"/>
            <rFont val="Tahoma"/>
            <family val="0"/>
          </rPr>
          <t>Emeline: to and from limson's house when he came back from Garoua after the attack</t>
        </r>
        <r>
          <rPr>
            <sz val="8"/>
            <rFont val="Tahoma"/>
            <family val="0"/>
          </rPr>
          <t xml:space="preserve">
</t>
        </r>
      </text>
    </comment>
    <comment ref="C2165" authorId="0">
      <text>
        <r>
          <rPr>
            <b/>
            <sz val="8"/>
            <rFont val="Tahoma"/>
            <family val="0"/>
          </rPr>
          <t>Emeline: financial report forms</t>
        </r>
        <r>
          <rPr>
            <sz val="8"/>
            <rFont val="Tahoma"/>
            <family val="0"/>
          </rPr>
          <t xml:space="preserve">
</t>
        </r>
      </text>
    </comment>
    <comment ref="C2168" authorId="0">
      <text>
        <r>
          <rPr>
            <b/>
            <sz val="8"/>
            <rFont val="Tahoma"/>
            <family val="0"/>
          </rPr>
          <t>Emeline: to repair office gate</t>
        </r>
        <r>
          <rPr>
            <sz val="8"/>
            <rFont val="Tahoma"/>
            <family val="0"/>
          </rPr>
          <t xml:space="preserve">
</t>
        </r>
      </text>
    </comment>
    <comment ref="C2174" authorId="0">
      <text>
        <r>
          <rPr>
            <b/>
            <sz val="8"/>
            <rFont val="Tahoma"/>
            <family val="0"/>
          </rPr>
          <t>Emeline: financial report forms</t>
        </r>
        <r>
          <rPr>
            <sz val="8"/>
            <rFont val="Tahoma"/>
            <family val="0"/>
          </rPr>
          <t xml:space="preserve">
</t>
        </r>
      </text>
    </comment>
    <comment ref="C2183" authorId="0">
      <text>
        <r>
          <rPr>
            <b/>
            <sz val="8"/>
            <rFont val="Tahoma"/>
            <family val="0"/>
          </rPr>
          <t>Emeline: financial report forms</t>
        </r>
        <r>
          <rPr>
            <sz val="8"/>
            <rFont val="Tahoma"/>
            <family val="0"/>
          </rPr>
          <t xml:space="preserve">
</t>
        </r>
      </text>
    </comment>
    <comment ref="C2185" authorId="0">
      <text>
        <r>
          <rPr>
            <b/>
            <sz val="8"/>
            <rFont val="Tahoma"/>
            <family val="0"/>
          </rPr>
          <t xml:space="preserve">Emeline: repaired power button </t>
        </r>
        <r>
          <rPr>
            <sz val="8"/>
            <rFont val="Tahoma"/>
            <family val="0"/>
          </rPr>
          <t xml:space="preserve">
</t>
        </r>
      </text>
    </comment>
    <comment ref="C2208" authorId="0">
      <text>
        <r>
          <rPr>
            <b/>
            <sz val="8"/>
            <rFont val="Tahoma"/>
            <family val="0"/>
          </rPr>
          <t>Emeline: 10000frs to John in Bamenda</t>
        </r>
        <r>
          <rPr>
            <sz val="8"/>
            <rFont val="Tahoma"/>
            <family val="0"/>
          </rPr>
          <t xml:space="preserve">
</t>
        </r>
      </text>
    </comment>
    <comment ref="C2209" authorId="0">
      <text>
        <r>
          <rPr>
            <b/>
            <sz val="8"/>
            <rFont val="Tahoma"/>
            <family val="0"/>
          </rPr>
          <t>Emeline: 36000frs to i30 in Bafoussam</t>
        </r>
        <r>
          <rPr>
            <sz val="8"/>
            <rFont val="Tahoma"/>
            <family val="0"/>
          </rPr>
          <t xml:space="preserve">
</t>
        </r>
      </text>
    </comment>
    <comment ref="C2210" authorId="0">
      <text>
        <r>
          <rPr>
            <b/>
            <sz val="8"/>
            <rFont val="Tahoma"/>
            <family val="0"/>
          </rPr>
          <t>Emeline: 17500 to i5 in Bafoussam</t>
        </r>
        <r>
          <rPr>
            <sz val="8"/>
            <rFont val="Tahoma"/>
            <family val="0"/>
          </rPr>
          <t xml:space="preserve">
</t>
        </r>
      </text>
    </comment>
    <comment ref="C2211" authorId="0">
      <text>
        <r>
          <rPr>
            <b/>
            <sz val="8"/>
            <rFont val="Tahoma"/>
            <family val="0"/>
          </rPr>
          <t>Emeline:15000frs to i5 in Bamenda</t>
        </r>
        <r>
          <rPr>
            <sz val="8"/>
            <rFont val="Tahoma"/>
            <family val="0"/>
          </rPr>
          <t xml:space="preserve">
</t>
        </r>
      </text>
    </comment>
    <comment ref="C2212" authorId="0">
      <text>
        <r>
          <rPr>
            <b/>
            <sz val="8"/>
            <rFont val="Tahoma"/>
            <family val="0"/>
          </rPr>
          <t>Emeline:9000frs to Alain in Bafoussam</t>
        </r>
        <r>
          <rPr>
            <sz val="8"/>
            <rFont val="Tahoma"/>
            <family val="0"/>
          </rPr>
          <t xml:space="preserve">
</t>
        </r>
      </text>
    </comment>
    <comment ref="C2213" authorId="0">
      <text>
        <r>
          <rPr>
            <b/>
            <sz val="8"/>
            <rFont val="Tahoma"/>
            <family val="0"/>
          </rPr>
          <t>Emeline: 13000frs to John in Douala</t>
        </r>
        <r>
          <rPr>
            <sz val="8"/>
            <rFont val="Tahoma"/>
            <family val="0"/>
          </rPr>
          <t xml:space="preserve">
</t>
        </r>
      </text>
    </comment>
    <comment ref="C2214" authorId="0">
      <text>
        <r>
          <rPr>
            <b/>
            <sz val="8"/>
            <rFont val="Tahoma"/>
            <family val="0"/>
          </rPr>
          <t>Emeline: 15000frs to i5 in Bamenda</t>
        </r>
        <r>
          <rPr>
            <sz val="8"/>
            <rFont val="Tahoma"/>
            <family val="0"/>
          </rPr>
          <t xml:space="preserve">
</t>
        </r>
      </text>
    </comment>
    <comment ref="C2215" authorId="0">
      <text>
        <r>
          <rPr>
            <b/>
            <sz val="8"/>
            <rFont val="Tahoma"/>
            <family val="0"/>
          </rPr>
          <t>Emeline:20000frs to i30 in Kumba</t>
        </r>
        <r>
          <rPr>
            <sz val="8"/>
            <rFont val="Tahoma"/>
            <family val="0"/>
          </rPr>
          <t xml:space="preserve">
</t>
        </r>
      </text>
    </comment>
    <comment ref="C2216" authorId="0">
      <text>
        <r>
          <rPr>
            <b/>
            <sz val="8"/>
            <rFont val="Tahoma"/>
            <family val="0"/>
          </rPr>
          <t>Emeline: withdraw money sent to John in Douala and he failed to collect</t>
        </r>
        <r>
          <rPr>
            <sz val="8"/>
            <rFont val="Tahoma"/>
            <family val="0"/>
          </rPr>
          <t xml:space="preserve">
</t>
        </r>
      </text>
    </comment>
    <comment ref="C2217" authorId="0">
      <text>
        <r>
          <rPr>
            <b/>
            <sz val="8"/>
            <rFont val="Tahoma"/>
            <family val="0"/>
          </rPr>
          <t>Emeline:15000frs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218" authorId="0">
      <text>
        <r>
          <rPr>
            <b/>
            <sz val="8"/>
            <rFont val="Tahoma"/>
            <family val="0"/>
          </rPr>
          <t>Emeline: 11000frs to i30 in Kumba</t>
        </r>
        <r>
          <rPr>
            <sz val="8"/>
            <rFont val="Tahoma"/>
            <family val="0"/>
          </rPr>
          <t xml:space="preserve">
</t>
        </r>
      </text>
    </comment>
    <comment ref="C2219" authorId="0">
      <text>
        <r>
          <rPr>
            <b/>
            <sz val="8"/>
            <rFont val="Tahoma"/>
            <family val="0"/>
          </rPr>
          <t>Emeline:30000frs to Louis in Nkambe</t>
        </r>
        <r>
          <rPr>
            <sz val="8"/>
            <rFont val="Tahoma"/>
            <family val="0"/>
          </rPr>
          <t xml:space="preserve">
</t>
        </r>
      </text>
    </comment>
    <comment ref="C2220" authorId="0">
      <text>
        <r>
          <rPr>
            <b/>
            <sz val="8"/>
            <rFont val="Tahoma"/>
            <family val="0"/>
          </rPr>
          <t>Emeline:41000frs to Jp in Douala</t>
        </r>
        <r>
          <rPr>
            <sz val="8"/>
            <rFont val="Tahoma"/>
            <family val="0"/>
          </rPr>
          <t xml:space="preserve">
</t>
        </r>
      </text>
    </comment>
    <comment ref="C2221" authorId="0">
      <text>
        <r>
          <rPr>
            <b/>
            <sz val="8"/>
            <rFont val="Tahoma"/>
            <family val="0"/>
          </rPr>
          <t>Emeline:45600 to i30 in Bamenda</t>
        </r>
      </text>
    </comment>
    <comment ref="C2222" authorId="0">
      <text>
        <r>
          <rPr>
            <b/>
            <sz val="8"/>
            <rFont val="Tahoma"/>
            <family val="0"/>
          </rPr>
          <t>Emeline:60000frs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223" authorId="0">
      <text>
        <r>
          <rPr>
            <b/>
            <sz val="8"/>
            <rFont val="Tahoma"/>
            <family val="0"/>
          </rPr>
          <t>Emeline: 50000frs to i30 in Kumba</t>
        </r>
        <r>
          <rPr>
            <sz val="8"/>
            <rFont val="Tahoma"/>
            <family val="0"/>
          </rPr>
          <t xml:space="preserve">
</t>
        </r>
      </text>
    </comment>
    <comment ref="C2224" authorId="0">
      <text>
        <r>
          <rPr>
            <b/>
            <sz val="8"/>
            <rFont val="Tahoma"/>
            <family val="0"/>
          </rPr>
          <t>Emeline:83500frs to Julius in Limbe</t>
        </r>
        <r>
          <rPr>
            <sz val="8"/>
            <rFont val="Tahoma"/>
            <family val="0"/>
          </rPr>
          <t xml:space="preserve">
</t>
        </r>
      </text>
    </comment>
    <comment ref="C2225" authorId="0">
      <text>
        <r>
          <rPr>
            <b/>
            <sz val="8"/>
            <rFont val="Tahoma"/>
            <family val="0"/>
          </rPr>
          <t>Emeline:34000frs to M. Mbuam in Bamenda</t>
        </r>
        <r>
          <rPr>
            <sz val="8"/>
            <rFont val="Tahoma"/>
            <family val="0"/>
          </rPr>
          <t xml:space="preserve">
</t>
        </r>
      </text>
    </comment>
    <comment ref="C2226" authorId="0">
      <text>
        <r>
          <rPr>
            <b/>
            <sz val="8"/>
            <rFont val="Tahoma"/>
            <family val="0"/>
          </rPr>
          <t>Emeline:40000frs to i30 in Kumba</t>
        </r>
        <r>
          <rPr>
            <sz val="8"/>
            <rFont val="Tahoma"/>
            <family val="0"/>
          </rPr>
          <t xml:space="preserve">
</t>
        </r>
      </text>
    </comment>
    <comment ref="C2227" authorId="0">
      <text>
        <r>
          <rPr>
            <b/>
            <sz val="8"/>
            <rFont val="Tahoma"/>
            <family val="0"/>
          </rPr>
          <t>Emeline:27000frs to Jp in Douala</t>
        </r>
        <r>
          <rPr>
            <sz val="8"/>
            <rFont val="Tahoma"/>
            <family val="0"/>
          </rPr>
          <t xml:space="preserve">
</t>
        </r>
      </text>
    </comment>
    <comment ref="C2228" authorId="0">
      <text>
        <r>
          <rPr>
            <b/>
            <sz val="8"/>
            <rFont val="Tahoma"/>
            <family val="0"/>
          </rPr>
          <t>Emeline:10000frs to Kennedy in Sangmelima</t>
        </r>
        <r>
          <rPr>
            <sz val="8"/>
            <rFont val="Tahoma"/>
            <family val="0"/>
          </rPr>
          <t xml:space="preserve">
</t>
        </r>
      </text>
    </comment>
    <comment ref="C2230" authorId="0">
      <text>
        <r>
          <rPr>
            <b/>
            <sz val="8"/>
            <rFont val="Tahoma"/>
            <family val="0"/>
          </rPr>
          <t>Emeline:62000frs to Gladys in Kenya</t>
        </r>
        <r>
          <rPr>
            <sz val="8"/>
            <rFont val="Tahoma"/>
            <family val="0"/>
          </rPr>
          <t xml:space="preserve">
</t>
        </r>
      </text>
    </comment>
    <comment ref="C2231" authorId="0">
      <text>
        <r>
          <rPr>
            <b/>
            <sz val="8"/>
            <rFont val="Tahoma"/>
            <family val="0"/>
          </rPr>
          <t>Emeline:10000frs to i30 in Kumba</t>
        </r>
        <r>
          <rPr>
            <sz val="8"/>
            <rFont val="Tahoma"/>
            <family val="0"/>
          </rPr>
          <t xml:space="preserve">
</t>
        </r>
      </text>
    </comment>
    <comment ref="C2232" authorId="0">
      <text>
        <r>
          <rPr>
            <b/>
            <sz val="8"/>
            <rFont val="Tahoma"/>
            <family val="0"/>
          </rPr>
          <t>Emeline:22000frs to i25 in Foumbot</t>
        </r>
        <r>
          <rPr>
            <sz val="8"/>
            <rFont val="Tahoma"/>
            <family val="0"/>
          </rPr>
          <t xml:space="preserve">
</t>
        </r>
      </text>
    </comment>
    <comment ref="C2233" authorId="0">
      <text>
        <r>
          <rPr>
            <b/>
            <sz val="8"/>
            <rFont val="Tahoma"/>
            <family val="0"/>
          </rPr>
          <t>Emeline:46000frs to i30 in Kumba</t>
        </r>
      </text>
    </comment>
    <comment ref="C2234" authorId="0">
      <text>
        <r>
          <rPr>
            <b/>
            <sz val="8"/>
            <rFont val="Tahoma"/>
            <family val="0"/>
          </rPr>
          <t>Emeline:10000frs to i5 in Douala</t>
        </r>
        <r>
          <rPr>
            <sz val="8"/>
            <rFont val="Tahoma"/>
            <family val="0"/>
          </rPr>
          <t xml:space="preserve">
</t>
        </r>
      </text>
    </comment>
    <comment ref="C2235" authorId="0">
      <text>
        <r>
          <rPr>
            <b/>
            <sz val="8"/>
            <rFont val="Tahoma"/>
            <family val="0"/>
          </rPr>
          <t>Emeline:127500frs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236" authorId="0">
      <text>
        <r>
          <rPr>
            <b/>
            <sz val="8"/>
            <rFont val="Tahoma"/>
            <family val="0"/>
          </rPr>
          <t>Emeline:20000frs to i25 in Bafoussam</t>
        </r>
        <r>
          <rPr>
            <sz val="8"/>
            <rFont val="Tahoma"/>
            <family val="0"/>
          </rPr>
          <t xml:space="preserve">
</t>
        </r>
      </text>
    </comment>
    <comment ref="C2237" authorId="0">
      <text>
        <r>
          <rPr>
            <b/>
            <sz val="8"/>
            <rFont val="Tahoma"/>
            <family val="0"/>
          </rPr>
          <t>Emeline: 35000 to Alain in Mamfe</t>
        </r>
      </text>
    </comment>
    <comment ref="C2238" authorId="0">
      <text>
        <r>
          <rPr>
            <b/>
            <sz val="8"/>
            <rFont val="Tahoma"/>
            <family val="0"/>
          </rPr>
          <t>Emeline: 74000frs to Julius in Kumba</t>
        </r>
        <r>
          <rPr>
            <sz val="8"/>
            <rFont val="Tahoma"/>
            <family val="0"/>
          </rPr>
          <t xml:space="preserve">
</t>
        </r>
      </text>
    </comment>
    <comment ref="C2239" authorId="0">
      <text>
        <r>
          <rPr>
            <b/>
            <sz val="8"/>
            <rFont val="Tahoma"/>
            <family val="0"/>
          </rPr>
          <t>Emeline: 15,000frs to i5 in Abongbang</t>
        </r>
      </text>
    </comment>
    <comment ref="C2240" authorId="0">
      <text>
        <r>
          <rPr>
            <b/>
            <sz val="8"/>
            <rFont val="Tahoma"/>
            <family val="0"/>
          </rPr>
          <t>Emeline: 20,000frs to i25 in Mbouda</t>
        </r>
        <r>
          <rPr>
            <sz val="8"/>
            <rFont val="Tahoma"/>
            <family val="0"/>
          </rPr>
          <t xml:space="preserve">
</t>
        </r>
      </text>
    </comment>
    <comment ref="C2247" authorId="0">
      <text>
        <r>
          <rPr>
            <b/>
            <sz val="8"/>
            <rFont val="Tahoma"/>
            <family val="0"/>
          </rPr>
          <t>Emeline:74,000frs to i5 in Garoua</t>
        </r>
        <r>
          <rPr>
            <sz val="8"/>
            <rFont val="Tahoma"/>
            <family val="0"/>
          </rPr>
          <t xml:space="preserve">
</t>
        </r>
      </text>
    </comment>
    <comment ref="C2248" authorId="0">
      <text>
        <r>
          <rPr>
            <b/>
            <sz val="8"/>
            <rFont val="Tahoma"/>
            <family val="0"/>
          </rPr>
          <t>Emeline:63,000 to Julius in Kumba</t>
        </r>
        <r>
          <rPr>
            <sz val="8"/>
            <rFont val="Tahoma"/>
            <family val="0"/>
          </rPr>
          <t xml:space="preserve">
</t>
        </r>
      </text>
    </comment>
    <comment ref="C2249" authorId="0">
      <text>
        <r>
          <rPr>
            <b/>
            <sz val="8"/>
            <rFont val="Tahoma"/>
            <family val="0"/>
          </rPr>
          <t>Emeline: 120,000 to i5 in Garoua</t>
        </r>
        <r>
          <rPr>
            <sz val="8"/>
            <rFont val="Tahoma"/>
            <family val="0"/>
          </rPr>
          <t xml:space="preserve">
</t>
        </r>
      </text>
    </comment>
    <comment ref="C2251" authorId="0">
      <text>
        <r>
          <rPr>
            <b/>
            <sz val="8"/>
            <rFont val="Tahoma"/>
            <family val="0"/>
          </rPr>
          <t>Emeline: 100,000frs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2252" authorId="0">
      <text>
        <r>
          <rPr>
            <b/>
            <sz val="8"/>
            <rFont val="Tahoma"/>
            <family val="0"/>
          </rPr>
          <t>Emeline: 100,000frs to Marius in France</t>
        </r>
        <r>
          <rPr>
            <sz val="8"/>
            <rFont val="Tahoma"/>
            <family val="0"/>
          </rPr>
          <t xml:space="preserve">
</t>
        </r>
      </text>
    </comment>
    <comment ref="C2253" authorId="0">
      <text>
        <r>
          <rPr>
            <b/>
            <sz val="8"/>
            <rFont val="Tahoma"/>
            <family val="0"/>
          </rPr>
          <t>Emeline:28,500 to i30 in Nkongsamba</t>
        </r>
        <r>
          <rPr>
            <sz val="8"/>
            <rFont val="Tahoma"/>
            <family val="0"/>
          </rPr>
          <t xml:space="preserve">
</t>
        </r>
      </text>
    </comment>
    <comment ref="C2254" authorId="0">
      <text>
        <r>
          <rPr>
            <b/>
            <sz val="8"/>
            <rFont val="Tahoma"/>
            <family val="0"/>
          </rPr>
          <t>Emeline:14,000 to Alain in Melong</t>
        </r>
        <r>
          <rPr>
            <sz val="8"/>
            <rFont val="Tahoma"/>
            <family val="0"/>
          </rPr>
          <t xml:space="preserve">
</t>
        </r>
      </text>
    </comment>
    <comment ref="C2255" authorId="0">
      <text>
        <r>
          <rPr>
            <b/>
            <sz val="8"/>
            <rFont val="Tahoma"/>
            <family val="0"/>
          </rPr>
          <t>Emeline: 50,000 to Julius in Bafoussam</t>
        </r>
        <r>
          <rPr>
            <sz val="8"/>
            <rFont val="Tahoma"/>
            <family val="0"/>
          </rPr>
          <t xml:space="preserve">
</t>
        </r>
      </text>
    </comment>
    <comment ref="C2256" authorId="0">
      <text>
        <r>
          <rPr>
            <b/>
            <sz val="8"/>
            <rFont val="Tahoma"/>
            <family val="0"/>
          </rPr>
          <t>Emeline: 20,000frs to Julius in Melong</t>
        </r>
        <r>
          <rPr>
            <sz val="8"/>
            <rFont val="Tahoma"/>
            <family val="0"/>
          </rPr>
          <t xml:space="preserve">
</t>
        </r>
      </text>
    </comment>
    <comment ref="C2257" authorId="0">
      <text>
        <r>
          <rPr>
            <b/>
            <sz val="8"/>
            <rFont val="Tahoma"/>
            <family val="0"/>
          </rPr>
          <t>Emeline:25,000 to Alain in Nkongsamba</t>
        </r>
        <r>
          <rPr>
            <sz val="8"/>
            <rFont val="Tahoma"/>
            <family val="0"/>
          </rPr>
          <t xml:space="preserve">
</t>
        </r>
      </text>
    </comment>
    <comment ref="F1268" authorId="0">
      <text>
        <r>
          <rPr>
            <b/>
            <sz val="8"/>
            <rFont val="Tahoma"/>
            <family val="0"/>
          </rPr>
          <t>i30: 50,000frs for Melong operation</t>
        </r>
      </text>
    </comment>
    <comment ref="C2229" authorId="0">
      <text>
        <r>
          <rPr>
            <b/>
            <sz val="8"/>
            <rFont val="Tahoma"/>
            <family val="0"/>
          </rPr>
          <t>Emeline:35,250 to i30 in Kumba</t>
        </r>
        <r>
          <rPr>
            <sz val="8"/>
            <rFont val="Tahoma"/>
            <family val="0"/>
          </rPr>
          <t xml:space="preserve">
</t>
        </r>
      </text>
    </comment>
    <comment ref="C2241" authorId="0">
      <text>
        <r>
          <rPr>
            <b/>
            <sz val="8"/>
            <rFont val="Tahoma"/>
            <family val="0"/>
          </rPr>
          <t>Emeline: 14,000frs to i5 in Abongmbang</t>
        </r>
      </text>
    </comment>
    <comment ref="C2242" authorId="0">
      <text>
        <r>
          <rPr>
            <b/>
            <sz val="8"/>
            <rFont val="Tahoma"/>
            <family val="0"/>
          </rPr>
          <t>Emeline: 11,500frs to i25 in Mbouda</t>
        </r>
      </text>
    </comment>
    <comment ref="C2243" authorId="0">
      <text>
        <r>
          <rPr>
            <b/>
            <sz val="8"/>
            <rFont val="Tahoma"/>
            <family val="0"/>
          </rPr>
          <t>Emeline: 31,550frs to i30 in Kumba</t>
        </r>
      </text>
    </comment>
    <comment ref="C2244" authorId="0">
      <text>
        <r>
          <rPr>
            <b/>
            <sz val="8"/>
            <rFont val="Tahoma"/>
            <family val="0"/>
          </rPr>
          <t>Emeline:108,000frs to Julius in Bafoussam</t>
        </r>
      </text>
    </comment>
    <comment ref="C2245" authorId="0">
      <text>
        <r>
          <rPr>
            <b/>
            <sz val="8"/>
            <rFont val="Tahoma"/>
            <family val="0"/>
          </rPr>
          <t>Emeline: 12,000frs to Tibi Julius in Abongmbang</t>
        </r>
      </text>
    </comment>
    <comment ref="C2246" authorId="0">
      <text>
        <r>
          <rPr>
            <b/>
            <sz val="8"/>
            <rFont val="Tahoma"/>
            <family val="0"/>
          </rPr>
          <t>Emeline:100,000frs to i30 in Douala</t>
        </r>
      </text>
    </comment>
    <comment ref="C2250" authorId="0">
      <text>
        <r>
          <rPr>
            <b/>
            <sz val="8"/>
            <rFont val="Tahoma"/>
            <family val="0"/>
          </rPr>
          <t>Emeline:38,000frs to i30 in Douala</t>
        </r>
        <r>
          <rPr>
            <sz val="8"/>
            <rFont val="Tahoma"/>
            <family val="0"/>
          </rPr>
          <t xml:space="preserve">
</t>
        </r>
      </text>
    </comment>
    <comment ref="C317" authorId="0">
      <text>
        <r>
          <rPr>
            <b/>
            <sz val="8"/>
            <rFont val="Tahoma"/>
            <family val="0"/>
          </rPr>
          <t>i25: Douala parrots</t>
        </r>
        <r>
          <rPr>
            <sz val="8"/>
            <rFont val="Tahoma"/>
            <family val="0"/>
          </rPr>
          <t xml:space="preserve">
</t>
        </r>
      </text>
    </comment>
    <comment ref="C318" authorId="0">
      <text>
        <r>
          <rPr>
            <b/>
            <sz val="8"/>
            <rFont val="Tahoma"/>
            <family val="0"/>
          </rPr>
          <t>i25: Douala parrots</t>
        </r>
        <r>
          <rPr>
            <sz val="8"/>
            <rFont val="Tahoma"/>
            <family val="0"/>
          </rPr>
          <t xml:space="preserve">
</t>
        </r>
      </text>
    </comment>
    <comment ref="C326" authorId="1">
      <text>
        <r>
          <rPr>
            <b/>
            <sz val="8"/>
            <rFont val="Tahoma"/>
            <family val="0"/>
          </rPr>
          <t>i25: following up dealers and looking for Julius</t>
        </r>
        <r>
          <rPr>
            <sz val="8"/>
            <rFont val="Tahoma"/>
            <family val="0"/>
          </rPr>
          <t xml:space="preserve">
</t>
        </r>
      </text>
    </comment>
    <comment ref="C327" authorId="1">
      <text>
        <r>
          <rPr>
            <b/>
            <sz val="8"/>
            <rFont val="Tahoma"/>
            <family val="0"/>
          </rPr>
          <t>i25: for informer Gerald investigating parrots</t>
        </r>
        <r>
          <rPr>
            <sz val="8"/>
            <rFont val="Tahoma"/>
            <family val="0"/>
          </rPr>
          <t xml:space="preserve">
</t>
        </r>
      </text>
    </comment>
    <comment ref="C320" authorId="1">
      <text>
        <r>
          <rPr>
            <b/>
            <sz val="8"/>
            <rFont val="Tahoma"/>
            <family val="0"/>
          </rPr>
          <t>i25: call box</t>
        </r>
        <r>
          <rPr>
            <sz val="8"/>
            <rFont val="Tahoma"/>
            <family val="0"/>
          </rPr>
          <t xml:space="preserve">
</t>
        </r>
      </text>
    </comment>
    <comment ref="C334" authorId="1">
      <text>
        <r>
          <rPr>
            <b/>
            <sz val="8"/>
            <rFont val="Tahoma"/>
            <family val="0"/>
          </rPr>
          <t>i25: Gerald</t>
        </r>
        <r>
          <rPr>
            <sz val="8"/>
            <rFont val="Tahoma"/>
            <family val="0"/>
          </rPr>
          <t xml:space="preserve">
</t>
        </r>
      </text>
    </comment>
    <comment ref="C335" authorId="1">
      <text>
        <r>
          <rPr>
            <b/>
            <sz val="8"/>
            <rFont val="Tahoma"/>
            <family val="0"/>
          </rPr>
          <t>i25: Jean</t>
        </r>
        <r>
          <rPr>
            <sz val="8"/>
            <rFont val="Tahoma"/>
            <family val="0"/>
          </rPr>
          <t xml:space="preserve">
</t>
        </r>
      </text>
    </comment>
    <comment ref="C116" authorId="1">
      <text>
        <r>
          <rPr>
            <b/>
            <sz val="8"/>
            <rFont val="Tahoma"/>
            <family val="0"/>
          </rPr>
          <t>i5: by private transport</t>
        </r>
        <r>
          <rPr>
            <sz val="8"/>
            <rFont val="Tahoma"/>
            <family val="0"/>
          </rPr>
          <t xml:space="preserve">
</t>
        </r>
      </text>
    </comment>
    <comment ref="C1413" authorId="1">
      <text>
        <r>
          <rPr>
            <b/>
            <sz val="8"/>
            <rFont val="Tahoma"/>
            <family val="0"/>
          </rPr>
          <t>user: court cases of Tchatchet Nicole, Youmbissi and Ngoumpegouo</t>
        </r>
        <r>
          <rPr>
            <sz val="8"/>
            <rFont val="Tahoma"/>
            <family val="0"/>
          </rPr>
          <t xml:space="preserve">
</t>
        </r>
      </text>
    </comment>
    <comment ref="C1414" authorId="1">
      <text>
        <r>
          <rPr>
            <b/>
            <sz val="8"/>
            <rFont val="Tahoma"/>
            <family val="0"/>
          </rPr>
          <t>user: court cases of Mabou and Fopa</t>
        </r>
        <r>
          <rPr>
            <sz val="8"/>
            <rFont val="Tahoma"/>
            <family val="0"/>
          </rPr>
          <t xml:space="preserve">
</t>
        </r>
      </text>
    </comment>
    <comment ref="C125" authorId="0">
      <text>
        <r>
          <rPr>
            <b/>
            <sz val="8"/>
            <rFont val="Tahoma"/>
            <family val="0"/>
          </rPr>
          <t>i5: on bike</t>
        </r>
        <r>
          <rPr>
            <sz val="8"/>
            <rFont val="Tahoma"/>
            <family val="0"/>
          </rPr>
          <t xml:space="preserve">
</t>
        </r>
      </text>
    </comment>
    <comment ref="C794" authorId="0">
      <text>
        <r>
          <rPr>
            <b/>
            <sz val="8"/>
            <rFont val="Tahoma"/>
            <family val="0"/>
          </rPr>
          <t xml:space="preserve">i5: Pesical and eselemba </t>
        </r>
        <r>
          <rPr>
            <sz val="8"/>
            <rFont val="Tahoma"/>
            <family val="0"/>
          </rPr>
          <t xml:space="preserve">
</t>
        </r>
      </text>
    </comment>
    <comment ref="C877" authorId="1">
      <text>
        <r>
          <rPr>
            <b/>
            <sz val="8"/>
            <rFont val="Tahoma"/>
            <family val="0"/>
          </rPr>
          <t>i5:</t>
        </r>
        <r>
          <rPr>
            <sz val="8"/>
            <rFont val="Tahoma"/>
            <family val="0"/>
          </rPr>
          <t xml:space="preserve">
lyon</t>
        </r>
      </text>
    </comment>
    <comment ref="C823" authorId="1">
      <text>
        <r>
          <rPr>
            <b/>
            <sz val="8"/>
            <rFont val="Tahoma"/>
            <family val="0"/>
          </rPr>
          <t>i5: on bike with informer leon</t>
        </r>
        <r>
          <rPr>
            <sz val="8"/>
            <rFont val="Tahoma"/>
            <family val="0"/>
          </rPr>
          <t xml:space="preserve">
</t>
        </r>
      </text>
    </comment>
    <comment ref="C883" authorId="1">
      <text>
        <r>
          <rPr>
            <b/>
            <sz val="8"/>
            <rFont val="Tahoma"/>
            <family val="0"/>
          </rPr>
          <t>i5: Haman and bello</t>
        </r>
        <r>
          <rPr>
            <sz val="8"/>
            <rFont val="Tahoma"/>
            <family val="0"/>
          </rPr>
          <t xml:space="preserve">
</t>
        </r>
      </text>
    </comment>
    <comment ref="C1310" authorId="1">
      <text>
        <r>
          <rPr>
            <b/>
            <sz val="8"/>
            <rFont val="Tahoma"/>
            <family val="0"/>
          </rPr>
          <t>user: Chief of Wildlife of West province who took part in the operation</t>
        </r>
        <r>
          <rPr>
            <sz val="8"/>
            <rFont val="Tahoma"/>
            <family val="0"/>
          </rPr>
          <t xml:space="preserve">
</t>
        </r>
      </text>
    </comment>
    <comment ref="C682" authorId="0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683" authorId="0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684" authorId="0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685" authorId="0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1303" authorId="1">
      <text>
        <r>
          <rPr>
            <b/>
            <sz val="8"/>
            <rFont val="Tahoma"/>
            <family val="0"/>
          </rPr>
          <t xml:space="preserve">Alain: Christophe </t>
        </r>
        <r>
          <rPr>
            <sz val="8"/>
            <rFont val="Tahoma"/>
            <family val="0"/>
          </rPr>
          <t xml:space="preserve">
</t>
        </r>
      </text>
    </comment>
    <comment ref="C1430" authorId="1">
      <text>
        <r>
          <rPr>
            <b/>
            <sz val="8"/>
            <rFont val="Tahoma"/>
            <family val="0"/>
          </rPr>
          <t>ALain: by private transport</t>
        </r>
        <r>
          <rPr>
            <sz val="8"/>
            <rFont val="Tahoma"/>
            <family val="0"/>
          </rPr>
          <t xml:space="preserve">
</t>
        </r>
      </text>
    </comment>
    <comment ref="C1431" authorId="1">
      <text>
        <r>
          <rPr>
            <b/>
            <sz val="8"/>
            <rFont val="Tahoma"/>
            <family val="0"/>
          </rPr>
          <t>ALain: by private transport</t>
        </r>
        <r>
          <rPr>
            <sz val="8"/>
            <rFont val="Tahoma"/>
            <family val="0"/>
          </rPr>
          <t xml:space="preserve">
</t>
        </r>
      </text>
    </comment>
    <comment ref="C1435" authorId="1">
      <text>
        <r>
          <rPr>
            <b/>
            <sz val="8"/>
            <rFont val="Tahoma"/>
            <family val="0"/>
          </rPr>
          <t>ALain: by private transport</t>
        </r>
        <r>
          <rPr>
            <sz val="8"/>
            <rFont val="Tahoma"/>
            <family val="0"/>
          </rPr>
          <t xml:space="preserve">
</t>
        </r>
      </text>
    </comment>
    <comment ref="C1438" authorId="1">
      <text>
        <r>
          <rPr>
            <b/>
            <sz val="8"/>
            <rFont val="Tahoma"/>
            <family val="0"/>
          </rPr>
          <t>ALain: by private transport</t>
        </r>
        <r>
          <rPr>
            <sz val="8"/>
            <rFont val="Tahoma"/>
            <family val="0"/>
          </rPr>
          <t xml:space="preserve">
</t>
        </r>
      </text>
    </comment>
    <comment ref="C1441" authorId="1">
      <text>
        <r>
          <rPr>
            <b/>
            <sz val="8"/>
            <rFont val="Tahoma"/>
            <family val="0"/>
          </rPr>
          <t>ALain: by private transport</t>
        </r>
        <r>
          <rPr>
            <sz val="8"/>
            <rFont val="Tahoma"/>
            <family val="0"/>
          </rPr>
          <t xml:space="preserve">
</t>
        </r>
      </text>
    </comment>
    <comment ref="C1445" authorId="1">
      <text>
        <r>
          <rPr>
            <b/>
            <sz val="8"/>
            <rFont val="Tahoma"/>
            <family val="0"/>
          </rPr>
          <t>ALain: by private transport</t>
        </r>
        <r>
          <rPr>
            <sz val="8"/>
            <rFont val="Tahoma"/>
            <family val="0"/>
          </rPr>
          <t xml:space="preserve">
</t>
        </r>
      </text>
    </comment>
    <comment ref="C1446" authorId="1">
      <text>
        <r>
          <rPr>
            <b/>
            <sz val="8"/>
            <rFont val="Tahoma"/>
            <family val="0"/>
          </rPr>
          <t>ALain: by private transport</t>
        </r>
        <r>
          <rPr>
            <sz val="8"/>
            <rFont val="Tahoma"/>
            <family val="0"/>
          </rPr>
          <t xml:space="preserve">
</t>
        </r>
      </text>
    </comment>
    <comment ref="C1447" authorId="1">
      <text>
        <r>
          <rPr>
            <b/>
            <sz val="8"/>
            <rFont val="Tahoma"/>
            <family val="0"/>
          </rPr>
          <t>ALain: by private transport</t>
        </r>
        <r>
          <rPr>
            <sz val="8"/>
            <rFont val="Tahoma"/>
            <family val="0"/>
          </rPr>
          <t xml:space="preserve">
</t>
        </r>
      </text>
    </comment>
    <comment ref="C1448" authorId="1">
      <text>
        <r>
          <rPr>
            <b/>
            <sz val="8"/>
            <rFont val="Tahoma"/>
            <family val="0"/>
          </rPr>
          <t>ALain: by private transport</t>
        </r>
        <r>
          <rPr>
            <sz val="8"/>
            <rFont val="Tahoma"/>
            <family val="0"/>
          </rPr>
          <t xml:space="preserve">
</t>
        </r>
      </text>
    </comment>
    <comment ref="C1449" authorId="1">
      <text>
        <r>
          <rPr>
            <b/>
            <sz val="8"/>
            <rFont val="Tahoma"/>
            <family val="0"/>
          </rPr>
          <t>ALain: by private transport</t>
        </r>
        <r>
          <rPr>
            <sz val="8"/>
            <rFont val="Tahoma"/>
            <family val="0"/>
          </rPr>
          <t xml:space="preserve">
</t>
        </r>
      </text>
    </comment>
    <comment ref="C1450" authorId="1">
      <text>
        <r>
          <rPr>
            <b/>
            <sz val="8"/>
            <rFont val="Tahoma"/>
            <family val="0"/>
          </rPr>
          <t>ALain: by private transport</t>
        </r>
        <r>
          <rPr>
            <sz val="8"/>
            <rFont val="Tahoma"/>
            <family val="0"/>
          </rPr>
          <t xml:space="preserve">
</t>
        </r>
      </text>
    </comment>
    <comment ref="C1451" authorId="1">
      <text>
        <r>
          <rPr>
            <b/>
            <sz val="8"/>
            <rFont val="Tahoma"/>
            <family val="0"/>
          </rPr>
          <t>ALain: by private transport</t>
        </r>
        <r>
          <rPr>
            <sz val="8"/>
            <rFont val="Tahoma"/>
            <family val="0"/>
          </rPr>
          <t xml:space="preserve">
</t>
        </r>
      </text>
    </comment>
    <comment ref="C1452" authorId="1">
      <text>
        <r>
          <rPr>
            <b/>
            <sz val="8"/>
            <rFont val="Tahoma"/>
            <family val="0"/>
          </rPr>
          <t>ALain: by private transport</t>
        </r>
        <r>
          <rPr>
            <sz val="8"/>
            <rFont val="Tahoma"/>
            <family val="0"/>
          </rPr>
          <t xml:space="preserve">
</t>
        </r>
      </text>
    </comment>
    <comment ref="C1453" authorId="1">
      <text>
        <r>
          <rPr>
            <b/>
            <sz val="8"/>
            <rFont val="Tahoma"/>
            <family val="0"/>
          </rPr>
          <t>ALain: by private transport</t>
        </r>
        <r>
          <rPr>
            <sz val="8"/>
            <rFont val="Tahoma"/>
            <family val="0"/>
          </rPr>
          <t xml:space="preserve">
</t>
        </r>
      </text>
    </comment>
    <comment ref="C1454" authorId="1">
      <text>
        <r>
          <rPr>
            <b/>
            <sz val="8"/>
            <rFont val="Tahoma"/>
            <family val="0"/>
          </rPr>
          <t>ALain: by private transport</t>
        </r>
        <r>
          <rPr>
            <sz val="8"/>
            <rFont val="Tahoma"/>
            <family val="0"/>
          </rPr>
          <t xml:space="preserve">
</t>
        </r>
      </text>
    </comment>
    <comment ref="C1455" authorId="1">
      <text>
        <r>
          <rPr>
            <b/>
            <sz val="8"/>
            <rFont val="Tahoma"/>
            <family val="0"/>
          </rPr>
          <t>ALain: by private transport</t>
        </r>
        <r>
          <rPr>
            <sz val="8"/>
            <rFont val="Tahoma"/>
            <family val="0"/>
          </rPr>
          <t xml:space="preserve">
</t>
        </r>
      </text>
    </comment>
    <comment ref="C1456" authorId="1">
      <text>
        <r>
          <rPr>
            <b/>
            <sz val="8"/>
            <rFont val="Tahoma"/>
            <family val="0"/>
          </rPr>
          <t>ALain: by private transport</t>
        </r>
        <r>
          <rPr>
            <sz val="8"/>
            <rFont val="Tahoma"/>
            <family val="0"/>
          </rPr>
          <t xml:space="preserve">
</t>
        </r>
      </text>
    </comment>
    <comment ref="C1457" authorId="1">
      <text>
        <r>
          <rPr>
            <b/>
            <sz val="8"/>
            <rFont val="Tahoma"/>
            <family val="0"/>
          </rPr>
          <t>ALain: by private transport</t>
        </r>
        <r>
          <rPr>
            <sz val="8"/>
            <rFont val="Tahoma"/>
            <family val="0"/>
          </rPr>
          <t xml:space="preserve">
</t>
        </r>
      </text>
    </comment>
    <comment ref="C1458" authorId="1">
      <text>
        <r>
          <rPr>
            <b/>
            <sz val="8"/>
            <rFont val="Tahoma"/>
            <family val="0"/>
          </rPr>
          <t>ALain: by private transport</t>
        </r>
        <r>
          <rPr>
            <sz val="8"/>
            <rFont val="Tahoma"/>
            <family val="0"/>
          </rPr>
          <t xml:space="preserve">
</t>
        </r>
      </text>
    </comment>
    <comment ref="C1459" authorId="1">
      <text>
        <r>
          <rPr>
            <b/>
            <sz val="8"/>
            <rFont val="Tahoma"/>
            <family val="0"/>
          </rPr>
          <t>ALain: by private transport</t>
        </r>
        <r>
          <rPr>
            <sz val="8"/>
            <rFont val="Tahoma"/>
            <family val="0"/>
          </rPr>
          <t xml:space="preserve">
</t>
        </r>
      </text>
    </comment>
    <comment ref="C2203" authorId="0">
      <text>
        <r>
          <rPr>
            <b/>
            <sz val="8"/>
            <rFont val="Tahoma"/>
            <family val="0"/>
          </rPr>
          <t>Emeline: 1FRF=1CFA
376,519FRF=376519CFA</t>
        </r>
        <r>
          <rPr>
            <sz val="8"/>
            <rFont val="Tahoma"/>
            <family val="0"/>
          </rPr>
          <t xml:space="preserve">
</t>
        </r>
      </text>
    </comment>
    <comment ref="C2180" authorId="1">
      <text>
        <r>
          <rPr>
            <b/>
            <sz val="8"/>
            <rFont val="Tahoma"/>
            <family val="0"/>
          </rPr>
          <t xml:space="preserve">Emeline: a new plant for office </t>
        </r>
        <r>
          <rPr>
            <sz val="8"/>
            <rFont val="Tahoma"/>
            <family val="0"/>
          </rPr>
          <t xml:space="preserve">
</t>
        </r>
      </text>
    </comment>
    <comment ref="C2186" authorId="1">
      <text>
        <r>
          <rPr>
            <b/>
            <sz val="8"/>
            <rFont val="Tahoma"/>
            <family val="0"/>
          </rPr>
          <t>Emeline: repaired black screen of death</t>
        </r>
        <r>
          <rPr>
            <sz val="8"/>
            <rFont val="Tahoma"/>
            <family val="0"/>
          </rPr>
          <t xml:space="preserve">
</t>
        </r>
      </text>
    </comment>
    <comment ref="C988" authorId="0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989" authorId="0">
      <text>
        <r>
          <rPr>
            <b/>
            <sz val="8"/>
            <rFont val="Tahoma"/>
            <family val="0"/>
          </rPr>
          <t>i30: by private transport</t>
        </r>
        <r>
          <rPr>
            <sz val="8"/>
            <rFont val="Tahoma"/>
            <family val="0"/>
          </rPr>
          <t xml:space="preserve">
</t>
        </r>
      </text>
    </comment>
    <comment ref="C1203" authorId="0">
      <text>
        <r>
          <rPr>
            <b/>
            <sz val="8"/>
            <rFont val="Tahoma"/>
            <family val="0"/>
          </rPr>
          <t>Julius: securing agent attacked in Garoua</t>
        </r>
        <r>
          <rPr>
            <sz val="8"/>
            <rFont val="Tahoma"/>
            <family val="0"/>
          </rPr>
          <t xml:space="preserve">
</t>
        </r>
      </text>
    </comment>
    <comment ref="C1207" authorId="1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1208" authorId="1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1209" authorId="1">
      <text>
        <r>
          <rPr>
            <b/>
            <sz val="8"/>
            <rFont val="Tahoma"/>
            <family val="0"/>
          </rPr>
          <t>i30: on bike</t>
        </r>
        <r>
          <rPr>
            <sz val="8"/>
            <rFont val="Tahoma"/>
            <family val="0"/>
          </rPr>
          <t xml:space="preserve">
</t>
        </r>
      </text>
    </comment>
    <comment ref="C1210" authorId="0">
      <text>
        <r>
          <rPr>
            <b/>
            <sz val="8"/>
            <rFont val="Tahoma"/>
            <family val="0"/>
          </rPr>
          <t>i30: hired a bike because we had an operation and I had another  dealer in town</t>
        </r>
        <r>
          <rPr>
            <sz val="8"/>
            <rFont val="Tahoma"/>
            <family val="0"/>
          </rPr>
          <t xml:space="preserve">
</t>
        </r>
      </text>
    </comment>
    <comment ref="C1211" authorId="0">
      <text>
        <r>
          <rPr>
            <b/>
            <sz val="8"/>
            <rFont val="Tahoma"/>
            <family val="0"/>
          </rPr>
          <t>i30: hired a bike because we had an operation and I had another  dealer in town</t>
        </r>
        <r>
          <rPr>
            <sz val="8"/>
            <rFont val="Tahoma"/>
            <family val="0"/>
          </rPr>
          <t xml:space="preserve">
</t>
        </r>
      </text>
    </comment>
    <comment ref="C1212" authorId="0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1213" authorId="0">
      <text>
        <r>
          <rPr>
            <b/>
            <sz val="8"/>
            <rFont val="Tahoma"/>
            <family val="0"/>
          </rPr>
          <t>Julius: by bike</t>
        </r>
        <r>
          <rPr>
            <sz val="8"/>
            <rFont val="Tahoma"/>
            <family val="0"/>
          </rPr>
          <t xml:space="preserve">
</t>
        </r>
      </text>
    </comment>
    <comment ref="C1214" authorId="0">
      <text>
        <r>
          <rPr>
            <b/>
            <sz val="8"/>
            <rFont val="Tahoma"/>
            <family val="0"/>
          </rPr>
          <t>Julius: by bike</t>
        </r>
        <r>
          <rPr>
            <sz val="8"/>
            <rFont val="Tahoma"/>
            <family val="0"/>
          </rPr>
          <t xml:space="preserve">
</t>
        </r>
      </text>
    </comment>
    <comment ref="C1215" authorId="0">
      <text>
        <r>
          <rPr>
            <b/>
            <sz val="8"/>
            <rFont val="Tahoma"/>
            <family val="0"/>
          </rPr>
          <t>Julius: by private transport</t>
        </r>
        <r>
          <rPr>
            <sz val="8"/>
            <rFont val="Tahoma"/>
            <family val="0"/>
          </rPr>
          <t xml:space="preserve">
</t>
        </r>
      </text>
    </comment>
    <comment ref="C1224" authorId="0">
      <text>
        <r>
          <rPr>
            <b/>
            <sz val="8"/>
            <rFont val="Tahoma"/>
            <family val="0"/>
          </rPr>
          <t>Julius: attempted operation in Kumba</t>
        </r>
        <r>
          <rPr>
            <sz val="8"/>
            <rFont val="Tahoma"/>
            <family val="0"/>
          </rPr>
          <t xml:space="preserve">
</t>
        </r>
      </text>
    </comment>
    <comment ref="C1225" authorId="0">
      <text>
        <r>
          <rPr>
            <b/>
            <sz val="8"/>
            <rFont val="Tahoma"/>
            <family val="0"/>
          </rPr>
          <t>Julius: for undercover</t>
        </r>
        <r>
          <rPr>
            <sz val="8"/>
            <rFont val="Tahoma"/>
            <family val="0"/>
          </rPr>
          <t xml:space="preserve">
</t>
        </r>
      </text>
    </comment>
    <comment ref="C1234" authorId="0">
      <text>
        <r>
          <rPr>
            <b/>
            <sz val="8"/>
            <rFont val="Tahoma"/>
            <family val="0"/>
          </rPr>
          <t>Julius: for first element</t>
        </r>
        <r>
          <rPr>
            <sz val="8"/>
            <rFont val="Tahoma"/>
            <family val="0"/>
          </rPr>
          <t xml:space="preserve">
</t>
        </r>
      </text>
    </comment>
    <comment ref="C1235" authorId="0">
      <text>
        <r>
          <rPr>
            <b/>
            <sz val="8"/>
            <rFont val="Tahoma"/>
            <family val="0"/>
          </rPr>
          <t>Julius: for second element</t>
        </r>
        <r>
          <rPr>
            <sz val="8"/>
            <rFont val="Tahoma"/>
            <family val="0"/>
          </rPr>
          <t xml:space="preserve">
</t>
        </r>
      </text>
    </comment>
    <comment ref="C1257" authorId="1">
      <text>
        <r>
          <rPr>
            <b/>
            <sz val="8"/>
            <rFont val="Tahoma"/>
            <family val="0"/>
          </rPr>
          <t>i30: Gilbert and Nyala</t>
        </r>
        <r>
          <rPr>
            <sz val="8"/>
            <rFont val="Tahoma"/>
            <family val="0"/>
          </rPr>
          <t xml:space="preserve">
</t>
        </r>
      </text>
    </comment>
    <comment ref="C1258" authorId="1">
      <text>
        <r>
          <rPr>
            <b/>
            <sz val="8"/>
            <rFont val="Tahoma"/>
            <family val="0"/>
          </rPr>
          <t>i30: Rebecca</t>
        </r>
      </text>
    </comment>
    <comment ref="C241" authorId="1">
      <text>
        <r>
          <rPr>
            <b/>
            <sz val="8"/>
            <rFont val="Tahoma"/>
            <family val="0"/>
          </rPr>
          <t>i30: was attacked by thieves and her phone taken</t>
        </r>
        <r>
          <rPr>
            <sz val="8"/>
            <rFont val="Tahoma"/>
            <family val="0"/>
          </rPr>
          <t xml:space="preserve">
</t>
        </r>
      </text>
    </comment>
    <comment ref="C1678" authorId="1">
      <text>
        <r>
          <rPr>
            <b/>
            <sz val="8"/>
            <rFont val="Tahoma"/>
            <family val="0"/>
          </rPr>
          <t>user: for the case of</t>
        </r>
        <r>
          <rPr>
            <sz val="8"/>
            <rFont val="Tahoma"/>
            <family val="0"/>
          </rPr>
          <t xml:space="preserve">
Njitue Mouliom</t>
        </r>
      </text>
    </comment>
    <comment ref="C167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for the case of Tchade and Ngwem</t>
        </r>
      </text>
    </comment>
    <comment ref="C168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for the case of Petho Basile</t>
        </r>
      </text>
    </comment>
    <comment ref="C168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for the cas ofgoumpegouou</t>
        </r>
      </text>
    </comment>
    <comment ref="C168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the case of Hayap Silas and Dakam</t>
        </r>
      </text>
    </comment>
    <comment ref="C168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mabou and fopa</t>
        </r>
      </text>
    </comment>
    <comment ref="C168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tchaptchet nicole case</t>
        </r>
      </text>
    </comment>
    <comment ref="C168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youmbissi michel</t>
        </r>
      </text>
    </comment>
    <comment ref="C1686" authorId="1">
      <text>
        <r>
          <rPr>
            <b/>
            <sz val="8"/>
            <rFont val="Tahoma"/>
            <family val="0"/>
          </rPr>
          <t>user: 
noubayou ngangom</t>
        </r>
      </text>
    </comment>
    <comment ref="C1677" authorId="4">
      <text>
        <r>
          <rPr>
            <b/>
            <sz val="8"/>
            <rFont val="Tahoma"/>
            <family val="0"/>
          </rPr>
          <t xml:space="preserve"> Horline Njike:</t>
        </r>
        <r>
          <rPr>
            <sz val="8"/>
            <rFont val="Tahoma"/>
            <family val="0"/>
          </rPr>
          <t xml:space="preserve">
transport to mamfé in the case of Eyong bi &amp;others</t>
        </r>
      </text>
    </comment>
  </commentList>
</comments>
</file>

<file path=xl/sharedStrings.xml><?xml version="1.0" encoding="utf-8"?>
<sst xmlns="http://schemas.openxmlformats.org/spreadsheetml/2006/main" count="10178" uniqueCount="1260">
  <si>
    <t>phone</t>
  </si>
  <si>
    <t>internet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</si>
  <si>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</si>
  <si>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</si>
  <si>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</si>
  <si>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</si>
  <si>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</si>
  <si>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</si>
  <si>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</si>
  <si>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</si>
  <si>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</si>
  <si>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</si>
  <si>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investigations</t>
  </si>
  <si>
    <t>Mission 1</t>
  </si>
  <si>
    <t>1-2/10/2007</t>
  </si>
  <si>
    <t>Littoral</t>
  </si>
  <si>
    <t>Douala</t>
  </si>
  <si>
    <t>Ivory</t>
  </si>
  <si>
    <t>i5</t>
  </si>
  <si>
    <t>1-phone-30</t>
  </si>
  <si>
    <t>2/10</t>
  </si>
  <si>
    <t>Y'de-D'la</t>
  </si>
  <si>
    <t>travelling expenses</t>
  </si>
  <si>
    <t>1-i5-1</t>
  </si>
  <si>
    <t>1/10</t>
  </si>
  <si>
    <t>D'la-Y'de</t>
  </si>
  <si>
    <t>1-i5-3</t>
  </si>
  <si>
    <t>inter-city transport</t>
  </si>
  <si>
    <t>transport</t>
  </si>
  <si>
    <t>local transport</t>
  </si>
  <si>
    <t>1-i5-r</t>
  </si>
  <si>
    <t>lodging</t>
  </si>
  <si>
    <t>1-i5-2</t>
  </si>
  <si>
    <t>feeding</t>
  </si>
  <si>
    <t>Drink with informer</t>
  </si>
  <si>
    <t>trust building</t>
  </si>
  <si>
    <t>Mission 2</t>
  </si>
  <si>
    <t>Littoral/South West</t>
  </si>
  <si>
    <t>Mbanga/Kumba</t>
  </si>
  <si>
    <t>i30</t>
  </si>
  <si>
    <t>2-phone-7</t>
  </si>
  <si>
    <t>Bssam-Mbanga</t>
  </si>
  <si>
    <t>2-i30-r</t>
  </si>
  <si>
    <t>Magdalene</t>
  </si>
  <si>
    <t>Mbanga-Kumba</t>
  </si>
  <si>
    <t>2-i30-1</t>
  </si>
  <si>
    <t>Mission 3</t>
  </si>
  <si>
    <t>Center</t>
  </si>
  <si>
    <t>Yaounde</t>
  </si>
  <si>
    <t>i32</t>
  </si>
  <si>
    <t>3-phone-426</t>
  </si>
  <si>
    <t>communication</t>
  </si>
  <si>
    <t>23-i32-r</t>
  </si>
  <si>
    <t>Mission 4</t>
  </si>
  <si>
    <t>1-13/10/2007</t>
  </si>
  <si>
    <t>North West</t>
  </si>
  <si>
    <t>Bamenda/Wum</t>
  </si>
  <si>
    <t>Julius</t>
  </si>
  <si>
    <t>4-phone-2</t>
  </si>
  <si>
    <t>4-phone-31-32</t>
  </si>
  <si>
    <t>4-phone-51-52</t>
  </si>
  <si>
    <t>3/10</t>
  </si>
  <si>
    <t>4-phone-71-72</t>
  </si>
  <si>
    <t>4/10</t>
  </si>
  <si>
    <t>4-phone-90-91</t>
  </si>
  <si>
    <t>5/10</t>
  </si>
  <si>
    <t>4-phone-108</t>
  </si>
  <si>
    <t>6/10</t>
  </si>
  <si>
    <t>4-phone-126</t>
  </si>
  <si>
    <t>7/10</t>
  </si>
  <si>
    <t>4-phone-136</t>
  </si>
  <si>
    <t>8/10</t>
  </si>
  <si>
    <t>4-phone-165-166</t>
  </si>
  <si>
    <t>9/10</t>
  </si>
  <si>
    <t>12-phone-182-183</t>
  </si>
  <si>
    <t>10/10</t>
  </si>
  <si>
    <t>12-phone-192</t>
  </si>
  <si>
    <t>11/10</t>
  </si>
  <si>
    <t>12-phone-209-210</t>
  </si>
  <si>
    <t>12/10</t>
  </si>
  <si>
    <t>12-phone-224-225</t>
  </si>
  <si>
    <t>13/10</t>
  </si>
  <si>
    <t>Y'de-B'da</t>
  </si>
  <si>
    <t>4-i5-r</t>
  </si>
  <si>
    <t>Bagangte-Bssam</t>
  </si>
  <si>
    <t>Bssam-B'da</t>
  </si>
  <si>
    <t>B'da-Chomba</t>
  </si>
  <si>
    <t>Chomba-B'da</t>
  </si>
  <si>
    <t>B'da-Chomba-B'da</t>
  </si>
  <si>
    <t>B'da-Banja-B'da</t>
  </si>
  <si>
    <t>B'da-Wum</t>
  </si>
  <si>
    <t>Wun-Issu-Wum</t>
  </si>
  <si>
    <t>Wum-B'da</t>
  </si>
  <si>
    <t>4-i5-6</t>
  </si>
  <si>
    <t>B'da-Y'de</t>
  </si>
  <si>
    <t>4-i5-4</t>
  </si>
  <si>
    <t>4-i5-7</t>
  </si>
  <si>
    <t>Mission 5</t>
  </si>
  <si>
    <t>2-3/10/2007</t>
  </si>
  <si>
    <t>West</t>
  </si>
  <si>
    <t>Tonga</t>
  </si>
  <si>
    <t>Leopard skins</t>
  </si>
  <si>
    <t>i25</t>
  </si>
  <si>
    <t>5-phone-25</t>
  </si>
  <si>
    <t>5-phone-36</t>
  </si>
  <si>
    <t>D'la-Bssam</t>
  </si>
  <si>
    <t>5-i25-1</t>
  </si>
  <si>
    <t>Bssam-Tonga</t>
  </si>
  <si>
    <t>5-i25-r</t>
  </si>
  <si>
    <t>Tonga-Bssam</t>
  </si>
  <si>
    <t>Bssam-Bagante</t>
  </si>
  <si>
    <t>Bagante-Bssam</t>
  </si>
  <si>
    <t>Bssam-D'la</t>
  </si>
  <si>
    <t>5-i25-3</t>
  </si>
  <si>
    <t>5-i25-2</t>
  </si>
  <si>
    <t>Drinks with informer</t>
  </si>
  <si>
    <t>Mission 6</t>
  </si>
  <si>
    <t>South West</t>
  </si>
  <si>
    <t>Kumba</t>
  </si>
  <si>
    <t>6-phone-19</t>
  </si>
  <si>
    <t>Kumba-Barombi-Kumba</t>
  </si>
  <si>
    <t>6-i30-r</t>
  </si>
  <si>
    <t>Mission 7</t>
  </si>
  <si>
    <t>3-12/10/2007</t>
  </si>
  <si>
    <t>7-phone-37</t>
  </si>
  <si>
    <t>7-phone-64</t>
  </si>
  <si>
    <t>7-phone-69-70</t>
  </si>
  <si>
    <t>7-phone-84</t>
  </si>
  <si>
    <t>7-phone-128-129</t>
  </si>
  <si>
    <t>7-phone-140</t>
  </si>
  <si>
    <t>7-phone-161-162</t>
  </si>
  <si>
    <t>7-phone-169</t>
  </si>
  <si>
    <t>7-phone-195-196</t>
  </si>
  <si>
    <t>X1 Phone</t>
  </si>
  <si>
    <t>7-i30-2</t>
  </si>
  <si>
    <t>sim card</t>
  </si>
  <si>
    <t>7-i30-3</t>
  </si>
  <si>
    <t>7-i30-r</t>
  </si>
  <si>
    <t>Kumba-Baye-kumba</t>
  </si>
  <si>
    <t>Kumba-Ebonji</t>
  </si>
  <si>
    <t>Ebonji-Kumba</t>
  </si>
  <si>
    <t>Kumba-Balangi</t>
  </si>
  <si>
    <t>Balangi-Kumba</t>
  </si>
  <si>
    <t>Kumba-Etamu laduma</t>
  </si>
  <si>
    <t>Etamu Laduma-Kumba</t>
  </si>
  <si>
    <t>7-i30-1</t>
  </si>
  <si>
    <t>others</t>
  </si>
  <si>
    <t>Mission 8</t>
  </si>
  <si>
    <t>Mission 9</t>
  </si>
  <si>
    <t>3-8/10/2007</t>
  </si>
  <si>
    <t>Limbe</t>
  </si>
  <si>
    <t>Parrots</t>
  </si>
  <si>
    <t>9-phone-48-50</t>
  </si>
  <si>
    <t>9-phone-62</t>
  </si>
  <si>
    <t>9-phone-86-87</t>
  </si>
  <si>
    <t>9-phone-109</t>
  </si>
  <si>
    <t>9-phone-143</t>
  </si>
  <si>
    <t>9-phone-130-131</t>
  </si>
  <si>
    <t>Maggi</t>
  </si>
  <si>
    <t>9-phone-105</t>
  </si>
  <si>
    <t>Adolf</t>
  </si>
  <si>
    <t>9-phone-106</t>
  </si>
  <si>
    <t>Gerald</t>
  </si>
  <si>
    <t>9-phone-107</t>
  </si>
  <si>
    <t>9-Jul-1</t>
  </si>
  <si>
    <t>D'la-Buea</t>
  </si>
  <si>
    <t>9-Jul-2a</t>
  </si>
  <si>
    <t>Buea-Idenau-Buea</t>
  </si>
  <si>
    <t>9-Jul-3</t>
  </si>
  <si>
    <t>Buea-Douala</t>
  </si>
  <si>
    <t>9-Jul-8a</t>
  </si>
  <si>
    <t>9-Jul-9</t>
  </si>
  <si>
    <t>9-Jul-r</t>
  </si>
  <si>
    <t>9-Jul-2</t>
  </si>
  <si>
    <t>9-Jul-4</t>
  </si>
  <si>
    <t>Informer fee</t>
  </si>
  <si>
    <t>Investigtions</t>
  </si>
  <si>
    <t>External assistance</t>
  </si>
  <si>
    <t>9-i26-4</t>
  </si>
  <si>
    <t>i26</t>
  </si>
  <si>
    <t>9-i26-r</t>
  </si>
  <si>
    <t>x3 undercovers</t>
  </si>
  <si>
    <t>external assistance</t>
  </si>
  <si>
    <t>9-Jul-5-7</t>
  </si>
  <si>
    <t>x1 undercover</t>
  </si>
  <si>
    <t>9-Jul-8</t>
  </si>
  <si>
    <t>Mission 10</t>
  </si>
  <si>
    <t>8-11/10/2007</t>
  </si>
  <si>
    <t>Dschang/Foumbot</t>
  </si>
  <si>
    <t>10-phone-138</t>
  </si>
  <si>
    <t>10-phone-155</t>
  </si>
  <si>
    <t>10-phone-172</t>
  </si>
  <si>
    <t>10-phone-157</t>
  </si>
  <si>
    <t>10-phone-167</t>
  </si>
  <si>
    <t>10-phone-186</t>
  </si>
  <si>
    <t>D'la-Dschang</t>
  </si>
  <si>
    <t>10-i25-4</t>
  </si>
  <si>
    <t>Dschang-Fogotegen-Dschang</t>
  </si>
  <si>
    <t>10-i25-r</t>
  </si>
  <si>
    <t>10-i25-5</t>
  </si>
  <si>
    <t>Mission 11</t>
  </si>
  <si>
    <t>Mission 12</t>
  </si>
  <si>
    <t>10-13/10/2007</t>
  </si>
  <si>
    <t>South West/Littoral</t>
  </si>
  <si>
    <t>Kumba/Douala</t>
  </si>
  <si>
    <t>Yaounde-Buea</t>
  </si>
  <si>
    <t>12-i5-8</t>
  </si>
  <si>
    <t>Buea-Kumba</t>
  </si>
  <si>
    <t>12-i5-10</t>
  </si>
  <si>
    <t>Kumba-Mukonje-Kumba</t>
  </si>
  <si>
    <t>12-i5-r</t>
  </si>
  <si>
    <t>kumba-Buea</t>
  </si>
  <si>
    <t>12-i5-12</t>
  </si>
  <si>
    <t>12-i5-14</t>
  </si>
  <si>
    <t>12-i5-9</t>
  </si>
  <si>
    <t>12-i5-11</t>
  </si>
  <si>
    <t>12-i5-13</t>
  </si>
  <si>
    <t>Mission 13</t>
  </si>
  <si>
    <t>11-18/10/2007</t>
  </si>
  <si>
    <t>Bafoussam/Galim</t>
  </si>
  <si>
    <t>13-phone-190</t>
  </si>
  <si>
    <t>13-phone-205</t>
  </si>
  <si>
    <t>13-phone-220-221</t>
  </si>
  <si>
    <t>13-phone-234</t>
  </si>
  <si>
    <t>14/10</t>
  </si>
  <si>
    <t>13-phone-243</t>
  </si>
  <si>
    <t>15/10</t>
  </si>
  <si>
    <t>13-phone-272</t>
  </si>
  <si>
    <t>16/10</t>
  </si>
  <si>
    <t>13-phone-295</t>
  </si>
  <si>
    <t>17/10</t>
  </si>
  <si>
    <t>13-phone-310</t>
  </si>
  <si>
    <t>18/10</t>
  </si>
  <si>
    <t>13-phone-280-281</t>
  </si>
  <si>
    <t>13-phone-311</t>
  </si>
  <si>
    <t>Dschang-Bssam</t>
  </si>
  <si>
    <t>13-i25-r</t>
  </si>
  <si>
    <t>Bssam-Foumbot-Bssam</t>
  </si>
  <si>
    <t>Bssam-Mbouda</t>
  </si>
  <si>
    <t>Mbouda-Galim-Mbouda</t>
  </si>
  <si>
    <t>Mbouda-Bssam</t>
  </si>
  <si>
    <t>Mbouda-Bssam-Mbouda</t>
  </si>
  <si>
    <t>Bssam-Baham-Bssam</t>
  </si>
  <si>
    <t>Bssam-Bansoa-Bssam</t>
  </si>
  <si>
    <t>Bssm-Mbouda</t>
  </si>
  <si>
    <t>Bssam-Mbouda-Bssam</t>
  </si>
  <si>
    <t>Bssan-Foumban</t>
  </si>
  <si>
    <t>Foumban-Magba</t>
  </si>
  <si>
    <t>Magba-Foumban</t>
  </si>
  <si>
    <t>Foumban-Bssam</t>
  </si>
  <si>
    <t>13-Jul-21</t>
  </si>
  <si>
    <t>special bike</t>
  </si>
  <si>
    <t>13-Jul-r</t>
  </si>
  <si>
    <t>13-i25-6</t>
  </si>
  <si>
    <t>13-Jul-22-24</t>
  </si>
  <si>
    <t>13-Jul-25</t>
  </si>
  <si>
    <t>Mission 14</t>
  </si>
  <si>
    <t>11-13/10/2007</t>
  </si>
  <si>
    <t>Bagante</t>
  </si>
  <si>
    <t>Bernard</t>
  </si>
  <si>
    <t>14-phone-193</t>
  </si>
  <si>
    <t>14-Bernard-r</t>
  </si>
  <si>
    <t>Y'de-Bagante</t>
  </si>
  <si>
    <t>14-Bernard-1</t>
  </si>
  <si>
    <t>Bagante-Makenene</t>
  </si>
  <si>
    <t>Makenene-Y'de</t>
  </si>
  <si>
    <t xml:space="preserve">feeding </t>
  </si>
  <si>
    <t>Mission 15</t>
  </si>
  <si>
    <t>11-16/10/2007</t>
  </si>
  <si>
    <t>Buea</t>
  </si>
  <si>
    <t>Internet Fraud</t>
  </si>
  <si>
    <t>15-phone-187</t>
  </si>
  <si>
    <t>15-phone-201</t>
  </si>
  <si>
    <t>15-phone-215</t>
  </si>
  <si>
    <t>15-phone-231</t>
  </si>
  <si>
    <t>15-phone-238</t>
  </si>
  <si>
    <t>15-phone-271</t>
  </si>
  <si>
    <t>x2 hrs Internet</t>
  </si>
  <si>
    <t>Communication</t>
  </si>
  <si>
    <t>15-i26-r</t>
  </si>
  <si>
    <t>x3 hrs Internet</t>
  </si>
  <si>
    <t>x4 hrs Internet</t>
  </si>
  <si>
    <t>x1 hr Internet</t>
  </si>
  <si>
    <t>Internet</t>
  </si>
  <si>
    <t>15-i26-1A</t>
  </si>
  <si>
    <t>Douala-Buea</t>
  </si>
  <si>
    <t>15-i26-2</t>
  </si>
  <si>
    <t>Buea-Yaounde</t>
  </si>
  <si>
    <t>15-i26-5</t>
  </si>
  <si>
    <t>Transport</t>
  </si>
  <si>
    <t>local Transport</t>
  </si>
  <si>
    <t>Lodging</t>
  </si>
  <si>
    <t>Travelling expenses</t>
  </si>
  <si>
    <t>15-i26-3</t>
  </si>
  <si>
    <t>Feeding</t>
  </si>
  <si>
    <t>Trust Building</t>
  </si>
  <si>
    <t>Mission 16</t>
  </si>
  <si>
    <t>16-phone-236-237</t>
  </si>
  <si>
    <t>16-phone-262-264</t>
  </si>
  <si>
    <t>16-phone-278-279</t>
  </si>
  <si>
    <t>16-phone-290</t>
  </si>
  <si>
    <t>16-phone-302</t>
  </si>
  <si>
    <t>19/10</t>
  </si>
  <si>
    <t>20/10</t>
  </si>
  <si>
    <t>21/10</t>
  </si>
  <si>
    <t>22/10</t>
  </si>
  <si>
    <t>16-phone-199</t>
  </si>
  <si>
    <t>16-phone-226-228</t>
  </si>
  <si>
    <t>16-phone-233</t>
  </si>
  <si>
    <t>16-phone-248-250</t>
  </si>
  <si>
    <t>16-phone-275</t>
  </si>
  <si>
    <t>23/10</t>
  </si>
  <si>
    <t>16-i30-r</t>
  </si>
  <si>
    <t>kumba-Mabonji-Kumba</t>
  </si>
  <si>
    <t>Kumba-Etam-Kumba</t>
  </si>
  <si>
    <t>Kumba-Muyuka</t>
  </si>
  <si>
    <t>Muyuka-Muyenge</t>
  </si>
  <si>
    <t>Muyenge-Muyuka</t>
  </si>
  <si>
    <t>Muyuka-Kumba</t>
  </si>
  <si>
    <t>Kumba-Ikiliwindi-kumba</t>
  </si>
  <si>
    <t>16-Jul-r</t>
  </si>
  <si>
    <t>Mbanga-Bafoussam</t>
  </si>
  <si>
    <t>Kumba-Loum</t>
  </si>
  <si>
    <t>Loum-Bssam</t>
  </si>
  <si>
    <t>x3 hrs taxi</t>
  </si>
  <si>
    <t>x3 hrs bike</t>
  </si>
  <si>
    <t>16-i30-1</t>
  </si>
  <si>
    <t>16-Jul-10</t>
  </si>
  <si>
    <t>16-Jul-11</t>
  </si>
  <si>
    <t>16-Jul-12</t>
  </si>
  <si>
    <t>16-Jul-13-15</t>
  </si>
  <si>
    <t>16-Jul-16-18</t>
  </si>
  <si>
    <t>16-Jul-19</t>
  </si>
  <si>
    <t>16-Jul-20</t>
  </si>
  <si>
    <t xml:space="preserve">x2 element </t>
  </si>
  <si>
    <t>x2 undercovers</t>
  </si>
  <si>
    <t>Mission 17</t>
  </si>
  <si>
    <t>14-18/10/2007</t>
  </si>
  <si>
    <t>East</t>
  </si>
  <si>
    <t>Abongmbang</t>
  </si>
  <si>
    <t>Leopard skins/Ivory</t>
  </si>
  <si>
    <t>17-phone-229</t>
  </si>
  <si>
    <t>17-phone-244</t>
  </si>
  <si>
    <t>17-i5-r</t>
  </si>
  <si>
    <t>17-phone-297</t>
  </si>
  <si>
    <t>17-phone-305</t>
  </si>
  <si>
    <t>Y'de-Abongmbang</t>
  </si>
  <si>
    <t>17-i5-15</t>
  </si>
  <si>
    <t>Abongmbang-Mesmenme-Abongmbang</t>
  </si>
  <si>
    <t>Abongmbang-Minduru-Abongmbang</t>
  </si>
  <si>
    <t>Abongmbang-Bebang-Abongmbang</t>
  </si>
  <si>
    <t>Abongmbang-Lomie-Abongmbang</t>
  </si>
  <si>
    <t>Abongmbang-Y'de</t>
  </si>
  <si>
    <t>17-i5-17</t>
  </si>
  <si>
    <t>17-i5-16</t>
  </si>
  <si>
    <t>Informer fees</t>
  </si>
  <si>
    <t>Mission 18</t>
  </si>
  <si>
    <t>19-31/10/2007</t>
  </si>
  <si>
    <t>North</t>
  </si>
  <si>
    <t>Garoua</t>
  </si>
  <si>
    <t>Lion skins/Ivory</t>
  </si>
  <si>
    <t>18-phone-316</t>
  </si>
  <si>
    <t>18-phone-334</t>
  </si>
  <si>
    <t>18-phone-347</t>
  </si>
  <si>
    <t>18-i5-r</t>
  </si>
  <si>
    <t>18-phone-360</t>
  </si>
  <si>
    <t>18-phone-373</t>
  </si>
  <si>
    <t>18-phone-394-395</t>
  </si>
  <si>
    <t>24/10</t>
  </si>
  <si>
    <t>18-phone-392</t>
  </si>
  <si>
    <t>18-phone-410</t>
  </si>
  <si>
    <t>25/10</t>
  </si>
  <si>
    <t>18-phone-433-434</t>
  </si>
  <si>
    <t>26/10</t>
  </si>
  <si>
    <t>18-phone-464-465</t>
  </si>
  <si>
    <t>27/10</t>
  </si>
  <si>
    <t>18-phone-514-516</t>
  </si>
  <si>
    <t>30/10</t>
  </si>
  <si>
    <t>18-phone-545-546</t>
  </si>
  <si>
    <t>31/10</t>
  </si>
  <si>
    <t xml:space="preserve"> Train Y'de-Ngdere</t>
  </si>
  <si>
    <t>18-i5-18</t>
  </si>
  <si>
    <t>Ngdere-Garoua</t>
  </si>
  <si>
    <t>18-i5-19</t>
  </si>
  <si>
    <t>Garoua-Pitoa-Garoua</t>
  </si>
  <si>
    <t>Garoua-Ngong-Garoua</t>
  </si>
  <si>
    <t>Garoua-Doundey-Garoua</t>
  </si>
  <si>
    <t>Garoua-Bacheo-Garoua</t>
  </si>
  <si>
    <t>Garoua-Guide-Garoua</t>
  </si>
  <si>
    <t>Airticket Garoua-Y'de</t>
  </si>
  <si>
    <t>18-i5-21</t>
  </si>
  <si>
    <t>18-i5-22</t>
  </si>
  <si>
    <t>special taxi</t>
  </si>
  <si>
    <t>18-i5-23</t>
  </si>
  <si>
    <t>18-i5-24</t>
  </si>
  <si>
    <t>18-i5-25</t>
  </si>
  <si>
    <t>18-i5-26</t>
  </si>
  <si>
    <t>28/10</t>
  </si>
  <si>
    <t>18-i5-27</t>
  </si>
  <si>
    <t>29/10</t>
  </si>
  <si>
    <t>18-i5-28</t>
  </si>
  <si>
    <t>18-i5-29</t>
  </si>
  <si>
    <t>18-i5-20</t>
  </si>
  <si>
    <t>interpreters fees</t>
  </si>
  <si>
    <t>x1 police</t>
  </si>
  <si>
    <t>Bonus</t>
  </si>
  <si>
    <t>Mission 19</t>
  </si>
  <si>
    <t>Mission 20</t>
  </si>
  <si>
    <t>22-23/10/2007</t>
  </si>
  <si>
    <t>Ekona</t>
  </si>
  <si>
    <t>20-phone-375</t>
  </si>
  <si>
    <t>Kumba-Douala</t>
  </si>
  <si>
    <t>20-i30-5</t>
  </si>
  <si>
    <t>Muyuka-Ekona</t>
  </si>
  <si>
    <t>20-i30-r</t>
  </si>
  <si>
    <t>Ekona-Muyuka</t>
  </si>
  <si>
    <t>20-i30-4</t>
  </si>
  <si>
    <t>Mission 21</t>
  </si>
  <si>
    <t>23-24/10/2007</t>
  </si>
  <si>
    <t>Ezeka</t>
  </si>
  <si>
    <t>Lion/leopard skins</t>
  </si>
  <si>
    <t>21-phone-371</t>
  </si>
  <si>
    <t>Y'de-Ezeka</t>
  </si>
  <si>
    <t>21-Bernard-3</t>
  </si>
  <si>
    <t>Ezeka-Y'de</t>
  </si>
  <si>
    <t>21-Bernard-4</t>
  </si>
  <si>
    <t>21-Bernard-r</t>
  </si>
  <si>
    <t>21-Bernard-3a</t>
  </si>
  <si>
    <t>Mission 22</t>
  </si>
  <si>
    <t>24-03/11/2007</t>
  </si>
  <si>
    <t>Nkongsamba/Melong</t>
  </si>
  <si>
    <t>22-phone-386-386a</t>
  </si>
  <si>
    <t>22-phone-412-413</t>
  </si>
  <si>
    <t>22-phone-430-432</t>
  </si>
  <si>
    <t>22-phone-461-463</t>
  </si>
  <si>
    <t>22-phone-471-472</t>
  </si>
  <si>
    <t>22-phone-484-486</t>
  </si>
  <si>
    <t>22-phone-525</t>
  </si>
  <si>
    <t>22-phone-563</t>
  </si>
  <si>
    <t>Muyenge-D'la</t>
  </si>
  <si>
    <t>D'la-Melong</t>
  </si>
  <si>
    <t>Melong-Nkongsamba</t>
  </si>
  <si>
    <t>22-i30-r</t>
  </si>
  <si>
    <t>Nkongsamba-Melong-Nkongsamba</t>
  </si>
  <si>
    <t>Nkongsamba-Buroka</t>
  </si>
  <si>
    <t>Buruka-Nkongsamba</t>
  </si>
  <si>
    <t>Nkongsamba-Melong</t>
  </si>
  <si>
    <t>1/11</t>
  </si>
  <si>
    <t>Nkongsamba-D'la</t>
  </si>
  <si>
    <t>22-i30-8</t>
  </si>
  <si>
    <t>22-i30-9</t>
  </si>
  <si>
    <t>2/11</t>
  </si>
  <si>
    <t>Y'de-Bssam</t>
  </si>
  <si>
    <t>3/11</t>
  </si>
  <si>
    <t>Bssam-Batie</t>
  </si>
  <si>
    <t>22-i30-6a</t>
  </si>
  <si>
    <t>22-i30-7</t>
  </si>
  <si>
    <t>Mission 23</t>
  </si>
  <si>
    <t>25/10/2007</t>
  </si>
  <si>
    <t>23-phone-404</t>
  </si>
  <si>
    <t>23-Bernard-r</t>
  </si>
  <si>
    <t>Mission 24</t>
  </si>
  <si>
    <t>26-30/10/2007</t>
  </si>
  <si>
    <t>West/North West</t>
  </si>
  <si>
    <t>Dschang/Bamenda</t>
  </si>
  <si>
    <t>24-phone-443</t>
  </si>
  <si>
    <t>24-phone-447</t>
  </si>
  <si>
    <t>24-phone-466</t>
  </si>
  <si>
    <t>24-phone-480</t>
  </si>
  <si>
    <t>24-phone-529</t>
  </si>
  <si>
    <t>24-i26-r</t>
  </si>
  <si>
    <t>x10 hrs Internet</t>
  </si>
  <si>
    <t>Yaounde-Bafoussam</t>
  </si>
  <si>
    <t>24-i26-6</t>
  </si>
  <si>
    <t>Bafoussam-Dschang</t>
  </si>
  <si>
    <t>24-i26-7</t>
  </si>
  <si>
    <t>Dschang-Fontsa Touala</t>
  </si>
  <si>
    <t>F.Touala-Dschang</t>
  </si>
  <si>
    <t>Touala-Dschang</t>
  </si>
  <si>
    <t>Dschang-Bafoussam</t>
  </si>
  <si>
    <t>Bafoussam-Bamenda</t>
  </si>
  <si>
    <t>Bamenda-Yaounde</t>
  </si>
  <si>
    <t>24-i26-10</t>
  </si>
  <si>
    <t>Local Transport</t>
  </si>
  <si>
    <t>Local transport</t>
  </si>
  <si>
    <t>24-i26-8</t>
  </si>
  <si>
    <t>24-i26-9</t>
  </si>
  <si>
    <t>x2 pairs of battery</t>
  </si>
  <si>
    <t>material</t>
  </si>
  <si>
    <t>Mission 25</t>
  </si>
  <si>
    <t>01-31/10/2007</t>
  </si>
  <si>
    <t>25-phone-11-12</t>
  </si>
  <si>
    <t>25-phone-28</t>
  </si>
  <si>
    <t>25-phone-55-56</t>
  </si>
  <si>
    <t>25-phone-60</t>
  </si>
  <si>
    <t>25-phone-95-97</t>
  </si>
  <si>
    <t>25-phone-120-123</t>
  </si>
  <si>
    <t>25-phone-147-148</t>
  </si>
  <si>
    <t>25-phone-160</t>
  </si>
  <si>
    <t>25-phone-171</t>
  </si>
  <si>
    <t>25-phone-296</t>
  </si>
  <si>
    <t>25-phone-308</t>
  </si>
  <si>
    <t>25-phone-324-325</t>
  </si>
  <si>
    <t>25-phone-333</t>
  </si>
  <si>
    <t>25-phone-359</t>
  </si>
  <si>
    <t>25-phone-377</t>
  </si>
  <si>
    <t>25-phone-390</t>
  </si>
  <si>
    <t>25-phone-408</t>
  </si>
  <si>
    <t>25-phone-560</t>
  </si>
  <si>
    <t>25-i26-r</t>
  </si>
  <si>
    <t>x50 photocopies</t>
  </si>
  <si>
    <t>Office</t>
  </si>
  <si>
    <t>25-i26-1</t>
  </si>
  <si>
    <t>operations</t>
  </si>
  <si>
    <t>27-31/10/2007</t>
  </si>
  <si>
    <t>22-phone-414-416</t>
  </si>
  <si>
    <t>22-phone-437-438</t>
  </si>
  <si>
    <t>operation</t>
  </si>
  <si>
    <t>22-phone-455-460</t>
  </si>
  <si>
    <t>22-phone-469-470</t>
  </si>
  <si>
    <t>22-phone-481</t>
  </si>
  <si>
    <t>22-phone-517-521</t>
  </si>
  <si>
    <t>chief of Wildlife Melong</t>
  </si>
  <si>
    <t>phone-526</t>
  </si>
  <si>
    <t>22-phone-531-538</t>
  </si>
  <si>
    <t>Bssam-Melon-Bssam</t>
  </si>
  <si>
    <t>22-Jul-34</t>
  </si>
  <si>
    <t>22-Jul-r</t>
  </si>
  <si>
    <t>x3 Police</t>
  </si>
  <si>
    <t>Operations</t>
  </si>
  <si>
    <t>bonus</t>
  </si>
  <si>
    <t>22-Jul-35-37</t>
  </si>
  <si>
    <t>22-Jul-38</t>
  </si>
  <si>
    <t>bonuses</t>
  </si>
  <si>
    <t>Legal</t>
  </si>
  <si>
    <t>legal</t>
  </si>
  <si>
    <t>Horline</t>
  </si>
  <si>
    <t>phone-8</t>
  </si>
  <si>
    <t>phone-26</t>
  </si>
  <si>
    <t>phone-45-47</t>
  </si>
  <si>
    <t>phone-67-68</t>
  </si>
  <si>
    <t>phone-92-94</t>
  </si>
  <si>
    <t>phone-115-117</t>
  </si>
  <si>
    <t>phone-149-151</t>
  </si>
  <si>
    <t>phone-152</t>
  </si>
  <si>
    <t>phone-176</t>
  </si>
  <si>
    <t>phone-185</t>
  </si>
  <si>
    <t>phone-211-212</t>
  </si>
  <si>
    <t>phone-258-261</t>
  </si>
  <si>
    <t>phone-274</t>
  </si>
  <si>
    <t>phone-292</t>
  </si>
  <si>
    <t>phone-303</t>
  </si>
  <si>
    <t>phone-323</t>
  </si>
  <si>
    <t>phone-332</t>
  </si>
  <si>
    <t>phone-357</t>
  </si>
  <si>
    <t>phone-376</t>
  </si>
  <si>
    <t>phone-391</t>
  </si>
  <si>
    <t>phone-419-424</t>
  </si>
  <si>
    <t>phone-445</t>
  </si>
  <si>
    <t>phone-449</t>
  </si>
  <si>
    <t>phone-483</t>
  </si>
  <si>
    <t>phone-496-502</t>
  </si>
  <si>
    <t>phone-549-553</t>
  </si>
  <si>
    <t>Josias</t>
  </si>
  <si>
    <t>phone-8a</t>
  </si>
  <si>
    <t>phone-22</t>
  </si>
  <si>
    <t>phone-35</t>
  </si>
  <si>
    <t>phone-78</t>
  </si>
  <si>
    <t>phone-139</t>
  </si>
  <si>
    <t>phone-180</t>
  </si>
  <si>
    <t>phone-184</t>
  </si>
  <si>
    <t>phone-206</t>
  </si>
  <si>
    <t>phone-245</t>
  </si>
  <si>
    <t>phone-265</t>
  </si>
  <si>
    <t>phone-298</t>
  </si>
  <si>
    <t>phone-364</t>
  </si>
  <si>
    <t>phone-387</t>
  </si>
  <si>
    <t>phone-417-418</t>
  </si>
  <si>
    <t>phone-479</t>
  </si>
  <si>
    <t>phone-530</t>
  </si>
  <si>
    <t>phone-561</t>
  </si>
  <si>
    <t>Alain</t>
  </si>
  <si>
    <t>phone-6</t>
  </si>
  <si>
    <t>phone-29</t>
  </si>
  <si>
    <t>phone-39</t>
  </si>
  <si>
    <t>phone-63</t>
  </si>
  <si>
    <t>phone-81</t>
  </si>
  <si>
    <t>phone-110</t>
  </si>
  <si>
    <t>phone-141</t>
  </si>
  <si>
    <t>phone-154</t>
  </si>
  <si>
    <t>phone-168</t>
  </si>
  <si>
    <t>phone-200</t>
  </si>
  <si>
    <t>phone-217</t>
  </si>
  <si>
    <t>phone-256-257</t>
  </si>
  <si>
    <t>phone-267</t>
  </si>
  <si>
    <t>phone-289</t>
  </si>
  <si>
    <t>phone-301</t>
  </si>
  <si>
    <t>phone-322</t>
  </si>
  <si>
    <t>phone-338-339</t>
  </si>
  <si>
    <t>phone-350-351</t>
  </si>
  <si>
    <t>phone-369-370</t>
  </si>
  <si>
    <t>phone-388</t>
  </si>
  <si>
    <t>phone-428-429</t>
  </si>
  <si>
    <t>phone-450</t>
  </si>
  <si>
    <t>phone-487-490</t>
  </si>
  <si>
    <t>phone-503-511</t>
  </si>
  <si>
    <t>phone-541-544</t>
  </si>
  <si>
    <t>Aime</t>
  </si>
  <si>
    <t>phone-23</t>
  </si>
  <si>
    <t>phone-58</t>
  </si>
  <si>
    <t>phone-80</t>
  </si>
  <si>
    <t>phone-142</t>
  </si>
  <si>
    <t>phone-179</t>
  </si>
  <si>
    <t>phone-194</t>
  </si>
  <si>
    <t>phone-246</t>
  </si>
  <si>
    <t>phone-300</t>
  </si>
  <si>
    <t>phone-329</t>
  </si>
  <si>
    <t>phone-363</t>
  </si>
  <si>
    <t>phone-403</t>
  </si>
  <si>
    <t>phone-452</t>
  </si>
  <si>
    <t>phone-477</t>
  </si>
  <si>
    <t>phone-557</t>
  </si>
  <si>
    <t>kennedy</t>
  </si>
  <si>
    <t>phone-158</t>
  </si>
  <si>
    <t>phone-173</t>
  </si>
  <si>
    <t>phone-247</t>
  </si>
  <si>
    <t>phone-314</t>
  </si>
  <si>
    <t>phone-315</t>
  </si>
  <si>
    <t>phone-348</t>
  </si>
  <si>
    <t>phone-356</t>
  </si>
  <si>
    <t>phone-476</t>
  </si>
  <si>
    <t>phone-527</t>
  </si>
  <si>
    <t>M. Mbuam</t>
  </si>
  <si>
    <t>phone-13-14</t>
  </si>
  <si>
    <t>phone-18</t>
  </si>
  <si>
    <t>ken-r</t>
  </si>
  <si>
    <t>horline</t>
  </si>
  <si>
    <t>al-r</t>
  </si>
  <si>
    <t>al-24</t>
  </si>
  <si>
    <t>jos-r</t>
  </si>
  <si>
    <t>al-22</t>
  </si>
  <si>
    <t>Yde-Sgmelima</t>
  </si>
  <si>
    <t>travelling expensive</t>
  </si>
  <si>
    <t>ken-1</t>
  </si>
  <si>
    <t>Sgmelima-Yde</t>
  </si>
  <si>
    <t>ken-2</t>
  </si>
  <si>
    <t>Yde-Bamenda</t>
  </si>
  <si>
    <t>ken-3</t>
  </si>
  <si>
    <t>Bamenda-Yde</t>
  </si>
  <si>
    <t>ken-5</t>
  </si>
  <si>
    <t>Yde-Douala</t>
  </si>
  <si>
    <t>al-3</t>
  </si>
  <si>
    <t>Kumba-Mamfe</t>
  </si>
  <si>
    <t>al-5</t>
  </si>
  <si>
    <t>Mamfe-Kumba</t>
  </si>
  <si>
    <t>al-7</t>
  </si>
  <si>
    <t>Kumba-Mbanga</t>
  </si>
  <si>
    <t>al-9</t>
  </si>
  <si>
    <t>Mbanga-Douala</t>
  </si>
  <si>
    <t>Douala-Yde</t>
  </si>
  <si>
    <t>al-10</t>
  </si>
  <si>
    <t>al-11</t>
  </si>
  <si>
    <t>Doula-Buea</t>
  </si>
  <si>
    <t>al-12</t>
  </si>
  <si>
    <t>al-14</t>
  </si>
  <si>
    <t>al-15</t>
  </si>
  <si>
    <t>Yde-Bfssam</t>
  </si>
  <si>
    <t>al-16</t>
  </si>
  <si>
    <t>Bfssam-Dschang</t>
  </si>
  <si>
    <t>al-17</t>
  </si>
  <si>
    <t>Fontsa T-Dschang</t>
  </si>
  <si>
    <t>Dschang-Bfssam</t>
  </si>
  <si>
    <t>Bfssam-Bamenda</t>
  </si>
  <si>
    <t>Bamenda-Bfssam</t>
  </si>
  <si>
    <t>Dschang-Melong</t>
  </si>
  <si>
    <t>Melong-Nkgsamba</t>
  </si>
  <si>
    <t>Nkgsamba-Melong</t>
  </si>
  <si>
    <t>Nkgsamba-Douala</t>
  </si>
  <si>
    <t>al-21</t>
  </si>
  <si>
    <t>jos-2</t>
  </si>
  <si>
    <t>jos-3</t>
  </si>
  <si>
    <t>Ngdere-Maroua</t>
  </si>
  <si>
    <t>jos-4</t>
  </si>
  <si>
    <t>Maroua-Garoua</t>
  </si>
  <si>
    <t>jos-6</t>
  </si>
  <si>
    <t>Garoua-Ngdere</t>
  </si>
  <si>
    <t>jos-9</t>
  </si>
  <si>
    <t>jos-10</t>
  </si>
  <si>
    <t>aim-r</t>
  </si>
  <si>
    <t>4/11</t>
  </si>
  <si>
    <t>hor-r</t>
  </si>
  <si>
    <t>ken-4</t>
  </si>
  <si>
    <t>al-4</t>
  </si>
  <si>
    <t>al-6</t>
  </si>
  <si>
    <t>al-8</t>
  </si>
  <si>
    <t>al-13a</t>
  </si>
  <si>
    <t>al-13b</t>
  </si>
  <si>
    <t>al-18</t>
  </si>
  <si>
    <t>al-19a</t>
  </si>
  <si>
    <t>al-19b</t>
  </si>
  <si>
    <t>al-20a</t>
  </si>
  <si>
    <t>al-20b</t>
  </si>
  <si>
    <t>al-20c</t>
  </si>
  <si>
    <t>jos-5</t>
  </si>
  <si>
    <t>jos-7a</t>
  </si>
  <si>
    <t>jos-7b</t>
  </si>
  <si>
    <t>jos-7c</t>
  </si>
  <si>
    <t xml:space="preserve"> legal</t>
  </si>
  <si>
    <t>office</t>
  </si>
  <si>
    <t>al-23</t>
  </si>
  <si>
    <t>court fees</t>
  </si>
  <si>
    <t>extract of plumitif</t>
  </si>
  <si>
    <t>jos-8</t>
  </si>
  <si>
    <t>expedition</t>
  </si>
  <si>
    <t>LF-20</t>
  </si>
  <si>
    <t>al-23a</t>
  </si>
  <si>
    <t>lawyer fees</t>
  </si>
  <si>
    <t>Me tambe</t>
  </si>
  <si>
    <t>tam-1</t>
  </si>
  <si>
    <t>media</t>
  </si>
  <si>
    <t>Vincent</t>
  </si>
  <si>
    <t>phone-9-10</t>
  </si>
  <si>
    <t>phone-20</t>
  </si>
  <si>
    <t>phone-21</t>
  </si>
  <si>
    <t>phone-53-54</t>
  </si>
  <si>
    <t>phone-75-76</t>
  </si>
  <si>
    <t>phone-77</t>
  </si>
  <si>
    <t>phone-103</t>
  </si>
  <si>
    <t>phone-132</t>
  </si>
  <si>
    <t>phone-170</t>
  </si>
  <si>
    <t>phone-188</t>
  </si>
  <si>
    <t>phone-203</t>
  </si>
  <si>
    <t>phone-242</t>
  </si>
  <si>
    <t>phone-270</t>
  </si>
  <si>
    <t>phone-273</t>
  </si>
  <si>
    <t>phone-286-287</t>
  </si>
  <si>
    <t>phone-307</t>
  </si>
  <si>
    <t>phone-320</t>
  </si>
  <si>
    <t>phone-342-343</t>
  </si>
  <si>
    <t>phone-367-368</t>
  </si>
  <si>
    <t>phone-374</t>
  </si>
  <si>
    <t>phone-398-399</t>
  </si>
  <si>
    <t>phone-402</t>
  </si>
  <si>
    <t>phone-442</t>
  </si>
  <si>
    <t>phone-448</t>
  </si>
  <si>
    <t>phone-473</t>
  </si>
  <si>
    <t>phone-474</t>
  </si>
  <si>
    <t>phone-528</t>
  </si>
  <si>
    <t>phone-562</t>
  </si>
  <si>
    <t>Cynthia</t>
  </si>
  <si>
    <t>phone-3</t>
  </si>
  <si>
    <t>phone-57</t>
  </si>
  <si>
    <t>phone-61</t>
  </si>
  <si>
    <t>phone-82</t>
  </si>
  <si>
    <t>phone-85</t>
  </si>
  <si>
    <t>phone-104</t>
  </si>
  <si>
    <t>phone-144-146</t>
  </si>
  <si>
    <t>phone-153</t>
  </si>
  <si>
    <t>phone-159</t>
  </si>
  <si>
    <t>phone-174</t>
  </si>
  <si>
    <t>phone-189</t>
  </si>
  <si>
    <t>phone-241</t>
  </si>
  <si>
    <t>phone-294</t>
  </si>
  <si>
    <t>phone-312-313</t>
  </si>
  <si>
    <t>phone-326-327</t>
  </si>
  <si>
    <t>phone-328</t>
  </si>
  <si>
    <t>phone-346</t>
  </si>
  <si>
    <t>phone-358</t>
  </si>
  <si>
    <t>phone-378</t>
  </si>
  <si>
    <t>phone-389</t>
  </si>
  <si>
    <t>phone-405</t>
  </si>
  <si>
    <t>phone-441</t>
  </si>
  <si>
    <t>phone-446</t>
  </si>
  <si>
    <t>phone-475</t>
  </si>
  <si>
    <t>phone-512-513</t>
  </si>
  <si>
    <t>phone-547-548</t>
  </si>
  <si>
    <t>Eric</t>
  </si>
  <si>
    <t>phone-27</t>
  </si>
  <si>
    <t>phone-137</t>
  </si>
  <si>
    <t>phone-181</t>
  </si>
  <si>
    <t>phone-204</t>
  </si>
  <si>
    <t>phone-235</t>
  </si>
  <si>
    <t>phone-240</t>
  </si>
  <si>
    <t>phone-269</t>
  </si>
  <si>
    <t>phone-299</t>
  </si>
  <si>
    <t>phone-306</t>
  </si>
  <si>
    <t>phone-340-341</t>
  </si>
  <si>
    <t>phone-366</t>
  </si>
  <si>
    <t>phone-372</t>
  </si>
  <si>
    <t>phone-411</t>
  </si>
  <si>
    <t>phone-439</t>
  </si>
  <si>
    <t>phone-493</t>
  </si>
  <si>
    <t>phone-524</t>
  </si>
  <si>
    <t>phone-556</t>
  </si>
  <si>
    <t>Anna</t>
  </si>
  <si>
    <t>phone-24</t>
  </si>
  <si>
    <t>phone-59</t>
  </si>
  <si>
    <t>phone-79</t>
  </si>
  <si>
    <t>phone-133</t>
  </si>
  <si>
    <t>phone-177</t>
  </si>
  <si>
    <t>phone-202</t>
  </si>
  <si>
    <t>phone-216</t>
  </si>
  <si>
    <t>phone-268</t>
  </si>
  <si>
    <t>phone-365</t>
  </si>
  <si>
    <t>phone-393</t>
  </si>
  <si>
    <t>phone-406</t>
  </si>
  <si>
    <t>phone-440</t>
  </si>
  <si>
    <t>phone-478</t>
  </si>
  <si>
    <t>phone-559</t>
  </si>
  <si>
    <t>cyn-3</t>
  </si>
  <si>
    <t>cynthia</t>
  </si>
  <si>
    <t>cyn-4</t>
  </si>
  <si>
    <t>cyn-5</t>
  </si>
  <si>
    <t>cyn-6</t>
  </si>
  <si>
    <t>cyn-7</t>
  </si>
  <si>
    <t>cyn-8</t>
  </si>
  <si>
    <t>x1 hr  30 mins internet</t>
  </si>
  <si>
    <t>cyn-9</t>
  </si>
  <si>
    <t xml:space="preserve">local transport </t>
  </si>
  <si>
    <t>ann-r</t>
  </si>
  <si>
    <t>vincent</t>
  </si>
  <si>
    <t>eri-r</t>
  </si>
  <si>
    <t>vin-r</t>
  </si>
  <si>
    <t>cyn-r</t>
  </si>
  <si>
    <t>01/10</t>
  </si>
  <si>
    <t>02/10</t>
  </si>
  <si>
    <t>03/10</t>
  </si>
  <si>
    <t>04/10</t>
  </si>
  <si>
    <t>05/10</t>
  </si>
  <si>
    <t>06/10</t>
  </si>
  <si>
    <t>08/10</t>
  </si>
  <si>
    <t>Bonuses scaled to results</t>
  </si>
  <si>
    <t>radio news flash F</t>
  </si>
  <si>
    <t>Arrest of three elephant dealers in Mamfe</t>
  </si>
  <si>
    <t>radio news flash E</t>
  </si>
  <si>
    <t>TV news feature E</t>
  </si>
  <si>
    <t>The Herald News paper E</t>
  </si>
  <si>
    <t>Court judgement on the leopard skin dealer in Mbouda</t>
  </si>
  <si>
    <t>Le Liberal news paper F</t>
  </si>
  <si>
    <t>written press E</t>
  </si>
  <si>
    <t>Evolution of Wildlife Conservation</t>
  </si>
  <si>
    <t xml:space="preserve">implementation of circular letter on effective wildlife enforcement </t>
  </si>
  <si>
    <t>Leopard skin dealer in court in Foumban</t>
  </si>
  <si>
    <t>Taiping four</t>
  </si>
  <si>
    <t>Environnement news paper F</t>
  </si>
  <si>
    <t>Editing cost</t>
  </si>
  <si>
    <t>x1cd production</t>
  </si>
  <si>
    <t>Arrest of three elephant dealers in mamfe</t>
  </si>
  <si>
    <t>vin-4</t>
  </si>
  <si>
    <t>radio news flashes, feature and tv talkshow</t>
  </si>
  <si>
    <t>vin-17</t>
  </si>
  <si>
    <t>x10photocopy</t>
  </si>
  <si>
    <t>vin-1</t>
  </si>
  <si>
    <t>x12photocopy</t>
  </si>
  <si>
    <t>vin-2</t>
  </si>
  <si>
    <t>x10 audio cassette</t>
  </si>
  <si>
    <t>vin-3</t>
  </si>
  <si>
    <t>x4 page of typing and photocopy</t>
  </si>
  <si>
    <t>vin-5</t>
  </si>
  <si>
    <t>x4printing</t>
  </si>
  <si>
    <t>x30photocopy</t>
  </si>
  <si>
    <t>vin-6</t>
  </si>
  <si>
    <t>x1kg of cement</t>
  </si>
  <si>
    <t>vin-7</t>
  </si>
  <si>
    <t>x8photocopy</t>
  </si>
  <si>
    <t>vin-8</t>
  </si>
  <si>
    <t>x17photocopy</t>
  </si>
  <si>
    <t>vin-9</t>
  </si>
  <si>
    <t>vin-10</t>
  </si>
  <si>
    <t>x5bulb</t>
  </si>
  <si>
    <t>vin-11</t>
  </si>
  <si>
    <t>vin-12</t>
  </si>
  <si>
    <t>x2bulb</t>
  </si>
  <si>
    <t>vin-13</t>
  </si>
  <si>
    <t>x120photocopy</t>
  </si>
  <si>
    <t>vin-14</t>
  </si>
  <si>
    <t>vin-15</t>
  </si>
  <si>
    <t>vin-16</t>
  </si>
  <si>
    <t>vin-18</t>
  </si>
  <si>
    <t>vin-19</t>
  </si>
  <si>
    <t>x100photocopy</t>
  </si>
  <si>
    <t>vin-20</t>
  </si>
  <si>
    <t>x4 minidv tapes</t>
  </si>
  <si>
    <t>cyn-1</t>
  </si>
  <si>
    <t>cyn-2</t>
  </si>
  <si>
    <t>x1minidv tape</t>
  </si>
  <si>
    <t>cyn-10</t>
  </si>
  <si>
    <t>Policy &amp; External Relations</t>
  </si>
  <si>
    <t>phone international</t>
  </si>
  <si>
    <t>policy and external relations</t>
  </si>
  <si>
    <t>Nigeria</t>
  </si>
  <si>
    <t>phone-1</t>
  </si>
  <si>
    <t>Phone</t>
  </si>
  <si>
    <t>France</t>
  </si>
  <si>
    <t>phone-17</t>
  </si>
  <si>
    <t>UK</t>
  </si>
  <si>
    <t>phone-38</t>
  </si>
  <si>
    <t>phone-40</t>
  </si>
  <si>
    <t>phone-43-44</t>
  </si>
  <si>
    <t>phone-425-427</t>
  </si>
  <si>
    <t>house-report</t>
  </si>
  <si>
    <t>Management</t>
  </si>
  <si>
    <t>management</t>
  </si>
  <si>
    <t>Ofir</t>
  </si>
  <si>
    <t>phone-73-74</t>
  </si>
  <si>
    <t>phone-83</t>
  </si>
  <si>
    <t>phone-111-114</t>
  </si>
  <si>
    <t>phone-125</t>
  </si>
  <si>
    <t>phone-135</t>
  </si>
  <si>
    <t>phone-156</t>
  </si>
  <si>
    <t>phone-175</t>
  </si>
  <si>
    <t>phone-197-198</t>
  </si>
  <si>
    <t>phone-207-208</t>
  </si>
  <si>
    <t>phone-218-219</t>
  </si>
  <si>
    <t>phone-230</t>
  </si>
  <si>
    <t>phone-251-253</t>
  </si>
  <si>
    <t>phone-276-277</t>
  </si>
  <si>
    <t>phone-291</t>
  </si>
  <si>
    <t>phone-304</t>
  </si>
  <si>
    <t>phone-319</t>
  </si>
  <si>
    <t>phone-331</t>
  </si>
  <si>
    <t>phone-349</t>
  </si>
  <si>
    <t>phone-362</t>
  </si>
  <si>
    <t>phone-384-385a</t>
  </si>
  <si>
    <t>phone-396-397</t>
  </si>
  <si>
    <t>phone-407</t>
  </si>
  <si>
    <t>phone-444</t>
  </si>
  <si>
    <t>phone-451</t>
  </si>
  <si>
    <t>phone-467</t>
  </si>
  <si>
    <t>phone-482</t>
  </si>
  <si>
    <t>phone-494-495</t>
  </si>
  <si>
    <t>phone-558</t>
  </si>
  <si>
    <t>Ofir-r</t>
  </si>
  <si>
    <t>x2 special taxi</t>
  </si>
  <si>
    <t>Director</t>
  </si>
  <si>
    <t>salary</t>
  </si>
  <si>
    <t>bank file</t>
  </si>
  <si>
    <t>salaries</t>
  </si>
  <si>
    <t>Emeline</t>
  </si>
  <si>
    <t>phone-15-16</t>
  </si>
  <si>
    <t>phone-33-34</t>
  </si>
  <si>
    <t>phone-42</t>
  </si>
  <si>
    <t>phone-65-66</t>
  </si>
  <si>
    <t>phone-98-101</t>
  </si>
  <si>
    <t>phone-102</t>
  </si>
  <si>
    <t>phone-127</t>
  </si>
  <si>
    <t>phone-134</t>
  </si>
  <si>
    <t>phone-163-164</t>
  </si>
  <si>
    <t>phone-178</t>
  </si>
  <si>
    <t>phone-191</t>
  </si>
  <si>
    <t>phone-213-214</t>
  </si>
  <si>
    <t>phone-222-223</t>
  </si>
  <si>
    <t>phone-232</t>
  </si>
  <si>
    <t>phone-254-255</t>
  </si>
  <si>
    <t>phone-282-284</t>
  </si>
  <si>
    <t>phone-293</t>
  </si>
  <si>
    <t>phone-309</t>
  </si>
  <si>
    <t>phone-321</t>
  </si>
  <si>
    <t>phone-330</t>
  </si>
  <si>
    <t>phone-345</t>
  </si>
  <si>
    <t>phone-361</t>
  </si>
  <si>
    <t>phone-379-380</t>
  </si>
  <si>
    <t>phone-400-401</t>
  </si>
  <si>
    <t>phone-409</t>
  </si>
  <si>
    <t>phone-435-436</t>
  </si>
  <si>
    <t>phone-453-454</t>
  </si>
  <si>
    <t>phone-468</t>
  </si>
  <si>
    <t>phone-491-492</t>
  </si>
  <si>
    <t>phone-522-523</t>
  </si>
  <si>
    <t>phone-554-555</t>
  </si>
  <si>
    <t>Eme-r</t>
  </si>
  <si>
    <t>19/11</t>
  </si>
  <si>
    <t>20/11</t>
  </si>
  <si>
    <t>x1 hr taxi</t>
  </si>
  <si>
    <t>x40 photocopies</t>
  </si>
  <si>
    <t>Eme-1</t>
  </si>
  <si>
    <t>liquid soap</t>
  </si>
  <si>
    <t>Eme-20</t>
  </si>
  <si>
    <t>Eme-21</t>
  </si>
  <si>
    <t>office cleaner</t>
  </si>
  <si>
    <t>Eme-22</t>
  </si>
  <si>
    <t>x1 ink(black)</t>
  </si>
  <si>
    <t>Eme-24</t>
  </si>
  <si>
    <t>x1 packet papers</t>
  </si>
  <si>
    <t>Eme-25</t>
  </si>
  <si>
    <t>Eme-28</t>
  </si>
  <si>
    <t>Eme-31a</t>
  </si>
  <si>
    <t>Eme-35</t>
  </si>
  <si>
    <t>x3 umbrellas</t>
  </si>
  <si>
    <t>Eme-35a</t>
  </si>
  <si>
    <t>13/11</t>
  </si>
  <si>
    <t>Eme-42</t>
  </si>
  <si>
    <t>Eme-43</t>
  </si>
  <si>
    <t>Eme-44</t>
  </si>
  <si>
    <t>Eme-45</t>
  </si>
  <si>
    <t>Computer repairs</t>
  </si>
  <si>
    <t>Eme-45b</t>
  </si>
  <si>
    <t>Eme-46</t>
  </si>
  <si>
    <t>x2 litters la croix</t>
  </si>
  <si>
    <t>Eme-47</t>
  </si>
  <si>
    <t>x2 pair glooves</t>
  </si>
  <si>
    <t>Eme-48</t>
  </si>
  <si>
    <t>x40 plastic sleeves</t>
  </si>
  <si>
    <t>x10 pens</t>
  </si>
  <si>
    <t>Eme-53</t>
  </si>
  <si>
    <t>Eme-54</t>
  </si>
  <si>
    <t>x100 plastic sleeves</t>
  </si>
  <si>
    <t>x1 info note</t>
  </si>
  <si>
    <t>x8 toilet tissues</t>
  </si>
  <si>
    <t>Eme-57</t>
  </si>
  <si>
    <t>Eme-60</t>
  </si>
  <si>
    <t>transfer fees</t>
  </si>
  <si>
    <t>Express Union</t>
  </si>
  <si>
    <t>Eme-2</t>
  </si>
  <si>
    <t>Eme-3</t>
  </si>
  <si>
    <t>Eme-4</t>
  </si>
  <si>
    <t>Eme-5</t>
  </si>
  <si>
    <t>Eme-6</t>
  </si>
  <si>
    <t>Eme-7</t>
  </si>
  <si>
    <t>Eme-8</t>
  </si>
  <si>
    <t>Eme-9</t>
  </si>
  <si>
    <t>Eme-10</t>
  </si>
  <si>
    <t>Eme-11</t>
  </si>
  <si>
    <t>Eme-12</t>
  </si>
  <si>
    <t>Eme-13</t>
  </si>
  <si>
    <t>Eme-14</t>
  </si>
  <si>
    <t>Eme-15</t>
  </si>
  <si>
    <t>Eme-16</t>
  </si>
  <si>
    <t>Eme-17</t>
  </si>
  <si>
    <t>Eme-18</t>
  </si>
  <si>
    <t>Eme-19</t>
  </si>
  <si>
    <t>Eme-23</t>
  </si>
  <si>
    <t>Eme-26</t>
  </si>
  <si>
    <t>Eme-27</t>
  </si>
  <si>
    <t>Western Union</t>
  </si>
  <si>
    <t>Eme-29</t>
  </si>
  <si>
    <t>Eme-30</t>
  </si>
  <si>
    <t>Eme-31</t>
  </si>
  <si>
    <t>Eme-32</t>
  </si>
  <si>
    <t>Eme-33</t>
  </si>
  <si>
    <t>Eme-34</t>
  </si>
  <si>
    <t>Eme-36</t>
  </si>
  <si>
    <t>Eme-37</t>
  </si>
  <si>
    <t>Eme-38</t>
  </si>
  <si>
    <t>Eme-40</t>
  </si>
  <si>
    <t>Eme-41</t>
  </si>
  <si>
    <t>Eme-44a</t>
  </si>
  <si>
    <t>Eme-44b</t>
  </si>
  <si>
    <t>Eme-45a</t>
  </si>
  <si>
    <t>Eme-50</t>
  </si>
  <si>
    <t>Eme-51</t>
  </si>
  <si>
    <t>Eme-52</t>
  </si>
  <si>
    <t>Eme-55</t>
  </si>
  <si>
    <t>Eme-56</t>
  </si>
  <si>
    <t>Eme-58</t>
  </si>
  <si>
    <t>Eme-59</t>
  </si>
  <si>
    <t>Bank charges</t>
  </si>
  <si>
    <t>UNICS</t>
  </si>
  <si>
    <t>Afriland</t>
  </si>
  <si>
    <t>rent</t>
  </si>
  <si>
    <t>rent+bills</t>
  </si>
  <si>
    <t>office report</t>
  </si>
  <si>
    <t>Electricity-SONEL</t>
  </si>
  <si>
    <t>Rent + bills</t>
  </si>
  <si>
    <t>Water-SNEC</t>
  </si>
  <si>
    <t>rent + bills</t>
  </si>
  <si>
    <t>Secretary</t>
  </si>
  <si>
    <t>Salary</t>
  </si>
  <si>
    <t>Minduru-Yaounde</t>
  </si>
  <si>
    <t>19-Tibi-r</t>
  </si>
  <si>
    <t>Tibi</t>
  </si>
  <si>
    <t>Y'de-Minduru</t>
  </si>
  <si>
    <t>18-19/10/2007</t>
  </si>
  <si>
    <t>Minduru</t>
  </si>
  <si>
    <t>Apes/Ivory</t>
  </si>
  <si>
    <t>11-Oben-r</t>
  </si>
  <si>
    <t>Oben</t>
  </si>
  <si>
    <t>9-10/10/2007</t>
  </si>
  <si>
    <t>Investigations</t>
  </si>
  <si>
    <t>julius</t>
  </si>
  <si>
    <t>Nya Aime</t>
  </si>
  <si>
    <t>Alain bernard</t>
  </si>
  <si>
    <t>Kennedy</t>
  </si>
  <si>
    <t>media officer</t>
  </si>
  <si>
    <t>Anna Egbe</t>
  </si>
  <si>
    <t>Eme-27a</t>
  </si>
  <si>
    <t>Eme-41a</t>
  </si>
  <si>
    <t>Eme-41b</t>
  </si>
  <si>
    <t>Eme-41c</t>
  </si>
  <si>
    <t>Eme-41d</t>
  </si>
  <si>
    <t>Eme-41e</t>
  </si>
  <si>
    <t>Eme-43a</t>
  </si>
  <si>
    <t>8-phone-88-89</t>
  </si>
  <si>
    <t>8-phone-118-119</t>
  </si>
  <si>
    <t>8-phone-124</t>
  </si>
  <si>
    <t>8-phone-138</t>
  </si>
  <si>
    <t>8-i25-r</t>
  </si>
  <si>
    <t>x5 hrs bike</t>
  </si>
  <si>
    <t>5-8/10/2007</t>
  </si>
  <si>
    <t>MINFOF</t>
  </si>
  <si>
    <t>traveling expenses</t>
  </si>
  <si>
    <t>Three dealers in the court of first instance Mamfe</t>
  </si>
  <si>
    <t>radio news flashes, features and TV talkshows</t>
  </si>
  <si>
    <t>Amount CFA</t>
  </si>
  <si>
    <t>Budget line</t>
  </si>
  <si>
    <t>Details</t>
  </si>
  <si>
    <t>Amount USD</t>
  </si>
  <si>
    <t>Media</t>
  </si>
  <si>
    <t>Coordination</t>
  </si>
  <si>
    <t>total exp</t>
  </si>
  <si>
    <t xml:space="preserve">      TOTAL EXPENDITURE OCTOBER</t>
  </si>
  <si>
    <t>AmountCFA</t>
  </si>
  <si>
    <t>Donor</t>
  </si>
  <si>
    <t>Born Free</t>
  </si>
  <si>
    <t>Used</t>
  </si>
  <si>
    <t>BHC</t>
  </si>
  <si>
    <t>FWS</t>
  </si>
  <si>
    <t>Arcus</t>
  </si>
  <si>
    <t>Body Shop</t>
  </si>
  <si>
    <t>ProWildlife</t>
  </si>
  <si>
    <t>UNEP-Congo</t>
  </si>
  <si>
    <t>UNEP-General</t>
  </si>
  <si>
    <t>Rufford Foundation</t>
  </si>
  <si>
    <t>October</t>
  </si>
  <si>
    <t>TOTAL</t>
  </si>
  <si>
    <t>Balance end March</t>
  </si>
  <si>
    <t>Donated April</t>
  </si>
  <si>
    <t>Used April</t>
  </si>
  <si>
    <t>Used may</t>
  </si>
  <si>
    <t>Used June</t>
  </si>
  <si>
    <t>Donated July</t>
  </si>
  <si>
    <t>Used July</t>
  </si>
  <si>
    <t>Used August</t>
  </si>
  <si>
    <t>Used September</t>
  </si>
  <si>
    <t>Passing to October 07</t>
  </si>
  <si>
    <t>Bank file</t>
  </si>
  <si>
    <t>Donated May</t>
  </si>
  <si>
    <t>Used May</t>
  </si>
  <si>
    <t>Donated June</t>
  </si>
  <si>
    <t>Donated August</t>
  </si>
  <si>
    <t>Donated September</t>
  </si>
  <si>
    <t>Balance 2006 Grant</t>
  </si>
  <si>
    <t>Donated December for 2007 Grant</t>
  </si>
  <si>
    <t>Used January</t>
  </si>
  <si>
    <t>Used February</t>
  </si>
  <si>
    <t>Used March</t>
  </si>
  <si>
    <t>US FWS</t>
  </si>
  <si>
    <t>Donated March</t>
  </si>
  <si>
    <t>bankfile</t>
  </si>
  <si>
    <t>12/3</t>
  </si>
  <si>
    <t>UNEP</t>
  </si>
  <si>
    <t>UNEP General</t>
  </si>
  <si>
    <t xml:space="preserve">Advance payments  </t>
  </si>
  <si>
    <t>Guarantee</t>
  </si>
  <si>
    <t>equipping office</t>
  </si>
  <si>
    <t>House-rep</t>
  </si>
  <si>
    <t>Money transferred to the Bank</t>
  </si>
  <si>
    <t>Bank commission+tax</t>
  </si>
  <si>
    <t>Transaction to the account</t>
  </si>
  <si>
    <t>Used October</t>
  </si>
  <si>
    <t>Passing to November 07</t>
  </si>
  <si>
    <t>Donated October</t>
  </si>
  <si>
    <t>Passing to November  07</t>
  </si>
  <si>
    <t>Passing to November  2007</t>
  </si>
  <si>
    <t xml:space="preserve">28 media pieces </t>
  </si>
  <si>
    <t>$1=460CFA</t>
  </si>
  <si>
    <t>x16 pairs battery</t>
  </si>
  <si>
    <t>x1air refresher</t>
  </si>
  <si>
    <t>x1 garbage spade</t>
  </si>
  <si>
    <t>follow up 34cases 8 locked subjects</t>
  </si>
  <si>
    <t>x1 typing and printing</t>
  </si>
  <si>
    <t xml:space="preserve"> x3 printing</t>
  </si>
  <si>
    <t>x14 photocopy</t>
  </si>
  <si>
    <t xml:space="preserve"> X2 photocopy</t>
  </si>
  <si>
    <t>phone-10-11</t>
  </si>
  <si>
    <t>phone-39-40</t>
  </si>
  <si>
    <t>phone-66-67</t>
  </si>
  <si>
    <t>phone-6-9</t>
  </si>
  <si>
    <t>4-i5-6a</t>
  </si>
  <si>
    <t>wum-bu village-wum</t>
  </si>
  <si>
    <t>i5-r</t>
  </si>
  <si>
    <t>22-Jul-39</t>
  </si>
  <si>
    <t>22-phone-41-42</t>
  </si>
  <si>
    <t>22-phone-62-63</t>
  </si>
  <si>
    <t>13-phone-272a</t>
  </si>
  <si>
    <t>Eme-43b</t>
  </si>
  <si>
    <t>1 Operation, against 3 dealers</t>
  </si>
  <si>
    <t>Ajax soap</t>
  </si>
  <si>
    <t xml:space="preserve">x1 plant </t>
  </si>
  <si>
    <t>x1 gate plastic foil</t>
  </si>
  <si>
    <t>x2 litters pax soap</t>
  </si>
  <si>
    <t>x75 cardboard files</t>
  </si>
  <si>
    <t>Radio recordings</t>
  </si>
  <si>
    <t>Three dealers in the court Mamfe</t>
  </si>
  <si>
    <t xml:space="preserve">Minister's circular letter on wildlife enforcement </t>
  </si>
  <si>
    <t>Court judgement leopard skin dealer -Mbouda</t>
  </si>
  <si>
    <t>x1hr high sdeed internet</t>
  </si>
  <si>
    <t>x2 Literature photocopy and binding</t>
  </si>
  <si>
    <t>x9Literature photocopy</t>
  </si>
  <si>
    <t>x5Literature photocopy</t>
  </si>
  <si>
    <t>xLiterature photocopy</t>
  </si>
  <si>
    <t>Development assistant</t>
  </si>
  <si>
    <t>informer fees</t>
  </si>
  <si>
    <t>Train Yde-Ngdere</t>
  </si>
  <si>
    <t>Train Ngdere-Yde</t>
  </si>
  <si>
    <t>Equipment</t>
  </si>
  <si>
    <t>UPS -current stabilizer</t>
  </si>
  <si>
    <t>x1 media Computer</t>
  </si>
  <si>
    <t>Eme-45c</t>
  </si>
  <si>
    <t>UK/Nigeria/France</t>
  </si>
  <si>
    <t>Apes</t>
  </si>
  <si>
    <t>Undercover officer</t>
  </si>
  <si>
    <t>fiscal stamp</t>
  </si>
  <si>
    <t>22-i30-10</t>
  </si>
  <si>
    <t>14-17/10/2007</t>
  </si>
  <si>
    <t>26-phone-302</t>
  </si>
  <si>
    <t>26-i30-r</t>
  </si>
  <si>
    <t>26-Jul-33</t>
  </si>
  <si>
    <t>26-Jul-32</t>
  </si>
  <si>
    <t>26-Jul-29-30</t>
  </si>
  <si>
    <t>26-Jul-r</t>
  </si>
  <si>
    <t>26-i30-1</t>
  </si>
  <si>
    <t>26-30-1</t>
  </si>
  <si>
    <t>26-Jul-26</t>
  </si>
  <si>
    <t>26-Jul-27</t>
  </si>
  <si>
    <t>26-Jul-28</t>
  </si>
  <si>
    <t>26-Jul-31a</t>
  </si>
  <si>
    <t>26-Jul-31b</t>
  </si>
  <si>
    <t>26-Jul-31</t>
  </si>
  <si>
    <t>26-phone-318</t>
  </si>
  <si>
    <t>26-phone-336-337</t>
  </si>
  <si>
    <t>26-phone-352-353</t>
  </si>
  <si>
    <t>26-phone-354</t>
  </si>
  <si>
    <t>26-phone-317</t>
  </si>
  <si>
    <t>26-phone-335-335a</t>
  </si>
  <si>
    <t>26-phone-344</t>
  </si>
  <si>
    <t>26-phone-355</t>
  </si>
  <si>
    <t>26-phone-381-383</t>
  </si>
  <si>
    <t>18-23/10/2007</t>
  </si>
  <si>
    <t>Mission 26</t>
  </si>
  <si>
    <t>police complaint letter</t>
  </si>
  <si>
    <t>professional fees</t>
  </si>
  <si>
    <t>Me Mbuan</t>
  </si>
  <si>
    <t>mb-1</t>
  </si>
  <si>
    <t>mb-2</t>
  </si>
  <si>
    <t>mb-3</t>
  </si>
  <si>
    <t>mb-4</t>
  </si>
  <si>
    <t>mb-5</t>
  </si>
  <si>
    <t>mb-6</t>
  </si>
  <si>
    <t>mb-7</t>
  </si>
  <si>
    <t>mb-8</t>
  </si>
  <si>
    <t>mb-9</t>
  </si>
  <si>
    <t xml:space="preserve">26 inv,7 provinces </t>
  </si>
  <si>
    <t>Real Ex Rate=460</t>
  </si>
  <si>
    <t>Bank Ex Rate=456</t>
  </si>
  <si>
    <t>Shinning World</t>
  </si>
  <si>
    <t>Shinning World Leadership Award</t>
  </si>
  <si>
    <t xml:space="preserve">FINANCIAL REPORT      -   October    2007  Summary  </t>
  </si>
  <si>
    <t>Equipment - computer</t>
  </si>
  <si>
    <t xml:space="preserve">FINANCIAL REPORT      -   October    2007  Arcus   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</si>
</sst>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m/d"/>
    <numFmt numFmtId="189" formatCode="m/d/yy"/>
    <numFmt numFmtId="190" formatCode="#,##0;[Red]#,##0"/>
    <numFmt numFmtId="191" formatCode="#,##0_ ;[Red]\-#,##0\ "/>
    <numFmt numFmtId="192" formatCode="[$$-409]#,##0.0;[Red][$$-409]#,##0.0"/>
    <numFmt numFmtId="193" formatCode="[$$-409]#,##0;[Red][$$-409]#,##0"/>
    <numFmt numFmtId="194" formatCode="&quot;$&quot;#,##0"/>
    <numFmt numFmtId="195" formatCode="#,##0.00;[Red]#,##0.00"/>
  </numFmts>
  <fonts count="7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6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sz val="10"/>
      <color indexed="60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sz val="10"/>
      <color indexed="21"/>
      <name val="Arial"/>
      <family val="2"/>
    </font>
    <font>
      <sz val="10"/>
      <color indexed="40"/>
      <name val="Arial"/>
      <family val="2"/>
    </font>
    <font>
      <sz val="9"/>
      <color indexed="53"/>
      <name val="Arial"/>
      <family val="2"/>
    </font>
    <font>
      <sz val="10"/>
      <color indexed="57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color indexed="20"/>
      <name val="Arial"/>
      <family val="2"/>
    </font>
    <font>
      <sz val="10"/>
      <color indexed="17"/>
      <name val="Arial"/>
      <family val="2"/>
    </font>
    <font>
      <sz val="8"/>
      <color indexed="14"/>
      <name val="Arial"/>
      <family val="2"/>
    </font>
    <font>
      <sz val="8"/>
      <color indexed="50"/>
      <name val="Arial"/>
      <family val="2"/>
    </font>
    <font>
      <b/>
      <sz val="10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4"/>
      <name val="Arial"/>
      <family val="2"/>
    </font>
    <font>
      <sz val="9"/>
      <color indexed="54"/>
      <name val="Arial"/>
      <family val="2"/>
    </font>
    <font>
      <b/>
      <sz val="10"/>
      <color indexed="54"/>
      <name val="Arial"/>
      <family val="2"/>
    </font>
    <font>
      <sz val="8"/>
      <color indexed="54"/>
      <name val="Arial"/>
      <family val="2"/>
    </font>
    <font>
      <u val="single"/>
      <sz val="10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190" fontId="1" fillId="0" borderId="0" xfId="0" applyNumberFormat="1" applyFont="1" applyAlignment="1">
      <alignment horizontal="center"/>
    </xf>
    <xf numFmtId="19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3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33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33" borderId="0" xfId="0" applyNumberFormat="1" applyFill="1" applyAlignment="1">
      <alignment horizontal="center" shrinkToFit="1"/>
    </xf>
    <xf numFmtId="49" fontId="6" fillId="0" borderId="0" xfId="0" applyNumberFormat="1" applyFont="1" applyAlignment="1">
      <alignment/>
    </xf>
    <xf numFmtId="49" fontId="0" fillId="33" borderId="0" xfId="0" applyNumberFormat="1" applyFill="1" applyAlignment="1">
      <alignment horizontal="center"/>
    </xf>
    <xf numFmtId="3" fontId="0" fillId="33" borderId="0" xfId="0" applyNumberFormat="1" applyFill="1" applyAlignment="1">
      <alignment horizontal="center"/>
    </xf>
    <xf numFmtId="190" fontId="0" fillId="33" borderId="0" xfId="0" applyNumberFormat="1" applyFill="1" applyAlignment="1">
      <alignment/>
    </xf>
    <xf numFmtId="190" fontId="7" fillId="33" borderId="0" xfId="0" applyNumberFormat="1" applyFont="1" applyFill="1" applyAlignment="1">
      <alignment/>
    </xf>
    <xf numFmtId="192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90" fontId="0" fillId="0" borderId="11" xfId="0" applyNumberFormat="1" applyFont="1" applyBorder="1" applyAlignment="1">
      <alignment/>
    </xf>
    <xf numFmtId="49" fontId="0" fillId="0" borderId="11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19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0" fillId="0" borderId="12" xfId="0" applyNumberFormat="1" applyBorder="1" applyAlignment="1">
      <alignment/>
    </xf>
    <xf numFmtId="3" fontId="1" fillId="0" borderId="12" xfId="0" applyNumberFormat="1" applyFont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2" xfId="0" applyNumberFormat="1" applyBorder="1" applyAlignment="1">
      <alignment horizontal="center"/>
    </xf>
    <xf numFmtId="19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0" fillId="33" borderId="0" xfId="0" applyNumberFormat="1" applyFont="1" applyFill="1" applyAlignment="1">
      <alignment/>
    </xf>
    <xf numFmtId="49" fontId="1" fillId="33" borderId="0" xfId="0" applyNumberFormat="1" applyFont="1" applyFill="1" applyBorder="1" applyAlignment="1">
      <alignment/>
    </xf>
    <xf numFmtId="14" fontId="0" fillId="33" borderId="0" xfId="0" applyNumberFormat="1" applyFill="1" applyBorder="1" applyAlignment="1">
      <alignment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9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1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3" fontId="3" fillId="33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49" fontId="0" fillId="33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14" fontId="0" fillId="0" borderId="0" xfId="0" applyNumberFormat="1" applyAlignment="1">
      <alignment/>
    </xf>
    <xf numFmtId="3" fontId="9" fillId="0" borderId="12" xfId="0" applyNumberFormat="1" applyFont="1" applyBorder="1" applyAlignment="1">
      <alignment/>
    </xf>
    <xf numFmtId="192" fontId="0" fillId="0" borderId="10" xfId="0" applyNumberFormat="1" applyBorder="1" applyAlignment="1">
      <alignment/>
    </xf>
    <xf numFmtId="3" fontId="1" fillId="0" borderId="12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horizontal="left"/>
    </xf>
    <xf numFmtId="3" fontId="0" fillId="0" borderId="12" xfId="0" applyNumberFormat="1" applyBorder="1" applyAlignment="1">
      <alignment/>
    </xf>
    <xf numFmtId="49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center"/>
    </xf>
    <xf numFmtId="19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3" fontId="12" fillId="0" borderId="12" xfId="0" applyNumberFormat="1" applyFont="1" applyBorder="1" applyAlignment="1" quotePrefix="1">
      <alignment/>
    </xf>
    <xf numFmtId="49" fontId="1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49" fontId="1" fillId="33" borderId="0" xfId="0" applyNumberFormat="1" applyFont="1" applyFill="1" applyAlignment="1">
      <alignment/>
    </xf>
    <xf numFmtId="0" fontId="0" fillId="0" borderId="0" xfId="0" applyNumberFormat="1" applyBorder="1" applyAlignment="1">
      <alignment horizontal="left"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33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49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 horizontal="center"/>
    </xf>
    <xf numFmtId="19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3" fontId="0" fillId="0" borderId="10" xfId="0" applyNumberFormat="1" applyFont="1" applyFill="1" applyBorder="1" applyAlignment="1">
      <alignment/>
    </xf>
    <xf numFmtId="192" fontId="0" fillId="0" borderId="12" xfId="0" applyNumberFormat="1" applyFill="1" applyBorder="1" applyAlignment="1">
      <alignment/>
    </xf>
    <xf numFmtId="3" fontId="13" fillId="0" borderId="0" xfId="0" applyNumberFormat="1" applyFont="1" applyAlignment="1">
      <alignment/>
    </xf>
    <xf numFmtId="3" fontId="13" fillId="33" borderId="0" xfId="0" applyNumberFormat="1" applyFont="1" applyFill="1" applyAlignment="1">
      <alignment/>
    </xf>
    <xf numFmtId="3" fontId="1" fillId="0" borderId="12" xfId="0" applyNumberFormat="1" applyFont="1" applyBorder="1" applyAlignment="1" quotePrefix="1">
      <alignment/>
    </xf>
    <xf numFmtId="3" fontId="14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4" fillId="33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7" fillId="0" borderId="0" xfId="0" applyNumberFormat="1" applyFont="1" applyFill="1" applyAlignment="1" quotePrefix="1">
      <alignment/>
    </xf>
    <xf numFmtId="49" fontId="0" fillId="0" borderId="0" xfId="0" applyNumberFormat="1" applyBorder="1" applyAlignment="1">
      <alignment/>
    </xf>
    <xf numFmtId="3" fontId="17" fillId="0" borderId="0" xfId="0" applyNumberFormat="1" applyFont="1" applyFill="1" applyBorder="1" applyAlignment="1" quotePrefix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3" fontId="17" fillId="33" borderId="0" xfId="0" applyNumberFormat="1" applyFont="1" applyFill="1" applyAlignment="1">
      <alignment/>
    </xf>
    <xf numFmtId="3" fontId="1" fillId="0" borderId="13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19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13" xfId="0" applyNumberFormat="1" applyFill="1" applyBorder="1" applyAlignment="1">
      <alignment horizontal="center"/>
    </xf>
    <xf numFmtId="193" fontId="0" fillId="0" borderId="13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193" fontId="0" fillId="0" borderId="13" xfId="0" applyNumberFormat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12" xfId="0" applyNumberFormat="1" applyFont="1" applyBorder="1" applyAlignment="1">
      <alignment/>
    </xf>
    <xf numFmtId="193" fontId="0" fillId="0" borderId="12" xfId="0" applyNumberFormat="1" applyBorder="1" applyAlignment="1">
      <alignment/>
    </xf>
    <xf numFmtId="3" fontId="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3" fontId="8" fillId="0" borderId="0" xfId="0" applyNumberFormat="1" applyFont="1" applyBorder="1" applyAlignment="1">
      <alignment/>
    </xf>
    <xf numFmtId="193" fontId="0" fillId="0" borderId="0" xfId="0" applyNumberFormat="1" applyBorder="1" applyAlignment="1">
      <alignment/>
    </xf>
    <xf numFmtId="192" fontId="18" fillId="0" borderId="12" xfId="0" applyNumberFormat="1" applyFont="1" applyBorder="1" applyAlignment="1">
      <alignment/>
    </xf>
    <xf numFmtId="192" fontId="18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192" fontId="0" fillId="0" borderId="13" xfId="0" applyNumberFormat="1" applyBorder="1" applyAlignment="1">
      <alignment/>
    </xf>
    <xf numFmtId="192" fontId="0" fillId="0" borderId="0" xfId="0" applyNumberFormat="1" applyBorder="1" applyAlignment="1">
      <alignment/>
    </xf>
    <xf numFmtId="49" fontId="19" fillId="0" borderId="13" xfId="0" applyNumberFormat="1" applyFont="1" applyBorder="1" applyAlignment="1">
      <alignment/>
    </xf>
    <xf numFmtId="49" fontId="19" fillId="0" borderId="13" xfId="0" applyNumberFormat="1" applyFont="1" applyFill="1" applyBorder="1" applyAlignment="1">
      <alignment/>
    </xf>
    <xf numFmtId="49" fontId="19" fillId="0" borderId="13" xfId="0" applyNumberFormat="1" applyFont="1" applyBorder="1" applyAlignment="1">
      <alignment horizontal="center"/>
    </xf>
    <xf numFmtId="190" fontId="0" fillId="0" borderId="0" xfId="0" applyNumberFormat="1" applyBorder="1" applyAlignment="1">
      <alignment/>
    </xf>
    <xf numFmtId="49" fontId="17" fillId="0" borderId="0" xfId="0" applyNumberFormat="1" applyFont="1" applyFill="1" applyAlignment="1">
      <alignment/>
    </xf>
    <xf numFmtId="49" fontId="17" fillId="0" borderId="13" xfId="0" applyNumberFormat="1" applyFont="1" applyFill="1" applyBorder="1" applyAlignment="1">
      <alignment/>
    </xf>
    <xf numFmtId="49" fontId="17" fillId="0" borderId="13" xfId="0" applyNumberFormat="1" applyFont="1" applyBorder="1" applyAlignment="1">
      <alignment horizontal="center"/>
    </xf>
    <xf numFmtId="0" fontId="17" fillId="0" borderId="0" xfId="0" applyFont="1" applyAlignment="1">
      <alignment/>
    </xf>
    <xf numFmtId="49" fontId="16" fillId="0" borderId="0" xfId="0" applyNumberFormat="1" applyFont="1" applyFill="1" applyAlignment="1">
      <alignment/>
    </xf>
    <xf numFmtId="49" fontId="13" fillId="0" borderId="13" xfId="0" applyNumberFormat="1" applyFont="1" applyFill="1" applyBorder="1" applyAlignment="1">
      <alignment/>
    </xf>
    <xf numFmtId="49" fontId="16" fillId="0" borderId="13" xfId="0" applyNumberFormat="1" applyFont="1" applyBorder="1" applyAlignment="1">
      <alignment horizontal="center"/>
    </xf>
    <xf numFmtId="0" fontId="16" fillId="0" borderId="0" xfId="0" applyFont="1" applyAlignment="1">
      <alignment/>
    </xf>
    <xf numFmtId="49" fontId="15" fillId="0" borderId="13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49" fontId="20" fillId="0" borderId="13" xfId="0" applyNumberFormat="1" applyFont="1" applyFill="1" applyBorder="1" applyAlignment="1">
      <alignment/>
    </xf>
    <xf numFmtId="49" fontId="21" fillId="0" borderId="13" xfId="0" applyNumberFormat="1" applyFont="1" applyFill="1" applyBorder="1" applyAlignment="1">
      <alignment/>
    </xf>
    <xf numFmtId="49" fontId="14" fillId="0" borderId="13" xfId="0" applyNumberFormat="1" applyFont="1" applyFill="1" applyBorder="1" applyAlignment="1">
      <alignment/>
    </xf>
    <xf numFmtId="49" fontId="16" fillId="0" borderId="0" xfId="0" applyNumberFormat="1" applyFont="1" applyAlignment="1">
      <alignment/>
    </xf>
    <xf numFmtId="49" fontId="16" fillId="0" borderId="13" xfId="0" applyNumberFormat="1" applyFont="1" applyFill="1" applyBorder="1" applyAlignment="1">
      <alignment/>
    </xf>
    <xf numFmtId="49" fontId="0" fillId="0" borderId="13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/>
    </xf>
    <xf numFmtId="193" fontId="8" fillId="0" borderId="13" xfId="0" applyNumberFormat="1" applyFont="1" applyBorder="1" applyAlignment="1">
      <alignment/>
    </xf>
    <xf numFmtId="192" fontId="18" fillId="0" borderId="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Alignment="1">
      <alignment horizontal="center"/>
    </xf>
    <xf numFmtId="3" fontId="22" fillId="33" borderId="0" xfId="0" applyNumberFormat="1" applyFont="1" applyFill="1" applyAlignment="1">
      <alignment/>
    </xf>
    <xf numFmtId="49" fontId="19" fillId="33" borderId="0" xfId="0" applyNumberFormat="1" applyFont="1" applyFill="1" applyAlignment="1">
      <alignment/>
    </xf>
    <xf numFmtId="49" fontId="19" fillId="33" borderId="0" xfId="0" applyNumberFormat="1" applyFont="1" applyFill="1" applyAlignment="1">
      <alignment horizontal="center"/>
    </xf>
    <xf numFmtId="3" fontId="13" fillId="33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center"/>
    </xf>
    <xf numFmtId="3" fontId="23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3" fontId="18" fillId="0" borderId="0" xfId="0" applyNumberFormat="1" applyFont="1" applyFill="1" applyAlignment="1">
      <alignment/>
    </xf>
    <xf numFmtId="192" fontId="18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49" fontId="17" fillId="33" borderId="0" xfId="0" applyNumberFormat="1" applyFont="1" applyFill="1" applyAlignment="1">
      <alignment/>
    </xf>
    <xf numFmtId="49" fontId="17" fillId="33" borderId="0" xfId="0" applyNumberFormat="1" applyFont="1" applyFill="1" applyAlignment="1">
      <alignment horizontal="center"/>
    </xf>
    <xf numFmtId="0" fontId="17" fillId="33" borderId="0" xfId="0" applyFont="1" applyFill="1" applyAlignment="1">
      <alignment/>
    </xf>
    <xf numFmtId="49" fontId="15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192" fontId="2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49" fontId="15" fillId="33" borderId="0" xfId="0" applyNumberFormat="1" applyFont="1" applyFill="1" applyAlignment="1">
      <alignment/>
    </xf>
    <xf numFmtId="3" fontId="24" fillId="33" borderId="0" xfId="0" applyNumberFormat="1" applyFont="1" applyFill="1" applyAlignment="1">
      <alignment/>
    </xf>
    <xf numFmtId="49" fontId="15" fillId="33" borderId="0" xfId="0" applyNumberFormat="1" applyFont="1" applyFill="1" applyAlignment="1">
      <alignment horizontal="center"/>
    </xf>
    <xf numFmtId="192" fontId="25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49" fontId="16" fillId="0" borderId="0" xfId="0" applyNumberFormat="1" applyFont="1" applyFill="1" applyAlignment="1">
      <alignment horizontal="center"/>
    </xf>
    <xf numFmtId="192" fontId="16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3" fontId="26" fillId="33" borderId="0" xfId="0" applyNumberFormat="1" applyFont="1" applyFill="1" applyAlignment="1">
      <alignment/>
    </xf>
    <xf numFmtId="49" fontId="1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3" fontId="18" fillId="33" borderId="0" xfId="0" applyNumberFormat="1" applyFont="1" applyFill="1" applyAlignment="1">
      <alignment/>
    </xf>
    <xf numFmtId="193" fontId="8" fillId="33" borderId="0" xfId="0" applyNumberFormat="1" applyFont="1" applyFill="1" applyAlignment="1">
      <alignment/>
    </xf>
    <xf numFmtId="192" fontId="18" fillId="33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92" fontId="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192" fontId="20" fillId="0" borderId="0" xfId="0" applyNumberFormat="1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Fill="1" applyAlignment="1">
      <alignment/>
    </xf>
    <xf numFmtId="49" fontId="20" fillId="33" borderId="0" xfId="0" applyNumberFormat="1" applyFont="1" applyFill="1" applyAlignment="1">
      <alignment/>
    </xf>
    <xf numFmtId="3" fontId="20" fillId="33" borderId="0" xfId="0" applyNumberFormat="1" applyFont="1" applyFill="1" applyAlignment="1">
      <alignment/>
    </xf>
    <xf numFmtId="49" fontId="20" fillId="33" borderId="0" xfId="0" applyNumberFormat="1" applyFont="1" applyFill="1" applyAlignment="1">
      <alignment horizontal="center"/>
    </xf>
    <xf numFmtId="192" fontId="0" fillId="33" borderId="0" xfId="0" applyNumberFormat="1" applyFont="1" applyFill="1" applyAlignment="1">
      <alignment/>
    </xf>
    <xf numFmtId="192" fontId="20" fillId="33" borderId="0" xfId="0" applyNumberFormat="1" applyFont="1" applyFill="1" applyAlignment="1">
      <alignment/>
    </xf>
    <xf numFmtId="0" fontId="20" fillId="33" borderId="0" xfId="0" applyFont="1" applyFill="1" applyBorder="1" applyAlignment="1">
      <alignment/>
    </xf>
    <xf numFmtId="0" fontId="20" fillId="33" borderId="0" xfId="0" applyFont="1" applyFill="1" applyAlignment="1">
      <alignment/>
    </xf>
    <xf numFmtId="3" fontId="27" fillId="0" borderId="0" xfId="0" applyNumberFormat="1" applyFont="1" applyFill="1" applyAlignment="1">
      <alignment/>
    </xf>
    <xf numFmtId="49" fontId="27" fillId="0" borderId="0" xfId="0" applyNumberFormat="1" applyFont="1" applyFill="1" applyAlignment="1">
      <alignment/>
    </xf>
    <xf numFmtId="49" fontId="27" fillId="0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/>
    </xf>
    <xf numFmtId="3" fontId="21" fillId="0" borderId="0" xfId="0" applyNumberFormat="1" applyFont="1" applyAlignment="1">
      <alignment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Fill="1" applyAlignment="1">
      <alignment horizontal="center"/>
    </xf>
    <xf numFmtId="192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49" fontId="21" fillId="33" borderId="0" xfId="0" applyNumberFormat="1" applyFont="1" applyFill="1" applyAlignment="1">
      <alignment/>
    </xf>
    <xf numFmtId="3" fontId="21" fillId="33" borderId="0" xfId="0" applyNumberFormat="1" applyFont="1" applyFill="1" applyAlignment="1">
      <alignment/>
    </xf>
    <xf numFmtId="49" fontId="21" fillId="33" borderId="0" xfId="0" applyNumberFormat="1" applyFont="1" applyFill="1" applyAlignment="1">
      <alignment horizontal="center"/>
    </xf>
    <xf numFmtId="192" fontId="21" fillId="33" borderId="0" xfId="0" applyNumberFormat="1" applyFont="1" applyFill="1" applyAlignment="1">
      <alignment/>
    </xf>
    <xf numFmtId="0" fontId="21" fillId="33" borderId="0" xfId="0" applyFont="1" applyFill="1" applyBorder="1" applyAlignment="1">
      <alignment/>
    </xf>
    <xf numFmtId="0" fontId="21" fillId="33" borderId="0" xfId="0" applyFont="1" applyFill="1" applyAlignment="1">
      <alignment/>
    </xf>
    <xf numFmtId="49" fontId="14" fillId="0" borderId="0" xfId="0" applyNumberFormat="1" applyFont="1" applyFill="1" applyAlignment="1">
      <alignment/>
    </xf>
    <xf numFmtId="3" fontId="14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14" fillId="0" borderId="0" xfId="0" applyNumberFormat="1" applyFont="1" applyFill="1" applyAlignment="1">
      <alignment horizontal="center"/>
    </xf>
    <xf numFmtId="192" fontId="28" fillId="0" borderId="0" xfId="0" applyNumberFormat="1" applyFont="1" applyFill="1" applyAlignment="1">
      <alignment/>
    </xf>
    <xf numFmtId="192" fontId="1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3" fontId="28" fillId="0" borderId="0" xfId="0" applyNumberFormat="1" applyFont="1" applyFill="1" applyAlignment="1">
      <alignment/>
    </xf>
    <xf numFmtId="49" fontId="14" fillId="33" borderId="0" xfId="0" applyNumberFormat="1" applyFont="1" applyFill="1" applyAlignment="1">
      <alignment/>
    </xf>
    <xf numFmtId="3" fontId="28" fillId="33" borderId="0" xfId="0" applyNumberFormat="1" applyFont="1" applyFill="1" applyAlignment="1">
      <alignment/>
    </xf>
    <xf numFmtId="49" fontId="14" fillId="33" borderId="0" xfId="0" applyNumberFormat="1" applyFont="1" applyFill="1" applyAlignment="1">
      <alignment horizontal="center"/>
    </xf>
    <xf numFmtId="192" fontId="28" fillId="33" borderId="0" xfId="0" applyNumberFormat="1" applyFont="1" applyFill="1" applyAlignment="1">
      <alignment/>
    </xf>
    <xf numFmtId="192" fontId="14" fillId="33" borderId="0" xfId="0" applyNumberFormat="1" applyFont="1" applyFill="1" applyAlignment="1">
      <alignment/>
    </xf>
    <xf numFmtId="0" fontId="14" fillId="33" borderId="0" xfId="0" applyFont="1" applyFill="1" applyBorder="1" applyAlignment="1">
      <alignment/>
    </xf>
    <xf numFmtId="0" fontId="14" fillId="33" borderId="0" xfId="0" applyFont="1" applyFill="1" applyAlignment="1">
      <alignment/>
    </xf>
    <xf numFmtId="19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6" fillId="0" borderId="0" xfId="0" applyNumberFormat="1" applyFont="1" applyAlignment="1">
      <alignment/>
    </xf>
    <xf numFmtId="192" fontId="29" fillId="0" borderId="0" xfId="0" applyNumberFormat="1" applyFont="1" applyFill="1" applyAlignment="1">
      <alignment/>
    </xf>
    <xf numFmtId="49" fontId="16" fillId="33" borderId="0" xfId="0" applyNumberFormat="1" applyFont="1" applyFill="1" applyAlignment="1">
      <alignment/>
    </xf>
    <xf numFmtId="3" fontId="29" fillId="33" borderId="0" xfId="0" applyNumberFormat="1" applyFont="1" applyFill="1" applyAlignment="1">
      <alignment/>
    </xf>
    <xf numFmtId="49" fontId="16" fillId="33" borderId="0" xfId="0" applyNumberFormat="1" applyFont="1" applyFill="1" applyAlignment="1">
      <alignment horizontal="center"/>
    </xf>
    <xf numFmtId="3" fontId="16" fillId="33" borderId="0" xfId="0" applyNumberFormat="1" applyFont="1" applyFill="1" applyAlignment="1">
      <alignment/>
    </xf>
    <xf numFmtId="192" fontId="29" fillId="33" borderId="0" xfId="0" applyNumberFormat="1" applyFont="1" applyFill="1" applyAlignment="1">
      <alignment/>
    </xf>
    <xf numFmtId="192" fontId="16" fillId="33" borderId="0" xfId="0" applyNumberFormat="1" applyFont="1" applyFill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49" fontId="1" fillId="0" borderId="12" xfId="0" applyNumberFormat="1" applyFont="1" applyBorder="1" applyAlignment="1">
      <alignment horizontal="center"/>
    </xf>
    <xf numFmtId="3" fontId="15" fillId="0" borderId="0" xfId="0" applyNumberFormat="1" applyFont="1" applyAlignment="1">
      <alignment/>
    </xf>
    <xf numFmtId="0" fontId="21" fillId="0" borderId="0" xfId="0" applyFont="1" applyAlignment="1">
      <alignment/>
    </xf>
    <xf numFmtId="49" fontId="0" fillId="0" borderId="13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/>
    </xf>
    <xf numFmtId="3" fontId="17" fillId="0" borderId="13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20" fillId="0" borderId="13" xfId="0" applyNumberFormat="1" applyFont="1" applyFill="1" applyBorder="1" applyAlignment="1">
      <alignment/>
    </xf>
    <xf numFmtId="3" fontId="21" fillId="0" borderId="13" xfId="0" applyNumberFormat="1" applyFont="1" applyFill="1" applyBorder="1" applyAlignment="1">
      <alignment/>
    </xf>
    <xf numFmtId="3" fontId="14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Alignment="1">
      <alignment horizontal="left"/>
    </xf>
    <xf numFmtId="190" fontId="14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92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Alignment="1">
      <alignment/>
    </xf>
    <xf numFmtId="49" fontId="33" fillId="0" borderId="0" xfId="0" applyNumberFormat="1" applyFont="1" applyFill="1" applyAlignment="1">
      <alignment/>
    </xf>
    <xf numFmtId="3" fontId="33" fillId="0" borderId="0" xfId="0" applyNumberFormat="1" applyFont="1" applyFill="1" applyAlignment="1">
      <alignment/>
    </xf>
    <xf numFmtId="49" fontId="33" fillId="0" borderId="0" xfId="0" applyNumberFormat="1" applyFont="1" applyFill="1" applyAlignment="1">
      <alignment horizontal="center"/>
    </xf>
    <xf numFmtId="190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3" fontId="34" fillId="0" borderId="0" xfId="0" applyNumberFormat="1" applyFont="1" applyFill="1" applyAlignment="1">
      <alignment/>
    </xf>
    <xf numFmtId="194" fontId="33" fillId="0" borderId="0" xfId="0" applyNumberFormat="1" applyFont="1" applyFill="1" applyAlignment="1">
      <alignment/>
    </xf>
    <xf numFmtId="195" fontId="33" fillId="0" borderId="0" xfId="0" applyNumberFormat="1" applyFont="1" applyFill="1" applyBorder="1" applyAlignment="1">
      <alignment/>
    </xf>
    <xf numFmtId="4" fontId="33" fillId="0" borderId="0" xfId="0" applyNumberFormat="1" applyFont="1" applyFill="1" applyAlignment="1">
      <alignment/>
    </xf>
    <xf numFmtId="49" fontId="35" fillId="0" borderId="0" xfId="0" applyNumberFormat="1" applyFont="1" applyFill="1" applyAlignment="1">
      <alignment/>
    </xf>
    <xf numFmtId="3" fontId="33" fillId="0" borderId="0" xfId="0" applyNumberFormat="1" applyFont="1" applyAlignment="1">
      <alignment/>
    </xf>
    <xf numFmtId="49" fontId="33" fillId="0" borderId="0" xfId="0" applyNumberFormat="1" applyFont="1" applyAlignment="1">
      <alignment/>
    </xf>
    <xf numFmtId="192" fontId="36" fillId="0" borderId="0" xfId="0" applyNumberFormat="1" applyFont="1" applyFill="1" applyAlignment="1">
      <alignment/>
    </xf>
    <xf numFmtId="192" fontId="33" fillId="0" borderId="0" xfId="0" applyNumberFormat="1" applyFont="1" applyFill="1" applyAlignment="1">
      <alignment/>
    </xf>
    <xf numFmtId="49" fontId="33" fillId="33" borderId="0" xfId="0" applyNumberFormat="1" applyFont="1" applyFill="1" applyAlignment="1">
      <alignment/>
    </xf>
    <xf numFmtId="3" fontId="36" fillId="33" borderId="0" xfId="0" applyNumberFormat="1" applyFont="1" applyFill="1" applyAlignment="1">
      <alignment/>
    </xf>
    <xf numFmtId="49" fontId="33" fillId="33" borderId="0" xfId="0" applyNumberFormat="1" applyFont="1" applyFill="1" applyAlignment="1">
      <alignment horizontal="center"/>
    </xf>
    <xf numFmtId="3" fontId="33" fillId="33" borderId="0" xfId="0" applyNumberFormat="1" applyFont="1" applyFill="1" applyAlignment="1">
      <alignment/>
    </xf>
    <xf numFmtId="192" fontId="36" fillId="33" borderId="0" xfId="0" applyNumberFormat="1" applyFont="1" applyFill="1" applyAlignment="1">
      <alignment/>
    </xf>
    <xf numFmtId="192" fontId="33" fillId="33" borderId="0" xfId="0" applyNumberFormat="1" applyFont="1" applyFill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49" fontId="33" fillId="0" borderId="13" xfId="0" applyNumberFormat="1" applyFont="1" applyFill="1" applyBorder="1" applyAlignment="1">
      <alignment/>
    </xf>
    <xf numFmtId="3" fontId="33" fillId="0" borderId="13" xfId="0" applyNumberFormat="1" applyFont="1" applyFill="1" applyBorder="1" applyAlignment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Alignment="1" quotePrefix="1">
      <alignment/>
    </xf>
    <xf numFmtId="1" fontId="17" fillId="0" borderId="0" xfId="0" applyNumberFormat="1" applyFont="1" applyAlignment="1">
      <alignment/>
    </xf>
    <xf numFmtId="3" fontId="12" fillId="33" borderId="0" xfId="0" applyNumberFormat="1" applyFont="1" applyFill="1" applyAlignment="1">
      <alignment/>
    </xf>
    <xf numFmtId="3" fontId="17" fillId="33" borderId="0" xfId="0" applyNumberFormat="1" applyFont="1" applyFill="1" applyAlignment="1" quotePrefix="1">
      <alignment/>
    </xf>
    <xf numFmtId="0" fontId="0" fillId="0" borderId="0" xfId="0" applyFont="1" applyFill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/>
    </xf>
    <xf numFmtId="49" fontId="0" fillId="35" borderId="0" xfId="0" applyNumberFormat="1" applyFont="1" applyFill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" fontId="13" fillId="0" borderId="0" xfId="0" applyNumberFormat="1" applyFont="1" applyAlignment="1">
      <alignment/>
    </xf>
    <xf numFmtId="3" fontId="30" fillId="0" borderId="12" xfId="0" applyNumberFormat="1" applyFont="1" applyFill="1" applyBorder="1" applyAlignment="1">
      <alignment/>
    </xf>
    <xf numFmtId="3" fontId="13" fillId="0" borderId="0" xfId="0" applyNumberFormat="1" applyFont="1" applyAlignment="1" quotePrefix="1">
      <alignment/>
    </xf>
    <xf numFmtId="1" fontId="14" fillId="0" borderId="0" xfId="0" applyNumberFormat="1" applyFont="1" applyAlignment="1">
      <alignment/>
    </xf>
    <xf numFmtId="3" fontId="13" fillId="33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16" fillId="0" borderId="0" xfId="0" applyNumberFormat="1" applyFont="1" applyFill="1" applyAlignment="1">
      <alignment horizontal="center"/>
    </xf>
    <xf numFmtId="3" fontId="16" fillId="33" borderId="0" xfId="0" applyNumberFormat="1" applyFont="1" applyFill="1" applyAlignment="1">
      <alignment horizontal="center"/>
    </xf>
    <xf numFmtId="1" fontId="33" fillId="0" borderId="0" xfId="0" applyNumberFormat="1" applyFont="1" applyAlignment="1">
      <alignment/>
    </xf>
    <xf numFmtId="3" fontId="20" fillId="0" borderId="0" xfId="0" applyNumberFormat="1" applyFont="1" applyAlignment="1" quotePrefix="1">
      <alignment/>
    </xf>
    <xf numFmtId="3" fontId="3" fillId="33" borderId="0" xfId="0" applyNumberFormat="1" applyFont="1" applyFill="1" applyAlignment="1" quotePrefix="1">
      <alignment/>
    </xf>
    <xf numFmtId="3" fontId="14" fillId="0" borderId="0" xfId="0" applyNumberFormat="1" applyFont="1" applyAlignment="1" quotePrefix="1">
      <alignment/>
    </xf>
    <xf numFmtId="3" fontId="33" fillId="0" borderId="0" xfId="0" applyNumberFormat="1" applyFont="1" applyAlignment="1" quotePrefix="1">
      <alignment/>
    </xf>
    <xf numFmtId="3" fontId="33" fillId="33" borderId="0" xfId="0" applyNumberFormat="1" applyFont="1" applyFill="1" applyAlignment="1" quotePrefix="1">
      <alignment/>
    </xf>
    <xf numFmtId="3" fontId="19" fillId="0" borderId="0" xfId="0" applyNumberFormat="1" applyFont="1" applyAlignment="1" quotePrefix="1">
      <alignment/>
    </xf>
    <xf numFmtId="3" fontId="19" fillId="33" borderId="0" xfId="0" applyNumberFormat="1" applyFont="1" applyFill="1" applyAlignment="1">
      <alignment/>
    </xf>
    <xf numFmtId="3" fontId="14" fillId="33" borderId="0" xfId="0" applyNumberFormat="1" applyFont="1" applyFill="1" applyAlignment="1" quotePrefix="1">
      <alignment/>
    </xf>
    <xf numFmtId="3" fontId="14" fillId="0" borderId="0" xfId="0" applyNumberFormat="1" applyFont="1" applyFill="1" applyAlignment="1" quotePrefix="1">
      <alignment/>
    </xf>
    <xf numFmtId="3" fontId="37" fillId="0" borderId="0" xfId="0" applyNumberFormat="1" applyFont="1" applyAlignment="1">
      <alignment/>
    </xf>
    <xf numFmtId="3" fontId="30" fillId="0" borderId="12" xfId="0" applyNumberFormat="1" applyFont="1" applyBorder="1" applyAlignment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195" sqref="B195"/>
    </sheetView>
  </sheetViews>
  <sheetFormatPr defaultColWidth="0" defaultRowHeight="12.75" zeroHeight="1"/>
  <cols>
    <col min="1" max="1" width="5.140625" style="1" customWidth="1"/>
    <col min="2" max="2" width="11.42187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78" customWidth="1"/>
    <col min="7" max="7" width="6.8515625" style="29" customWidth="1"/>
    <col min="8" max="8" width="10.140625" style="6" customWidth="1"/>
    <col min="9" max="9" width="8.28125" style="5" customWidth="1"/>
    <col min="10" max="10" width="18.28125" style="0" customWidth="1"/>
    <col min="11" max="12" width="18.28125" style="0" hidden="1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9"/>
      <c r="B1" s="10"/>
      <c r="C1" s="11"/>
      <c r="D1" s="11"/>
      <c r="E1" s="12"/>
      <c r="F1" s="11"/>
      <c r="G1" s="11"/>
      <c r="H1" s="10"/>
      <c r="I1" s="4"/>
    </row>
    <row r="2" spans="1:9" ht="17.25" customHeight="1">
      <c r="A2" s="13"/>
      <c r="B2" s="363" t="s">
        <v>1257</v>
      </c>
      <c r="C2" s="363"/>
      <c r="D2" s="363"/>
      <c r="E2" s="363"/>
      <c r="F2" s="363"/>
      <c r="G2" s="363"/>
      <c r="H2" s="363"/>
      <c r="I2" s="23"/>
    </row>
    <row r="3" spans="1:9" s="17" customFormat="1" ht="18" customHeight="1">
      <c r="A3" s="14"/>
      <c r="B3" s="15"/>
      <c r="C3" s="15"/>
      <c r="D3" s="15"/>
      <c r="E3" s="15"/>
      <c r="F3" s="331"/>
      <c r="G3" s="15"/>
      <c r="H3" s="15"/>
      <c r="I3" s="16"/>
    </row>
    <row r="4" spans="1:9" ht="15" customHeight="1">
      <c r="A4" s="13"/>
      <c r="B4" s="21" t="s">
        <v>2</v>
      </c>
      <c r="C4" s="20" t="s">
        <v>8</v>
      </c>
      <c r="D4" s="20" t="s">
        <v>3</v>
      </c>
      <c r="E4" s="20" t="s">
        <v>9</v>
      </c>
      <c r="F4" s="63" t="s">
        <v>4</v>
      </c>
      <c r="G4" s="18" t="s">
        <v>6</v>
      </c>
      <c r="H4" s="21" t="s">
        <v>5</v>
      </c>
      <c r="I4" s="22" t="s">
        <v>7</v>
      </c>
    </row>
    <row r="5" spans="1:13" ht="18.75" customHeight="1">
      <c r="A5" s="25"/>
      <c r="B5" s="25" t="s">
        <v>1165</v>
      </c>
      <c r="C5" s="25"/>
      <c r="D5" s="25"/>
      <c r="E5" s="25"/>
      <c r="F5" s="332"/>
      <c r="G5" s="28"/>
      <c r="H5" s="26">
        <v>0</v>
      </c>
      <c r="I5" s="27">
        <v>460</v>
      </c>
      <c r="K5" t="s">
        <v>10</v>
      </c>
      <c r="L5" t="s">
        <v>11</v>
      </c>
      <c r="M5" s="2">
        <v>460</v>
      </c>
    </row>
    <row r="6" spans="2:13" ht="12.75">
      <c r="B6" s="30"/>
      <c r="C6" s="14"/>
      <c r="D6" s="14"/>
      <c r="E6" s="14"/>
      <c r="F6" s="32"/>
      <c r="I6" s="24"/>
      <c r="M6" s="2"/>
    </row>
    <row r="7" spans="2:13" ht="12.75">
      <c r="B7" s="30"/>
      <c r="C7" s="14"/>
      <c r="D7" s="14"/>
      <c r="E7" s="14"/>
      <c r="F7" s="32"/>
      <c r="I7" s="24"/>
      <c r="M7" s="2"/>
    </row>
    <row r="8" spans="2:13" ht="12.75">
      <c r="B8" s="30"/>
      <c r="C8" s="14"/>
      <c r="D8" s="14"/>
      <c r="E8" s="14"/>
      <c r="F8" s="32"/>
      <c r="I8" s="24"/>
      <c r="M8" s="2"/>
    </row>
    <row r="9" spans="1:13" ht="12.75">
      <c r="A9" s="113"/>
      <c r="B9" s="116" t="s">
        <v>1103</v>
      </c>
      <c r="C9" s="117"/>
      <c r="D9" s="117" t="s">
        <v>1104</v>
      </c>
      <c r="E9" s="117" t="s">
        <v>1105</v>
      </c>
      <c r="F9" s="118"/>
      <c r="G9" s="118"/>
      <c r="H9" s="116"/>
      <c r="I9" s="119" t="s">
        <v>1106</v>
      </c>
      <c r="J9" s="120"/>
      <c r="K9" s="2"/>
      <c r="M9" s="2">
        <v>460</v>
      </c>
    </row>
    <row r="10" spans="1:13" s="17" customFormat="1" ht="12.75">
      <c r="A10" s="113"/>
      <c r="B10" s="116">
        <v>2798700</v>
      </c>
      <c r="C10" s="121"/>
      <c r="D10" s="117" t="s">
        <v>1078</v>
      </c>
      <c r="E10" s="278" t="s">
        <v>1252</v>
      </c>
      <c r="F10" s="333"/>
      <c r="G10" s="122"/>
      <c r="H10" s="30">
        <v>-2798700</v>
      </c>
      <c r="I10" s="123">
        <v>6084.130434782609</v>
      </c>
      <c r="J10" s="42"/>
      <c r="K10" s="42"/>
      <c r="L10" s="42"/>
      <c r="M10" s="2">
        <v>460</v>
      </c>
    </row>
    <row r="11" spans="1:13" s="17" customFormat="1" ht="12.75">
      <c r="A11" s="113"/>
      <c r="B11" s="116">
        <v>375700</v>
      </c>
      <c r="C11" s="121"/>
      <c r="D11" s="117" t="s">
        <v>529</v>
      </c>
      <c r="E11" s="278" t="s">
        <v>1186</v>
      </c>
      <c r="F11" s="333"/>
      <c r="G11" s="122"/>
      <c r="H11" s="124">
        <v>-3174400</v>
      </c>
      <c r="I11" s="123">
        <v>816.7391304347826</v>
      </c>
      <c r="J11" s="42"/>
      <c r="K11" s="42"/>
      <c r="L11" s="42"/>
      <c r="M11" s="2">
        <v>460</v>
      </c>
    </row>
    <row r="12" spans="1:13" s="17" customFormat="1" ht="12.75">
      <c r="A12" s="113"/>
      <c r="B12" s="116">
        <v>2554650</v>
      </c>
      <c r="C12" s="121"/>
      <c r="D12" s="117" t="s">
        <v>535</v>
      </c>
      <c r="E12" s="278" t="s">
        <v>1169</v>
      </c>
      <c r="F12" s="333"/>
      <c r="G12" s="122"/>
      <c r="H12" s="124">
        <v>-5729050</v>
      </c>
      <c r="I12" s="123">
        <v>5553.586956521739</v>
      </c>
      <c r="J12" s="42"/>
      <c r="K12" s="42"/>
      <c r="L12" s="42"/>
      <c r="M12" s="2">
        <v>460</v>
      </c>
    </row>
    <row r="13" spans="1:13" s="17" customFormat="1" ht="12.75">
      <c r="A13" s="113"/>
      <c r="B13" s="116">
        <v>1174975</v>
      </c>
      <c r="C13" s="121"/>
      <c r="D13" s="117" t="s">
        <v>1107</v>
      </c>
      <c r="E13" s="278" t="s">
        <v>1164</v>
      </c>
      <c r="F13" s="333"/>
      <c r="G13" s="122"/>
      <c r="H13" s="124">
        <v>-6904025</v>
      </c>
      <c r="I13" s="123">
        <v>2554.2934782608695</v>
      </c>
      <c r="J13" s="42"/>
      <c r="K13" s="42"/>
      <c r="L13" s="42"/>
      <c r="M13" s="2">
        <v>460</v>
      </c>
    </row>
    <row r="14" spans="1:13" s="17" customFormat="1" ht="12.75">
      <c r="A14" s="113"/>
      <c r="B14" s="116">
        <v>99500</v>
      </c>
      <c r="C14" s="121"/>
      <c r="D14" s="117" t="s">
        <v>887</v>
      </c>
      <c r="E14" s="278" t="s">
        <v>1209</v>
      </c>
      <c r="F14" s="333"/>
      <c r="G14" s="122"/>
      <c r="H14" s="124">
        <v>-7003525</v>
      </c>
      <c r="I14" s="123">
        <v>216.30434782608697</v>
      </c>
      <c r="J14" s="42"/>
      <c r="K14" s="42"/>
      <c r="L14" s="42"/>
      <c r="M14" s="2">
        <v>460</v>
      </c>
    </row>
    <row r="15" spans="1:13" s="17" customFormat="1" ht="12.75">
      <c r="A15" s="113"/>
      <c r="B15" s="116">
        <v>1020300</v>
      </c>
      <c r="C15" s="121"/>
      <c r="D15" s="117" t="s">
        <v>901</v>
      </c>
      <c r="E15" s="121" t="s">
        <v>1108</v>
      </c>
      <c r="F15" s="333"/>
      <c r="G15" s="122"/>
      <c r="H15" s="124">
        <v>-8023825</v>
      </c>
      <c r="I15" s="123">
        <v>2218.0434782608695</v>
      </c>
      <c r="J15" s="42"/>
      <c r="K15" s="42"/>
      <c r="L15" s="42"/>
      <c r="M15" s="2">
        <v>460</v>
      </c>
    </row>
    <row r="16" spans="1:13" s="17" customFormat="1" ht="12.75">
      <c r="A16" s="113"/>
      <c r="B16" s="116">
        <v>1328466</v>
      </c>
      <c r="C16" s="121"/>
      <c r="D16" s="117" t="s">
        <v>511</v>
      </c>
      <c r="E16" s="121"/>
      <c r="F16" s="333"/>
      <c r="G16" s="122"/>
      <c r="H16" s="126">
        <v>-9352291</v>
      </c>
      <c r="I16" s="125">
        <v>2887.9695652173914</v>
      </c>
      <c r="J16" s="42"/>
      <c r="K16" s="2"/>
      <c r="L16" s="42"/>
      <c r="M16" s="2">
        <v>460</v>
      </c>
    </row>
    <row r="17" spans="1:13" ht="12.75">
      <c r="A17" s="111"/>
      <c r="B17" s="116">
        <v>9352291</v>
      </c>
      <c r="C17" s="117" t="s">
        <v>1110</v>
      </c>
      <c r="D17" s="121"/>
      <c r="E17" s="121"/>
      <c r="F17" s="333"/>
      <c r="G17" s="122"/>
      <c r="H17" s="124">
        <v>0</v>
      </c>
      <c r="I17" s="125">
        <v>20331.067391304347</v>
      </c>
      <c r="J17" s="2"/>
      <c r="K17" s="2"/>
      <c r="L17" s="2"/>
      <c r="M17" s="2">
        <v>460</v>
      </c>
    </row>
    <row r="18" spans="9:13" ht="12.75">
      <c r="I18" s="24"/>
      <c r="M18" s="2">
        <v>460</v>
      </c>
    </row>
    <row r="19" spans="1:13" s="49" customFormat="1" ht="13.5" thickBot="1">
      <c r="A19" s="43"/>
      <c r="B19" s="68">
        <v>9352291</v>
      </c>
      <c r="C19" s="81" t="s">
        <v>1109</v>
      </c>
      <c r="D19" s="46"/>
      <c r="E19" s="46"/>
      <c r="F19" s="334"/>
      <c r="G19" s="47"/>
      <c r="H19" s="127"/>
      <c r="I19" s="128">
        <f>+B19/M19</f>
        <v>20331.067391304347</v>
      </c>
      <c r="M19" s="2">
        <v>460</v>
      </c>
    </row>
    <row r="20" spans="1:13" s="2" customFormat="1" ht="12.75">
      <c r="A20" s="111"/>
      <c r="B20" s="129"/>
      <c r="C20" s="130"/>
      <c r="D20" s="113"/>
      <c r="E20" s="113"/>
      <c r="F20" s="335"/>
      <c r="G20" s="79"/>
      <c r="H20" s="132"/>
      <c r="I20" s="133"/>
      <c r="M20" s="2">
        <v>460</v>
      </c>
    </row>
    <row r="21" spans="4:13" ht="12.75">
      <c r="D21" s="14"/>
      <c r="I21" s="24">
        <v>0</v>
      </c>
      <c r="M21" s="2">
        <v>460</v>
      </c>
    </row>
    <row r="22" spans="1:13" s="49" customFormat="1" ht="13.5" thickBot="1">
      <c r="A22" s="43"/>
      <c r="B22" s="44">
        <v>2798700</v>
      </c>
      <c r="C22" s="43"/>
      <c r="D22" s="45" t="s">
        <v>12</v>
      </c>
      <c r="E22" s="46"/>
      <c r="F22" s="334"/>
      <c r="G22" s="47"/>
      <c r="H22" s="127">
        <v>-2798700</v>
      </c>
      <c r="I22" s="48">
        <v>6084.130434782609</v>
      </c>
      <c r="M22" s="2">
        <v>460</v>
      </c>
    </row>
    <row r="23" spans="2:13" ht="12.75">
      <c r="B23" s="30"/>
      <c r="C23" s="14"/>
      <c r="D23" s="14"/>
      <c r="E23" s="14"/>
      <c r="G23" s="31"/>
      <c r="H23" s="6">
        <v>0</v>
      </c>
      <c r="I23" s="24">
        <v>0</v>
      </c>
      <c r="M23" s="2">
        <v>460</v>
      </c>
    </row>
    <row r="24" spans="1:13" s="17" customFormat="1" ht="12.75">
      <c r="A24" s="14"/>
      <c r="B24" s="30"/>
      <c r="C24" s="14"/>
      <c r="D24" s="14"/>
      <c r="E24" s="14"/>
      <c r="F24" s="78"/>
      <c r="G24" s="31"/>
      <c r="H24" s="6">
        <v>0</v>
      </c>
      <c r="I24" s="41">
        <v>0</v>
      </c>
      <c r="M24" s="2">
        <v>460</v>
      </c>
    </row>
    <row r="25" spans="1:13" s="57" customFormat="1" ht="12.75">
      <c r="A25" s="13"/>
      <c r="B25" s="319">
        <v>24900</v>
      </c>
      <c r="C25" s="51" t="s">
        <v>13</v>
      </c>
      <c r="D25" s="52" t="s">
        <v>14</v>
      </c>
      <c r="E25" s="51" t="s">
        <v>15</v>
      </c>
      <c r="F25" s="53" t="s">
        <v>16</v>
      </c>
      <c r="G25" s="54" t="s">
        <v>17</v>
      </c>
      <c r="H25" s="55"/>
      <c r="I25" s="56">
        <v>54.130434782608695</v>
      </c>
      <c r="J25" s="56"/>
      <c r="K25" s="56"/>
      <c r="M25" s="2">
        <v>460</v>
      </c>
    </row>
    <row r="26" spans="2:13" ht="12.75">
      <c r="B26" s="312"/>
      <c r="H26" s="6">
        <v>0</v>
      </c>
      <c r="I26" s="24">
        <v>0</v>
      </c>
      <c r="M26" s="2">
        <v>460</v>
      </c>
    </row>
    <row r="27" spans="1:13" s="57" customFormat="1" ht="12.75">
      <c r="A27" s="13"/>
      <c r="B27" s="319">
        <v>16500</v>
      </c>
      <c r="C27" s="51" t="s">
        <v>36</v>
      </c>
      <c r="D27" s="52">
        <v>39092</v>
      </c>
      <c r="E27" s="51" t="s">
        <v>37</v>
      </c>
      <c r="F27" s="53" t="s">
        <v>38</v>
      </c>
      <c r="G27" s="54" t="s">
        <v>17</v>
      </c>
      <c r="H27" s="55"/>
      <c r="I27" s="56">
        <v>35.869565217391305</v>
      </c>
      <c r="J27" s="56"/>
      <c r="K27" s="56"/>
      <c r="M27" s="2">
        <v>460</v>
      </c>
    </row>
    <row r="28" spans="2:13" ht="12.75">
      <c r="B28" s="312"/>
      <c r="H28" s="6">
        <v>0</v>
      </c>
      <c r="I28" s="24">
        <v>0</v>
      </c>
      <c r="M28" s="2">
        <v>460</v>
      </c>
    </row>
    <row r="29" spans="1:13" s="57" customFormat="1" ht="12.75">
      <c r="A29" s="13"/>
      <c r="B29" s="319">
        <v>5500</v>
      </c>
      <c r="C29" s="51" t="s">
        <v>46</v>
      </c>
      <c r="D29" s="52">
        <v>39123</v>
      </c>
      <c r="E29" s="51" t="s">
        <v>47</v>
      </c>
      <c r="F29" s="53" t="s">
        <v>48</v>
      </c>
      <c r="G29" s="54" t="s">
        <v>17</v>
      </c>
      <c r="H29" s="55"/>
      <c r="I29" s="56">
        <v>11.956521739130435</v>
      </c>
      <c r="J29" s="56"/>
      <c r="K29" s="56"/>
      <c r="M29" s="2">
        <v>460</v>
      </c>
    </row>
    <row r="30" spans="2:13" ht="12.75">
      <c r="B30" s="312"/>
      <c r="H30" s="6">
        <v>0</v>
      </c>
      <c r="I30" s="24">
        <v>0</v>
      </c>
      <c r="M30" s="2">
        <v>460</v>
      </c>
    </row>
    <row r="31" spans="1:13" s="57" customFormat="1" ht="12.75">
      <c r="A31" s="13"/>
      <c r="B31" s="50">
        <v>140300</v>
      </c>
      <c r="C31" s="51" t="s">
        <v>53</v>
      </c>
      <c r="D31" s="52" t="s">
        <v>54</v>
      </c>
      <c r="E31" s="51" t="s">
        <v>55</v>
      </c>
      <c r="F31" s="53" t="s">
        <v>56</v>
      </c>
      <c r="G31" s="54" t="s">
        <v>1210</v>
      </c>
      <c r="H31" s="55"/>
      <c r="I31" s="56">
        <v>305</v>
      </c>
      <c r="J31" s="56"/>
      <c r="K31" s="56"/>
      <c r="M31" s="2">
        <v>460</v>
      </c>
    </row>
    <row r="32" spans="2:13" ht="12.75">
      <c r="B32" s="248"/>
      <c r="H32" s="6">
        <v>0</v>
      </c>
      <c r="I32" s="24">
        <v>0</v>
      </c>
      <c r="M32" s="2">
        <v>460</v>
      </c>
    </row>
    <row r="33" spans="1:13" s="57" customFormat="1" ht="12.75">
      <c r="A33" s="13"/>
      <c r="B33" s="223">
        <v>31900</v>
      </c>
      <c r="C33" s="51" t="s">
        <v>97</v>
      </c>
      <c r="D33" s="52" t="s">
        <v>98</v>
      </c>
      <c r="E33" s="51" t="s">
        <v>99</v>
      </c>
      <c r="F33" s="53" t="s">
        <v>100</v>
      </c>
      <c r="G33" s="54" t="s">
        <v>101</v>
      </c>
      <c r="H33" s="55"/>
      <c r="I33" s="56">
        <v>69.34782608695652</v>
      </c>
      <c r="J33" s="56"/>
      <c r="K33" s="56"/>
      <c r="M33" s="2">
        <v>460</v>
      </c>
    </row>
    <row r="34" spans="2:13" ht="12.75">
      <c r="B34" s="216"/>
      <c r="H34" s="6">
        <v>0</v>
      </c>
      <c r="I34" s="24">
        <v>0</v>
      </c>
      <c r="M34" s="2">
        <v>460</v>
      </c>
    </row>
    <row r="35" spans="1:13" s="57" customFormat="1" ht="12.75">
      <c r="A35" s="13"/>
      <c r="B35" s="223">
        <v>12000</v>
      </c>
      <c r="C35" s="51" t="s">
        <v>116</v>
      </c>
      <c r="D35" s="52">
        <v>39123</v>
      </c>
      <c r="E35" s="51" t="s">
        <v>117</v>
      </c>
      <c r="F35" s="53" t="s">
        <v>118</v>
      </c>
      <c r="G35" s="54" t="s">
        <v>17</v>
      </c>
      <c r="H35" s="55"/>
      <c r="I35" s="56">
        <v>26.08695652173913</v>
      </c>
      <c r="J35" s="56"/>
      <c r="K35" s="56"/>
      <c r="M35" s="2">
        <v>460</v>
      </c>
    </row>
    <row r="36" spans="2:13" ht="12.75">
      <c r="B36" s="216"/>
      <c r="H36" s="6">
        <v>0</v>
      </c>
      <c r="I36" s="24">
        <v>0</v>
      </c>
      <c r="M36" s="2">
        <v>460</v>
      </c>
    </row>
    <row r="37" spans="1:13" s="57" customFormat="1" ht="12.75">
      <c r="A37" s="13"/>
      <c r="B37" s="61">
        <v>162200</v>
      </c>
      <c r="C37" s="51" t="s">
        <v>122</v>
      </c>
      <c r="D37" s="52" t="s">
        <v>123</v>
      </c>
      <c r="E37" s="51" t="s">
        <v>117</v>
      </c>
      <c r="F37" s="53" t="s">
        <v>118</v>
      </c>
      <c r="G37" s="54" t="s">
        <v>17</v>
      </c>
      <c r="H37" s="55"/>
      <c r="I37" s="56">
        <v>352.60869565217394</v>
      </c>
      <c r="J37" s="56"/>
      <c r="K37" s="56"/>
      <c r="M37" s="2">
        <v>460</v>
      </c>
    </row>
    <row r="38" spans="2:13" ht="12.75">
      <c r="B38" s="8"/>
      <c r="H38" s="6">
        <v>0</v>
      </c>
      <c r="I38" s="24">
        <v>0</v>
      </c>
      <c r="M38" s="2">
        <v>460</v>
      </c>
    </row>
    <row r="39" spans="1:13" s="57" customFormat="1" ht="12.75">
      <c r="A39" s="13"/>
      <c r="B39" s="319">
        <v>34400</v>
      </c>
      <c r="C39" s="51" t="s">
        <v>147</v>
      </c>
      <c r="D39" s="52" t="s">
        <v>1098</v>
      </c>
      <c r="E39" s="51" t="s">
        <v>15</v>
      </c>
      <c r="F39" s="53" t="s">
        <v>16</v>
      </c>
      <c r="G39" s="54" t="s">
        <v>151</v>
      </c>
      <c r="H39" s="55"/>
      <c r="I39" s="56">
        <v>74.78260869565217</v>
      </c>
      <c r="J39" s="56"/>
      <c r="K39" s="56"/>
      <c r="M39" s="2">
        <v>460</v>
      </c>
    </row>
    <row r="40" spans="2:13" ht="12.75">
      <c r="B40" s="312"/>
      <c r="H40" s="6">
        <v>0</v>
      </c>
      <c r="I40" s="24">
        <v>0</v>
      </c>
      <c r="M40" s="2">
        <v>460</v>
      </c>
    </row>
    <row r="41" spans="1:13" s="57" customFormat="1" ht="12.75">
      <c r="A41" s="13"/>
      <c r="B41" s="319">
        <v>192000</v>
      </c>
      <c r="C41" s="51" t="s">
        <v>148</v>
      </c>
      <c r="D41" s="52" t="s">
        <v>149</v>
      </c>
      <c r="E41" s="51" t="s">
        <v>117</v>
      </c>
      <c r="F41" s="53" t="s">
        <v>150</v>
      </c>
      <c r="G41" s="54" t="s">
        <v>151</v>
      </c>
      <c r="H41" s="55"/>
      <c r="I41" s="56">
        <v>417.39130434782606</v>
      </c>
      <c r="J41" s="56"/>
      <c r="K41" s="56"/>
      <c r="M41" s="2">
        <v>460</v>
      </c>
    </row>
    <row r="42" spans="2:13" ht="12.75">
      <c r="B42" s="312"/>
      <c r="H42" s="6">
        <v>0</v>
      </c>
      <c r="I42" s="24">
        <v>0</v>
      </c>
      <c r="M42" s="2">
        <v>460</v>
      </c>
    </row>
    <row r="43" spans="1:13" ht="12.75">
      <c r="A43" s="13"/>
      <c r="B43" s="319">
        <v>38600</v>
      </c>
      <c r="C43" s="51" t="s">
        <v>186</v>
      </c>
      <c r="D43" s="52" t="s">
        <v>187</v>
      </c>
      <c r="E43" s="51" t="s">
        <v>99</v>
      </c>
      <c r="F43" s="53" t="s">
        <v>188</v>
      </c>
      <c r="G43" s="54" t="s">
        <v>101</v>
      </c>
      <c r="H43" s="55"/>
      <c r="I43" s="56">
        <v>83.91304347826087</v>
      </c>
      <c r="J43" s="56"/>
      <c r="K43" s="56"/>
      <c r="L43" s="57"/>
      <c r="M43" s="2">
        <v>460</v>
      </c>
    </row>
    <row r="44" spans="1:13" s="57" customFormat="1" ht="12.75">
      <c r="A44" s="1"/>
      <c r="B44" s="312"/>
      <c r="C44" s="1"/>
      <c r="D44" s="1"/>
      <c r="E44" s="1"/>
      <c r="F44" s="78"/>
      <c r="G44" s="29"/>
      <c r="H44" s="6">
        <v>0</v>
      </c>
      <c r="I44" s="24">
        <v>0</v>
      </c>
      <c r="J44"/>
      <c r="K44"/>
      <c r="L44"/>
      <c r="M44" s="2">
        <v>460</v>
      </c>
    </row>
    <row r="45" spans="1:13" ht="12.75">
      <c r="A45" s="13"/>
      <c r="B45" s="319">
        <v>3000</v>
      </c>
      <c r="C45" s="51" t="s">
        <v>200</v>
      </c>
      <c r="D45" s="52" t="s">
        <v>1077</v>
      </c>
      <c r="E45" s="51" t="s">
        <v>47</v>
      </c>
      <c r="F45" s="53" t="s">
        <v>48</v>
      </c>
      <c r="G45" s="54" t="s">
        <v>17</v>
      </c>
      <c r="H45" s="55"/>
      <c r="I45" s="56">
        <v>6.521739130434782</v>
      </c>
      <c r="J45" s="56"/>
      <c r="K45" s="56"/>
      <c r="L45" s="57"/>
      <c r="M45" s="2">
        <v>460</v>
      </c>
    </row>
    <row r="46" spans="2:13" ht="12.75">
      <c r="B46" s="312"/>
      <c r="H46" s="6">
        <v>0</v>
      </c>
      <c r="I46" s="24">
        <v>0</v>
      </c>
      <c r="M46" s="2">
        <v>460</v>
      </c>
    </row>
    <row r="47" spans="1:13" ht="12.75">
      <c r="A47" s="13"/>
      <c r="B47" s="319">
        <v>65800</v>
      </c>
      <c r="C47" s="51" t="s">
        <v>201</v>
      </c>
      <c r="D47" s="52" t="s">
        <v>202</v>
      </c>
      <c r="E47" s="51" t="s">
        <v>203</v>
      </c>
      <c r="F47" s="53" t="s">
        <v>204</v>
      </c>
      <c r="G47" s="54" t="s">
        <v>17</v>
      </c>
      <c r="H47" s="55"/>
      <c r="I47" s="56">
        <v>143.04347826086956</v>
      </c>
      <c r="J47" s="56"/>
      <c r="K47" s="56"/>
      <c r="L47" s="57"/>
      <c r="M47" s="2">
        <v>460</v>
      </c>
    </row>
    <row r="48" spans="2:13" ht="12.75">
      <c r="B48" s="312"/>
      <c r="H48" s="6">
        <v>0</v>
      </c>
      <c r="I48" s="24">
        <v>0</v>
      </c>
      <c r="M48" s="2">
        <v>460</v>
      </c>
    </row>
    <row r="49" spans="1:13" ht="12.75">
      <c r="A49" s="13"/>
      <c r="B49" s="319">
        <v>186100</v>
      </c>
      <c r="C49" s="51" t="s">
        <v>217</v>
      </c>
      <c r="D49" s="52" t="s">
        <v>218</v>
      </c>
      <c r="E49" s="51" t="s">
        <v>99</v>
      </c>
      <c r="F49" s="53" t="s">
        <v>219</v>
      </c>
      <c r="G49" s="54" t="s">
        <v>101</v>
      </c>
      <c r="H49" s="55"/>
      <c r="I49" s="56">
        <v>404.5652173913044</v>
      </c>
      <c r="J49" s="56"/>
      <c r="K49" s="56"/>
      <c r="L49" s="57"/>
      <c r="M49" s="2">
        <v>460</v>
      </c>
    </row>
    <row r="50" spans="2:13" ht="12.75">
      <c r="B50" s="312"/>
      <c r="H50" s="6">
        <v>0</v>
      </c>
      <c r="I50" s="24">
        <v>0</v>
      </c>
      <c r="M50" s="2">
        <v>460</v>
      </c>
    </row>
    <row r="51" spans="1:13" s="57" customFormat="1" ht="12.75">
      <c r="A51" s="13"/>
      <c r="B51" s="319">
        <v>16600</v>
      </c>
      <c r="C51" s="51" t="s">
        <v>256</v>
      </c>
      <c r="D51" s="52" t="s">
        <v>257</v>
      </c>
      <c r="E51" s="51" t="s">
        <v>99</v>
      </c>
      <c r="F51" s="53" t="s">
        <v>258</v>
      </c>
      <c r="G51" s="54" t="s">
        <v>101</v>
      </c>
      <c r="H51" s="55"/>
      <c r="I51" s="56">
        <v>36.08695652173913</v>
      </c>
      <c r="J51" s="56"/>
      <c r="K51" s="56"/>
      <c r="M51" s="2">
        <v>460</v>
      </c>
    </row>
    <row r="52" spans="2:13" ht="12.75">
      <c r="B52" s="312"/>
      <c r="H52" s="6">
        <v>0</v>
      </c>
      <c r="I52" s="24">
        <v>0</v>
      </c>
      <c r="M52" s="2">
        <v>460</v>
      </c>
    </row>
    <row r="53" spans="1:13" ht="12.75">
      <c r="A53" s="13"/>
      <c r="B53" s="106">
        <v>71900</v>
      </c>
      <c r="C53" s="51" t="s">
        <v>267</v>
      </c>
      <c r="D53" s="52" t="s">
        <v>268</v>
      </c>
      <c r="E53" s="51" t="s">
        <v>203</v>
      </c>
      <c r="F53" s="53" t="s">
        <v>269</v>
      </c>
      <c r="G53" s="54" t="s">
        <v>270</v>
      </c>
      <c r="H53" s="55"/>
      <c r="I53" s="56">
        <v>156.30434782608697</v>
      </c>
      <c r="J53" s="56"/>
      <c r="K53" s="56"/>
      <c r="L53" s="57"/>
      <c r="M53" s="2">
        <v>460</v>
      </c>
    </row>
    <row r="54" spans="2:13" ht="12.75">
      <c r="B54" s="248"/>
      <c r="H54" s="6">
        <v>0</v>
      </c>
      <c r="I54" s="24">
        <v>0</v>
      </c>
      <c r="M54" s="2">
        <v>460</v>
      </c>
    </row>
    <row r="55" spans="1:13" ht="12.75">
      <c r="A55" s="13"/>
      <c r="B55" s="319">
        <v>251500</v>
      </c>
      <c r="C55" s="51" t="s">
        <v>296</v>
      </c>
      <c r="D55" s="52" t="s">
        <v>1214</v>
      </c>
      <c r="E55" s="51" t="s">
        <v>203</v>
      </c>
      <c r="F55" s="53" t="s">
        <v>118</v>
      </c>
      <c r="G55" s="54" t="s">
        <v>101</v>
      </c>
      <c r="H55" s="55"/>
      <c r="I55" s="56">
        <v>546.7391304347826</v>
      </c>
      <c r="J55" s="56"/>
      <c r="K55" s="56"/>
      <c r="L55" s="57"/>
      <c r="M55" s="2">
        <v>460</v>
      </c>
    </row>
    <row r="56" spans="1:13" s="57" customFormat="1" ht="12.75">
      <c r="A56" s="1"/>
      <c r="B56" s="312"/>
      <c r="C56" s="1"/>
      <c r="D56" s="1"/>
      <c r="E56" s="1"/>
      <c r="F56" s="78"/>
      <c r="G56" s="29"/>
      <c r="H56" s="6">
        <v>0</v>
      </c>
      <c r="I56" s="24">
        <v>0</v>
      </c>
      <c r="J56"/>
      <c r="K56"/>
      <c r="L56"/>
      <c r="M56" s="2">
        <v>460</v>
      </c>
    </row>
    <row r="57" spans="1:13" s="57" customFormat="1" ht="12.75">
      <c r="A57" s="13"/>
      <c r="B57" s="106">
        <v>96150</v>
      </c>
      <c r="C57" s="51" t="s">
        <v>336</v>
      </c>
      <c r="D57" s="52" t="s">
        <v>337</v>
      </c>
      <c r="E57" s="51" t="s">
        <v>338</v>
      </c>
      <c r="F57" s="53" t="s">
        <v>339</v>
      </c>
      <c r="G57" s="54" t="s">
        <v>340</v>
      </c>
      <c r="H57" s="55"/>
      <c r="I57" s="56">
        <v>209.02173913043478</v>
      </c>
      <c r="J57" s="56"/>
      <c r="K57" s="56"/>
      <c r="M57" s="2">
        <v>460</v>
      </c>
    </row>
    <row r="58" spans="2:13" ht="12.75">
      <c r="B58" s="248"/>
      <c r="H58" s="6">
        <v>0</v>
      </c>
      <c r="I58" s="24">
        <v>0</v>
      </c>
      <c r="M58" s="2">
        <v>460</v>
      </c>
    </row>
    <row r="59" spans="1:13" ht="12.75">
      <c r="A59" s="13"/>
      <c r="B59" s="106">
        <v>289700</v>
      </c>
      <c r="C59" s="51" t="s">
        <v>356</v>
      </c>
      <c r="D59" s="52" t="s">
        <v>357</v>
      </c>
      <c r="E59" s="51" t="s">
        <v>358</v>
      </c>
      <c r="F59" s="53" t="s">
        <v>359</v>
      </c>
      <c r="G59" s="54" t="s">
        <v>360</v>
      </c>
      <c r="H59" s="55"/>
      <c r="I59" s="56">
        <v>629.7826086956521</v>
      </c>
      <c r="J59" s="56"/>
      <c r="K59" s="56"/>
      <c r="L59" s="57"/>
      <c r="M59" s="2">
        <v>460</v>
      </c>
    </row>
    <row r="60" spans="2:13" ht="12.75">
      <c r="B60" s="248"/>
      <c r="H60" s="6">
        <v>0</v>
      </c>
      <c r="I60" s="24">
        <v>0</v>
      </c>
      <c r="M60" s="2">
        <v>460</v>
      </c>
    </row>
    <row r="61" spans="1:13" ht="12.75">
      <c r="A61" s="13"/>
      <c r="B61" s="106">
        <v>16000</v>
      </c>
      <c r="C61" s="51" t="s">
        <v>406</v>
      </c>
      <c r="D61" s="52" t="s">
        <v>1072</v>
      </c>
      <c r="E61" s="51" t="s">
        <v>338</v>
      </c>
      <c r="F61" s="53" t="s">
        <v>1073</v>
      </c>
      <c r="G61" s="54" t="s">
        <v>1074</v>
      </c>
      <c r="H61" s="55"/>
      <c r="I61" s="56">
        <v>34.78260869565217</v>
      </c>
      <c r="J61" s="56"/>
      <c r="K61" s="56"/>
      <c r="L61" s="57"/>
      <c r="M61" s="2">
        <v>460</v>
      </c>
    </row>
    <row r="62" spans="2:13" ht="12.75">
      <c r="B62" s="248"/>
      <c r="H62" s="6">
        <v>0</v>
      </c>
      <c r="I62" s="24">
        <v>0</v>
      </c>
      <c r="M62" s="2">
        <v>460</v>
      </c>
    </row>
    <row r="63" spans="1:13" ht="12.75">
      <c r="A63" s="13"/>
      <c r="B63" s="106">
        <v>29000</v>
      </c>
      <c r="C63" s="51" t="s">
        <v>407</v>
      </c>
      <c r="D63" s="52" t="s">
        <v>408</v>
      </c>
      <c r="E63" s="51" t="s">
        <v>117</v>
      </c>
      <c r="F63" s="53" t="s">
        <v>409</v>
      </c>
      <c r="G63" s="54" t="s">
        <v>17</v>
      </c>
      <c r="H63" s="55"/>
      <c r="I63" s="56">
        <v>63.04347826086956</v>
      </c>
      <c r="J63" s="56"/>
      <c r="K63" s="56"/>
      <c r="L63" s="57"/>
      <c r="M63" s="2">
        <v>460</v>
      </c>
    </row>
    <row r="64" spans="2:13" ht="12.75">
      <c r="B64" s="248"/>
      <c r="H64" s="6">
        <v>0</v>
      </c>
      <c r="I64" s="24">
        <v>0</v>
      </c>
      <c r="M64" s="2">
        <v>460</v>
      </c>
    </row>
    <row r="65" spans="1:13" s="57" customFormat="1" ht="12.75">
      <c r="A65" s="13"/>
      <c r="B65" s="106">
        <v>16900</v>
      </c>
      <c r="C65" s="51" t="s">
        <v>417</v>
      </c>
      <c r="D65" s="52" t="s">
        <v>418</v>
      </c>
      <c r="E65" s="51" t="s">
        <v>15</v>
      </c>
      <c r="F65" s="53" t="s">
        <v>419</v>
      </c>
      <c r="G65" s="54" t="s">
        <v>420</v>
      </c>
      <c r="H65" s="55"/>
      <c r="I65" s="56">
        <v>36.73913043478261</v>
      </c>
      <c r="J65" s="56"/>
      <c r="K65" s="56"/>
      <c r="M65" s="2">
        <v>460</v>
      </c>
    </row>
    <row r="66" spans="2:13" ht="12.75">
      <c r="B66" s="248"/>
      <c r="H66" s="6">
        <v>0</v>
      </c>
      <c r="I66" s="24">
        <v>0</v>
      </c>
      <c r="M66" s="2">
        <v>460</v>
      </c>
    </row>
    <row r="67" spans="1:13" ht="12.75">
      <c r="A67" s="13"/>
      <c r="B67" s="106">
        <v>152200</v>
      </c>
      <c r="C67" s="51" t="s">
        <v>428</v>
      </c>
      <c r="D67" s="52" t="s">
        <v>429</v>
      </c>
      <c r="E67" s="51" t="s">
        <v>15</v>
      </c>
      <c r="F67" s="53" t="s">
        <v>430</v>
      </c>
      <c r="G67" s="54" t="s">
        <v>101</v>
      </c>
      <c r="H67" s="55"/>
      <c r="I67" s="56">
        <v>330.8695652173913</v>
      </c>
      <c r="J67" s="56"/>
      <c r="K67" s="56"/>
      <c r="L67" s="57"/>
      <c r="M67" s="2">
        <v>460</v>
      </c>
    </row>
    <row r="68" spans="2:13" ht="12.75">
      <c r="B68" s="248"/>
      <c r="H68" s="6">
        <v>0</v>
      </c>
      <c r="I68" s="24">
        <v>0</v>
      </c>
      <c r="M68" s="2">
        <v>460</v>
      </c>
    </row>
    <row r="69" spans="1:13" ht="12.75">
      <c r="A69" s="13"/>
      <c r="B69" s="106">
        <v>4500</v>
      </c>
      <c r="C69" s="51" t="s">
        <v>457</v>
      </c>
      <c r="D69" s="52" t="s">
        <v>458</v>
      </c>
      <c r="E69" s="51" t="s">
        <v>47</v>
      </c>
      <c r="F69" s="53" t="s">
        <v>48</v>
      </c>
      <c r="G69" s="54" t="s">
        <v>151</v>
      </c>
      <c r="H69" s="55"/>
      <c r="I69" s="56">
        <v>9.782608695652174</v>
      </c>
      <c r="J69" s="56"/>
      <c r="K69" s="56"/>
      <c r="L69" s="57"/>
      <c r="M69" s="2">
        <v>460</v>
      </c>
    </row>
    <row r="70" spans="2:13" ht="12.75">
      <c r="B70" s="248"/>
      <c r="C70" s="14"/>
      <c r="D70" s="14"/>
      <c r="H70" s="6">
        <v>0</v>
      </c>
      <c r="I70" s="24">
        <v>0</v>
      </c>
      <c r="M70" s="2">
        <v>460</v>
      </c>
    </row>
    <row r="71" spans="1:13" ht="12.75">
      <c r="A71" s="13"/>
      <c r="B71" s="106">
        <v>82400</v>
      </c>
      <c r="C71" s="51" t="s">
        <v>461</v>
      </c>
      <c r="D71" s="52" t="s">
        <v>462</v>
      </c>
      <c r="E71" s="51" t="s">
        <v>463</v>
      </c>
      <c r="F71" s="53" t="s">
        <v>464</v>
      </c>
      <c r="G71" s="54" t="s">
        <v>270</v>
      </c>
      <c r="H71" s="55"/>
      <c r="I71" s="56">
        <v>179.1304347826087</v>
      </c>
      <c r="J71" s="56"/>
      <c r="K71" s="56"/>
      <c r="L71" s="57"/>
      <c r="M71" s="2">
        <v>460</v>
      </c>
    </row>
    <row r="72" spans="2:13" ht="12.75">
      <c r="B72" s="248"/>
      <c r="H72" s="6">
        <v>0</v>
      </c>
      <c r="I72" s="24">
        <v>0</v>
      </c>
      <c r="M72" s="2">
        <v>460</v>
      </c>
    </row>
    <row r="73" spans="1:13" ht="12.75">
      <c r="A73" s="13"/>
      <c r="B73" s="106">
        <v>86850</v>
      </c>
      <c r="C73" s="51" t="s">
        <v>489</v>
      </c>
      <c r="D73" s="52" t="s">
        <v>490</v>
      </c>
      <c r="E73" s="51" t="s">
        <v>47</v>
      </c>
      <c r="F73" s="53" t="s">
        <v>48</v>
      </c>
      <c r="G73" s="54" t="s">
        <v>270</v>
      </c>
      <c r="H73" s="55"/>
      <c r="I73" s="56">
        <v>188.80434782608697</v>
      </c>
      <c r="J73" s="56"/>
      <c r="K73" s="56"/>
      <c r="L73" s="57"/>
      <c r="M73" s="2">
        <v>460</v>
      </c>
    </row>
    <row r="74" spans="2:13" ht="12.75">
      <c r="B74" s="248"/>
      <c r="H74" s="6">
        <v>0</v>
      </c>
      <c r="I74" s="24">
        <v>0</v>
      </c>
      <c r="M74" s="2">
        <v>460</v>
      </c>
    </row>
    <row r="75" spans="1:13" ht="12.75">
      <c r="A75" s="13"/>
      <c r="B75" s="50">
        <v>211800</v>
      </c>
      <c r="C75" s="51" t="s">
        <v>1239</v>
      </c>
      <c r="D75" s="52" t="s">
        <v>1238</v>
      </c>
      <c r="E75" s="51" t="s">
        <v>203</v>
      </c>
      <c r="F75" s="53" t="s">
        <v>118</v>
      </c>
      <c r="G75" s="54" t="s">
        <v>101</v>
      </c>
      <c r="H75" s="55">
        <v>-211800</v>
      </c>
      <c r="I75" s="56">
        <v>460.4347826086956</v>
      </c>
      <c r="J75" s="56"/>
      <c r="K75" s="56"/>
      <c r="L75" s="57"/>
      <c r="M75" s="2">
        <v>460</v>
      </c>
    </row>
    <row r="76" spans="2:13" ht="12.75">
      <c r="B76" s="248"/>
      <c r="H76" s="6">
        <v>0</v>
      </c>
      <c r="I76" s="24">
        <v>0</v>
      </c>
      <c r="M76" s="2">
        <v>460</v>
      </c>
    </row>
    <row r="77" spans="1:13" ht="12.75">
      <c r="A77" s="13"/>
      <c r="B77" s="106">
        <v>560000</v>
      </c>
      <c r="C77" s="13" t="s">
        <v>937</v>
      </c>
      <c r="D77" s="13"/>
      <c r="E77" s="13"/>
      <c r="F77" s="63"/>
      <c r="G77" s="20"/>
      <c r="H77" s="55">
        <v>0</v>
      </c>
      <c r="I77" s="56">
        <v>1217.391304347826</v>
      </c>
      <c r="J77" s="57"/>
      <c r="K77" s="57"/>
      <c r="L77" s="57"/>
      <c r="M77" s="2">
        <v>460</v>
      </c>
    </row>
    <row r="78" spans="8:13" ht="12.75">
      <c r="H78" s="6">
        <v>0</v>
      </c>
      <c r="I78" s="24">
        <v>0</v>
      </c>
      <c r="M78" s="2">
        <v>460</v>
      </c>
    </row>
    <row r="79" spans="8:13" ht="12.75">
      <c r="H79" s="6">
        <v>0</v>
      </c>
      <c r="I79" s="24">
        <v>0</v>
      </c>
      <c r="M79" s="2">
        <v>460</v>
      </c>
    </row>
    <row r="80" spans="1:13" ht="13.5" thickBot="1">
      <c r="A80" s="43"/>
      <c r="B80" s="66">
        <v>375700</v>
      </c>
      <c r="C80" s="43"/>
      <c r="D80" s="45" t="s">
        <v>513</v>
      </c>
      <c r="E80" s="46"/>
      <c r="F80" s="334"/>
      <c r="G80" s="47"/>
      <c r="H80" s="9">
        <v>-375700</v>
      </c>
      <c r="I80" s="67">
        <v>816.7391304347826</v>
      </c>
      <c r="J80" s="49"/>
      <c r="K80" s="49"/>
      <c r="L80" s="49"/>
      <c r="M80" s="2">
        <v>460</v>
      </c>
    </row>
    <row r="81" spans="8:13" ht="12.75">
      <c r="H81" s="6">
        <v>0</v>
      </c>
      <c r="I81" s="24">
        <v>0</v>
      </c>
      <c r="M81" s="2">
        <v>460</v>
      </c>
    </row>
    <row r="82" spans="8:13" ht="12.75">
      <c r="H82" s="6">
        <v>0</v>
      </c>
      <c r="I82" s="24">
        <v>0</v>
      </c>
      <c r="M82" s="2">
        <v>460</v>
      </c>
    </row>
    <row r="83" spans="1:13" ht="12.75">
      <c r="A83" s="13"/>
      <c r="B83" s="108">
        <v>195700</v>
      </c>
      <c r="C83" s="51" t="s">
        <v>428</v>
      </c>
      <c r="D83" s="52" t="s">
        <v>514</v>
      </c>
      <c r="E83" s="51" t="s">
        <v>15</v>
      </c>
      <c r="F83" s="53" t="s">
        <v>430</v>
      </c>
      <c r="G83" s="54" t="s">
        <v>101</v>
      </c>
      <c r="H83" s="55">
        <v>-195700</v>
      </c>
      <c r="I83" s="56">
        <v>425.4347826086956</v>
      </c>
      <c r="J83" s="56"/>
      <c r="K83" s="56"/>
      <c r="L83" s="57"/>
      <c r="M83" s="2">
        <v>460</v>
      </c>
    </row>
    <row r="84" spans="2:13" ht="12.75">
      <c r="B84" s="276"/>
      <c r="H84" s="6">
        <v>0</v>
      </c>
      <c r="I84" s="24">
        <v>0</v>
      </c>
      <c r="M84" s="2">
        <v>460</v>
      </c>
    </row>
    <row r="85" spans="1:14" ht="12.75">
      <c r="A85" s="13"/>
      <c r="B85" s="108">
        <v>180000</v>
      </c>
      <c r="C85" s="13" t="s">
        <v>1067</v>
      </c>
      <c r="D85" s="13"/>
      <c r="E85" s="13"/>
      <c r="F85" s="63"/>
      <c r="G85" s="20"/>
      <c r="H85" s="55">
        <v>0</v>
      </c>
      <c r="I85" s="56">
        <v>391.30434782608694</v>
      </c>
      <c r="J85" s="57"/>
      <c r="K85" s="57"/>
      <c r="L85" s="57"/>
      <c r="M85" s="2">
        <v>460</v>
      </c>
      <c r="N85" s="40"/>
    </row>
    <row r="86" spans="2:13" ht="12.75">
      <c r="B86" s="7"/>
      <c r="H86" s="6">
        <v>0</v>
      </c>
      <c r="I86" s="24">
        <v>0</v>
      </c>
      <c r="M86" s="2">
        <v>460</v>
      </c>
    </row>
    <row r="87" spans="8:13" ht="12.75">
      <c r="H87" s="6">
        <v>0</v>
      </c>
      <c r="I87" s="24">
        <v>0</v>
      </c>
      <c r="M87" s="2">
        <v>460</v>
      </c>
    </row>
    <row r="88" spans="1:13" ht="13.5" thickBot="1">
      <c r="A88" s="43"/>
      <c r="B88" s="68">
        <v>2554650</v>
      </c>
      <c r="C88" s="46"/>
      <c r="D88" s="45" t="s">
        <v>534</v>
      </c>
      <c r="E88" s="43"/>
      <c r="F88" s="69"/>
      <c r="G88" s="47"/>
      <c r="H88" s="70">
        <v>-2554650</v>
      </c>
      <c r="I88" s="48">
        <v>5553.586956521739</v>
      </c>
      <c r="J88" s="49"/>
      <c r="K88" s="49"/>
      <c r="L88" s="49"/>
      <c r="M88" s="2">
        <v>460</v>
      </c>
    </row>
    <row r="89" spans="2:13" ht="12.75">
      <c r="B89" s="30"/>
      <c r="D89" s="14"/>
      <c r="G89" s="32"/>
      <c r="H89" s="6">
        <v>0</v>
      </c>
      <c r="I89" s="24">
        <v>0</v>
      </c>
      <c r="M89" s="2">
        <v>460</v>
      </c>
    </row>
    <row r="90" spans="2:13" ht="12.75">
      <c r="B90" s="33"/>
      <c r="C90" s="34"/>
      <c r="D90" s="14"/>
      <c r="E90" s="34"/>
      <c r="G90" s="32"/>
      <c r="H90" s="6">
        <v>0</v>
      </c>
      <c r="I90" s="24">
        <v>0</v>
      </c>
      <c r="M90" s="2">
        <v>460</v>
      </c>
    </row>
    <row r="91" spans="1:13" s="57" customFormat="1" ht="12.75">
      <c r="A91" s="13"/>
      <c r="B91" s="102">
        <v>333300</v>
      </c>
      <c r="C91" s="13" t="s">
        <v>0</v>
      </c>
      <c r="D91" s="13"/>
      <c r="E91" s="13"/>
      <c r="F91" s="63"/>
      <c r="G91" s="20"/>
      <c r="H91" s="55">
        <v>0</v>
      </c>
      <c r="I91" s="56">
        <v>724.5652173913044</v>
      </c>
      <c r="M91" s="2">
        <v>460</v>
      </c>
    </row>
    <row r="92" spans="2:13" ht="12.75">
      <c r="B92" s="101"/>
      <c r="H92" s="6">
        <v>0</v>
      </c>
      <c r="I92" s="24">
        <v>0</v>
      </c>
      <c r="M92" s="2">
        <v>460</v>
      </c>
    </row>
    <row r="93" spans="1:13" s="75" customFormat="1" ht="12.75">
      <c r="A93" s="71"/>
      <c r="B93" s="346">
        <v>300</v>
      </c>
      <c r="C93" s="71" t="s">
        <v>1</v>
      </c>
      <c r="D93" s="71"/>
      <c r="E93" s="71"/>
      <c r="F93" s="339"/>
      <c r="G93" s="73"/>
      <c r="H93" s="72">
        <v>0</v>
      </c>
      <c r="I93" s="74">
        <v>0.6521739130434783</v>
      </c>
      <c r="K93" s="75" t="s">
        <v>636</v>
      </c>
      <c r="M93" s="2">
        <v>460</v>
      </c>
    </row>
    <row r="94" spans="2:13" ht="12.75">
      <c r="B94" s="101"/>
      <c r="H94" s="6">
        <v>0</v>
      </c>
      <c r="I94" s="24">
        <v>0</v>
      </c>
      <c r="M94" s="2">
        <v>460</v>
      </c>
    </row>
    <row r="95" spans="1:13" s="75" customFormat="1" ht="12.75">
      <c r="A95" s="71"/>
      <c r="B95" s="346">
        <v>143400</v>
      </c>
      <c r="C95" s="71"/>
      <c r="D95" s="71"/>
      <c r="E95" s="71" t="s">
        <v>29</v>
      </c>
      <c r="F95" s="339"/>
      <c r="G95" s="73"/>
      <c r="H95" s="72">
        <v>0</v>
      </c>
      <c r="I95" s="74"/>
      <c r="M95" s="2">
        <v>460</v>
      </c>
    </row>
    <row r="96" spans="8:13" ht="12.75">
      <c r="H96" s="6">
        <v>0</v>
      </c>
      <c r="I96" s="24">
        <v>0</v>
      </c>
      <c r="K96" t="s">
        <v>636</v>
      </c>
      <c r="M96" s="2">
        <v>460</v>
      </c>
    </row>
    <row r="97" spans="1:13" s="75" customFormat="1" ht="12.75">
      <c r="A97" s="71"/>
      <c r="B97" s="346">
        <v>80000</v>
      </c>
      <c r="C97" s="71" t="s">
        <v>31</v>
      </c>
      <c r="D97" s="71"/>
      <c r="E97" s="71"/>
      <c r="F97" s="339"/>
      <c r="G97" s="73"/>
      <c r="H97" s="72">
        <v>0</v>
      </c>
      <c r="I97" s="74">
        <v>173.91304347826087</v>
      </c>
      <c r="K97" s="75" t="s">
        <v>636</v>
      </c>
      <c r="M97" s="2">
        <v>460</v>
      </c>
    </row>
    <row r="98" spans="2:13" ht="12.75">
      <c r="B98" s="101"/>
      <c r="H98" s="6">
        <v>0</v>
      </c>
      <c r="I98" s="24">
        <v>0</v>
      </c>
      <c r="K98" t="s">
        <v>636</v>
      </c>
      <c r="M98" s="2">
        <v>460</v>
      </c>
    </row>
    <row r="99" spans="1:13" s="75" customFormat="1" ht="12.75">
      <c r="A99" s="71"/>
      <c r="B99" s="346">
        <v>50000</v>
      </c>
      <c r="C99" s="71" t="s">
        <v>33</v>
      </c>
      <c r="D99" s="71"/>
      <c r="E99" s="71"/>
      <c r="F99" s="339"/>
      <c r="G99" s="73"/>
      <c r="H99" s="72">
        <v>0</v>
      </c>
      <c r="I99" s="74">
        <v>108.69565217391305</v>
      </c>
      <c r="K99" s="75" t="s">
        <v>636</v>
      </c>
      <c r="M99" s="2">
        <v>460</v>
      </c>
    </row>
    <row r="100" spans="2:13" ht="12.75">
      <c r="B100" s="101"/>
      <c r="F100" s="32"/>
      <c r="H100" s="6">
        <v>0</v>
      </c>
      <c r="I100" s="24">
        <v>0</v>
      </c>
      <c r="K100" t="s">
        <v>636</v>
      </c>
      <c r="M100" s="2">
        <v>460</v>
      </c>
    </row>
    <row r="101" spans="1:13" s="75" customFormat="1" ht="12.75">
      <c r="A101" s="71"/>
      <c r="B101" s="346">
        <v>1650</v>
      </c>
      <c r="C101" s="71"/>
      <c r="D101" s="71"/>
      <c r="E101" s="71" t="s">
        <v>708</v>
      </c>
      <c r="F101" s="339"/>
      <c r="G101" s="73"/>
      <c r="H101" s="72">
        <v>0</v>
      </c>
      <c r="I101" s="74">
        <v>3.5869565217391304</v>
      </c>
      <c r="M101" s="2">
        <v>460</v>
      </c>
    </row>
    <row r="102" spans="8:13" ht="12.75">
      <c r="H102" s="6">
        <v>0</v>
      </c>
      <c r="I102" s="24">
        <v>0</v>
      </c>
      <c r="M102" s="2">
        <v>460</v>
      </c>
    </row>
    <row r="103" spans="1:13" s="75" customFormat="1" ht="12.75">
      <c r="A103" s="71"/>
      <c r="B103" s="348">
        <v>15000</v>
      </c>
      <c r="C103" s="71" t="s">
        <v>710</v>
      </c>
      <c r="D103" s="71"/>
      <c r="E103" s="71"/>
      <c r="F103" s="339"/>
      <c r="G103" s="73"/>
      <c r="H103" s="55">
        <v>0</v>
      </c>
      <c r="I103" s="74"/>
      <c r="M103" s="2">
        <v>460</v>
      </c>
    </row>
    <row r="104" spans="8:13" ht="12.75">
      <c r="H104" s="6">
        <v>0</v>
      </c>
      <c r="I104" s="24">
        <v>0</v>
      </c>
      <c r="M104" s="2">
        <v>460</v>
      </c>
    </row>
    <row r="105" spans="1:13" s="57" customFormat="1" ht="12.75">
      <c r="A105" s="13"/>
      <c r="B105" s="55">
        <v>1175000</v>
      </c>
      <c r="C105" s="13" t="s">
        <v>1241</v>
      </c>
      <c r="D105" s="13"/>
      <c r="E105" s="13"/>
      <c r="F105" s="63"/>
      <c r="G105" s="20"/>
      <c r="H105" s="55">
        <v>0</v>
      </c>
      <c r="I105" s="56">
        <v>2554.3478260869565</v>
      </c>
      <c r="M105" s="60">
        <v>460</v>
      </c>
    </row>
    <row r="106" spans="8:13" ht="12.75">
      <c r="H106" s="6">
        <v>0</v>
      </c>
      <c r="I106" s="24">
        <v>0</v>
      </c>
      <c r="M106" s="2">
        <v>460</v>
      </c>
    </row>
    <row r="107" spans="1:13" ht="12.75">
      <c r="A107" s="13"/>
      <c r="B107" s="50">
        <v>610000</v>
      </c>
      <c r="C107" s="13" t="s">
        <v>937</v>
      </c>
      <c r="D107" s="13"/>
      <c r="E107" s="13"/>
      <c r="F107" s="63"/>
      <c r="G107" s="20"/>
      <c r="H107" s="55">
        <v>0</v>
      </c>
      <c r="I107" s="56">
        <v>1326.0869565217392</v>
      </c>
      <c r="J107" s="57"/>
      <c r="K107" s="57"/>
      <c r="L107" s="57"/>
      <c r="M107" s="2">
        <v>460</v>
      </c>
    </row>
    <row r="108" spans="2:13" ht="12.75">
      <c r="B108" s="76"/>
      <c r="H108" s="6">
        <v>0</v>
      </c>
      <c r="I108" s="24">
        <v>0</v>
      </c>
      <c r="M108" s="2">
        <v>460</v>
      </c>
    </row>
    <row r="109" spans="2:13" ht="12.75">
      <c r="B109" s="76"/>
      <c r="H109" s="6">
        <v>0</v>
      </c>
      <c r="I109" s="24">
        <v>0</v>
      </c>
      <c r="M109" s="2">
        <v>460</v>
      </c>
    </row>
    <row r="110" spans="2:13" ht="12.75">
      <c r="B110" s="76"/>
      <c r="H110" s="6">
        <v>0</v>
      </c>
      <c r="I110" s="24">
        <v>0</v>
      </c>
      <c r="M110" s="2">
        <v>460</v>
      </c>
    </row>
    <row r="111" spans="1:13" ht="13.5" thickBot="1">
      <c r="A111" s="43"/>
      <c r="B111" s="80">
        <v>1174975</v>
      </c>
      <c r="C111" s="43"/>
      <c r="D111" s="81" t="s">
        <v>719</v>
      </c>
      <c r="E111" s="43"/>
      <c r="F111" s="82"/>
      <c r="G111" s="47"/>
      <c r="H111" s="70">
        <v>-1174975</v>
      </c>
      <c r="I111" s="48">
        <v>2554.2934782608695</v>
      </c>
      <c r="J111" s="49"/>
      <c r="K111" s="49"/>
      <c r="L111" s="49"/>
      <c r="M111" s="2">
        <v>460</v>
      </c>
    </row>
    <row r="112" spans="2:13" ht="12.75">
      <c r="B112" s="183"/>
      <c r="D112" s="14"/>
      <c r="G112" s="32"/>
      <c r="H112" s="6">
        <v>0</v>
      </c>
      <c r="I112" s="24">
        <v>0</v>
      </c>
      <c r="M112" s="2">
        <v>460</v>
      </c>
    </row>
    <row r="113" spans="2:13" ht="12.75">
      <c r="B113" s="183"/>
      <c r="C113" s="34"/>
      <c r="D113" s="14"/>
      <c r="E113" s="34"/>
      <c r="G113" s="32"/>
      <c r="H113" s="6">
        <v>0</v>
      </c>
      <c r="I113" s="24">
        <v>0</v>
      </c>
      <c r="M113" s="2">
        <v>460</v>
      </c>
    </row>
    <row r="114" spans="1:13" s="57" customFormat="1" ht="12.75">
      <c r="A114" s="13"/>
      <c r="B114" s="115">
        <v>250000</v>
      </c>
      <c r="C114" s="13" t="s">
        <v>0</v>
      </c>
      <c r="D114" s="13"/>
      <c r="E114" s="13"/>
      <c r="F114" s="63"/>
      <c r="G114" s="20"/>
      <c r="H114" s="55">
        <v>0</v>
      </c>
      <c r="I114" s="56">
        <v>543.4782608695652</v>
      </c>
      <c r="M114" s="2">
        <v>460</v>
      </c>
    </row>
    <row r="115" spans="2:13" ht="12.75">
      <c r="B115" s="326"/>
      <c r="H115" s="6">
        <v>0</v>
      </c>
      <c r="I115" s="24">
        <v>0</v>
      </c>
      <c r="M115" s="2">
        <v>460</v>
      </c>
    </row>
    <row r="116" spans="1:13" s="57" customFormat="1" ht="12.75">
      <c r="A116" s="13"/>
      <c r="B116" s="115">
        <v>9300</v>
      </c>
      <c r="C116" s="13" t="s">
        <v>1</v>
      </c>
      <c r="D116" s="13"/>
      <c r="E116" s="13"/>
      <c r="F116" s="63"/>
      <c r="G116" s="20"/>
      <c r="H116" s="55">
        <v>0</v>
      </c>
      <c r="I116" s="56">
        <v>20.217391304347824</v>
      </c>
      <c r="M116" s="2">
        <v>460</v>
      </c>
    </row>
    <row r="117" spans="2:13" ht="12.75">
      <c r="B117" s="326"/>
      <c r="D117" s="14"/>
      <c r="H117" s="6">
        <v>0</v>
      </c>
      <c r="I117" s="24">
        <v>0</v>
      </c>
      <c r="M117" s="2">
        <v>460</v>
      </c>
    </row>
    <row r="118" spans="1:13" s="57" customFormat="1" ht="12.75">
      <c r="A118" s="13"/>
      <c r="B118" s="115">
        <v>125300</v>
      </c>
      <c r="C118" s="13"/>
      <c r="D118" s="13"/>
      <c r="E118" s="13" t="s">
        <v>29</v>
      </c>
      <c r="F118" s="63"/>
      <c r="G118" s="20"/>
      <c r="H118" s="55">
        <v>0</v>
      </c>
      <c r="I118" s="56">
        <v>272.39130434782606</v>
      </c>
      <c r="M118" s="2">
        <v>460</v>
      </c>
    </row>
    <row r="119" spans="2:13" ht="12.75">
      <c r="B119" s="326"/>
      <c r="H119" s="6">
        <v>0</v>
      </c>
      <c r="I119" s="24">
        <v>0</v>
      </c>
      <c r="M119" s="2">
        <v>460</v>
      </c>
    </row>
    <row r="120" spans="1:13" s="57" customFormat="1" ht="12.75">
      <c r="A120" s="13"/>
      <c r="B120" s="329">
        <v>165000</v>
      </c>
      <c r="C120" s="83" t="s">
        <v>831</v>
      </c>
      <c r="D120" s="83"/>
      <c r="E120" s="13"/>
      <c r="F120" s="63"/>
      <c r="G120" s="20"/>
      <c r="H120" s="55">
        <v>-165000</v>
      </c>
      <c r="I120" s="56">
        <v>358.69565217391306</v>
      </c>
      <c r="M120" s="2">
        <v>460</v>
      </c>
    </row>
    <row r="121" spans="2:13" ht="12.75">
      <c r="B121" s="326"/>
      <c r="H121" s="6">
        <v>0</v>
      </c>
      <c r="I121" s="24">
        <v>0</v>
      </c>
      <c r="M121" s="2">
        <v>460</v>
      </c>
    </row>
    <row r="122" spans="1:13" ht="12.75">
      <c r="A122" s="13"/>
      <c r="B122" s="115">
        <v>65000</v>
      </c>
      <c r="C122" s="13"/>
      <c r="D122" s="13"/>
      <c r="E122" s="88" t="s">
        <v>833</v>
      </c>
      <c r="F122" s="63"/>
      <c r="G122" s="20"/>
      <c r="H122" s="55"/>
      <c r="I122" s="56">
        <v>141.30434782608697</v>
      </c>
      <c r="J122" s="57"/>
      <c r="K122" s="57"/>
      <c r="L122" s="57"/>
      <c r="M122" s="2">
        <v>460</v>
      </c>
    </row>
    <row r="123" spans="2:13" ht="12.75">
      <c r="B123" s="326"/>
      <c r="H123" s="6">
        <v>0</v>
      </c>
      <c r="I123" s="24">
        <v>0</v>
      </c>
      <c r="M123" s="2">
        <v>460</v>
      </c>
    </row>
    <row r="124" spans="1:13" ht="12.75">
      <c r="A124" s="13"/>
      <c r="B124" s="115">
        <v>25000</v>
      </c>
      <c r="C124" s="13"/>
      <c r="D124" s="13"/>
      <c r="E124" s="92" t="s">
        <v>1195</v>
      </c>
      <c r="F124" s="63"/>
      <c r="G124" s="20"/>
      <c r="H124" s="55"/>
      <c r="I124" s="56">
        <v>54.34782608695652</v>
      </c>
      <c r="J124" s="57"/>
      <c r="K124" s="57"/>
      <c r="L124" s="57"/>
      <c r="M124" s="2">
        <v>460</v>
      </c>
    </row>
    <row r="125" spans="2:13" ht="12.75">
      <c r="B125" s="326"/>
      <c r="H125" s="6">
        <v>0</v>
      </c>
      <c r="I125" s="24">
        <v>0</v>
      </c>
      <c r="M125" s="2">
        <v>460</v>
      </c>
    </row>
    <row r="126" spans="1:13" ht="12.75">
      <c r="A126" s="13"/>
      <c r="B126" s="115">
        <v>35000</v>
      </c>
      <c r="C126" s="13"/>
      <c r="D126" s="13"/>
      <c r="E126" s="92" t="s">
        <v>842</v>
      </c>
      <c r="F126" s="63"/>
      <c r="G126" s="20"/>
      <c r="H126" s="55"/>
      <c r="I126" s="56">
        <v>76.08695652173913</v>
      </c>
      <c r="J126" s="57"/>
      <c r="K126" s="57"/>
      <c r="L126" s="57"/>
      <c r="M126" s="2">
        <v>460</v>
      </c>
    </row>
    <row r="127" spans="2:13" ht="12.75">
      <c r="B127" s="326"/>
      <c r="H127" s="6">
        <v>0</v>
      </c>
      <c r="I127" s="24">
        <v>0</v>
      </c>
      <c r="M127" s="2">
        <v>460</v>
      </c>
    </row>
    <row r="128" spans="1:13" ht="12.75">
      <c r="A128" s="13"/>
      <c r="B128" s="330">
        <v>10000</v>
      </c>
      <c r="C128" s="13"/>
      <c r="D128" s="13"/>
      <c r="E128" s="92" t="s">
        <v>840</v>
      </c>
      <c r="F128" s="63"/>
      <c r="G128" s="20"/>
      <c r="H128" s="55"/>
      <c r="I128" s="56">
        <v>21.73913043478261</v>
      </c>
      <c r="J128" s="57"/>
      <c r="K128" s="57"/>
      <c r="L128" s="57"/>
      <c r="M128" s="2">
        <v>460</v>
      </c>
    </row>
    <row r="129" spans="2:13" ht="12.75">
      <c r="B129" s="327"/>
      <c r="H129" s="6">
        <v>0</v>
      </c>
      <c r="I129" s="24">
        <v>0</v>
      </c>
      <c r="M129" s="2">
        <v>460</v>
      </c>
    </row>
    <row r="130" spans="1:13" ht="12.75">
      <c r="A130" s="13"/>
      <c r="B130" s="115">
        <v>5000</v>
      </c>
      <c r="C130" s="13"/>
      <c r="D130" s="13"/>
      <c r="E130" s="92" t="s">
        <v>1194</v>
      </c>
      <c r="F130" s="63"/>
      <c r="G130" s="20"/>
      <c r="H130" s="55"/>
      <c r="I130" s="56">
        <v>10.869565217391305</v>
      </c>
      <c r="J130" s="57"/>
      <c r="K130" s="57"/>
      <c r="L130" s="57"/>
      <c r="M130" s="2">
        <v>460</v>
      </c>
    </row>
    <row r="131" spans="2:13" ht="12.75">
      <c r="B131" s="326"/>
      <c r="H131" s="6">
        <v>0</v>
      </c>
      <c r="I131" s="24">
        <v>0</v>
      </c>
      <c r="M131" s="2">
        <v>460</v>
      </c>
    </row>
    <row r="132" spans="1:13" ht="12.75">
      <c r="A132" s="13"/>
      <c r="B132" s="115">
        <v>15000</v>
      </c>
      <c r="C132" s="13"/>
      <c r="D132" s="13"/>
      <c r="E132" s="92" t="s">
        <v>843</v>
      </c>
      <c r="F132" s="63"/>
      <c r="G132" s="20"/>
      <c r="H132" s="55">
        <v>0</v>
      </c>
      <c r="I132" s="56">
        <v>32.608695652173914</v>
      </c>
      <c r="J132" s="57"/>
      <c r="K132" s="57"/>
      <c r="L132" s="57"/>
      <c r="M132" s="2">
        <v>460</v>
      </c>
    </row>
    <row r="133" spans="2:13" ht="12.75">
      <c r="B133" s="326"/>
      <c r="H133" s="6">
        <v>0</v>
      </c>
      <c r="I133" s="24">
        <v>0</v>
      </c>
      <c r="M133" s="2">
        <v>460</v>
      </c>
    </row>
    <row r="134" spans="1:13" ht="12.75">
      <c r="A134" s="13"/>
      <c r="B134" s="115">
        <v>10000</v>
      </c>
      <c r="C134" s="13"/>
      <c r="D134" s="13"/>
      <c r="E134" s="88" t="s">
        <v>1193</v>
      </c>
      <c r="F134" s="63"/>
      <c r="G134" s="20"/>
      <c r="H134" s="55"/>
      <c r="I134" s="56">
        <v>21.73913043478261</v>
      </c>
      <c r="J134" s="57"/>
      <c r="K134" s="57"/>
      <c r="L134" s="57"/>
      <c r="M134" s="2">
        <v>460</v>
      </c>
    </row>
    <row r="135" spans="2:13" ht="12.75">
      <c r="B135" s="326"/>
      <c r="H135" s="6">
        <v>0</v>
      </c>
      <c r="I135" s="24">
        <v>0</v>
      </c>
      <c r="M135" s="2">
        <v>460</v>
      </c>
    </row>
    <row r="136" spans="1:13" s="57" customFormat="1" ht="12.75">
      <c r="A136" s="13"/>
      <c r="B136" s="329">
        <v>20000</v>
      </c>
      <c r="C136" s="83" t="s">
        <v>845</v>
      </c>
      <c r="D136" s="13"/>
      <c r="E136" s="13"/>
      <c r="F136" s="63"/>
      <c r="G136" s="20"/>
      <c r="H136" s="55">
        <v>-20000</v>
      </c>
      <c r="I136" s="56">
        <v>43.47826086956522</v>
      </c>
      <c r="M136" s="2">
        <v>460</v>
      </c>
    </row>
    <row r="137" spans="2:13" ht="12.75">
      <c r="B137" s="326"/>
      <c r="H137" s="6">
        <v>0</v>
      </c>
      <c r="I137" s="24">
        <v>0</v>
      </c>
      <c r="M137" s="2">
        <v>460</v>
      </c>
    </row>
    <row r="138" spans="1:13" ht="12.75">
      <c r="A138" s="13"/>
      <c r="B138" s="115">
        <v>15000</v>
      </c>
      <c r="C138" s="13"/>
      <c r="D138" s="13"/>
      <c r="E138" s="13" t="s">
        <v>847</v>
      </c>
      <c r="F138" s="63"/>
      <c r="G138" s="20"/>
      <c r="H138" s="55"/>
      <c r="I138" s="56">
        <v>32.608695652173914</v>
      </c>
      <c r="J138" s="57"/>
      <c r="K138" s="57"/>
      <c r="L138" s="57"/>
      <c r="M138" s="2">
        <v>460</v>
      </c>
    </row>
    <row r="139" spans="2:13" ht="12.75">
      <c r="B139" s="326"/>
      <c r="H139" s="6">
        <v>0</v>
      </c>
      <c r="I139" s="24">
        <v>0</v>
      </c>
      <c r="M139" s="2">
        <v>460</v>
      </c>
    </row>
    <row r="140" spans="1:13" ht="12.75">
      <c r="A140" s="13"/>
      <c r="B140" s="115">
        <v>5000</v>
      </c>
      <c r="C140" s="13"/>
      <c r="D140" s="13"/>
      <c r="E140" s="13" t="s">
        <v>1102</v>
      </c>
      <c r="F140" s="63"/>
      <c r="G140" s="20"/>
      <c r="H140" s="55"/>
      <c r="I140" s="56">
        <v>10.869565217391305</v>
      </c>
      <c r="J140" s="57"/>
      <c r="K140" s="57"/>
      <c r="L140" s="57"/>
      <c r="M140" s="2">
        <v>460</v>
      </c>
    </row>
    <row r="141" spans="2:13" ht="12.75">
      <c r="B141" s="326"/>
      <c r="H141" s="6">
        <v>0</v>
      </c>
      <c r="I141" s="24">
        <v>0</v>
      </c>
      <c r="M141" s="2">
        <v>460</v>
      </c>
    </row>
    <row r="142" spans="1:13" s="98" customFormat="1" ht="12.75">
      <c r="A142" s="94"/>
      <c r="B142" s="115">
        <v>65375</v>
      </c>
      <c r="C142" s="94"/>
      <c r="D142" s="94"/>
      <c r="E142" s="94" t="s">
        <v>708</v>
      </c>
      <c r="F142" s="63"/>
      <c r="G142" s="96"/>
      <c r="H142" s="95">
        <v>0</v>
      </c>
      <c r="I142" s="97">
        <v>142.1195652173913</v>
      </c>
      <c r="M142" s="2">
        <v>460</v>
      </c>
    </row>
    <row r="143" spans="2:13" ht="12.75">
      <c r="B143" s="326"/>
      <c r="H143" s="6">
        <v>0</v>
      </c>
      <c r="I143" s="24">
        <v>0</v>
      </c>
      <c r="M143" s="2">
        <v>460</v>
      </c>
    </row>
    <row r="144" spans="1:13" ht="12.75">
      <c r="A144" s="13"/>
      <c r="B144" s="115">
        <v>540000</v>
      </c>
      <c r="C144" s="13" t="s">
        <v>937</v>
      </c>
      <c r="D144" s="13"/>
      <c r="E144" s="13"/>
      <c r="F144" s="63"/>
      <c r="G144" s="20"/>
      <c r="H144" s="55">
        <v>0</v>
      </c>
      <c r="I144" s="56">
        <v>1173.9130434782608</v>
      </c>
      <c r="J144" s="57"/>
      <c r="K144" s="57"/>
      <c r="L144" s="57"/>
      <c r="M144" s="2">
        <v>460</v>
      </c>
    </row>
    <row r="145" spans="8:13" ht="12.75">
      <c r="H145" s="6">
        <v>0</v>
      </c>
      <c r="I145" s="24">
        <v>0</v>
      </c>
      <c r="M145" s="2">
        <v>460</v>
      </c>
    </row>
    <row r="146" spans="8:13" ht="12.75">
      <c r="H146" s="6">
        <v>0</v>
      </c>
      <c r="I146" s="24">
        <v>0</v>
      </c>
      <c r="M146" s="2">
        <v>460</v>
      </c>
    </row>
    <row r="147" spans="2:13" ht="12.75">
      <c r="B147" s="76"/>
      <c r="H147" s="6">
        <v>0</v>
      </c>
      <c r="I147" s="24">
        <v>0</v>
      </c>
      <c r="M147" s="2">
        <v>460</v>
      </c>
    </row>
    <row r="148" spans="2:13" ht="12.75">
      <c r="B148" s="76"/>
      <c r="H148" s="6">
        <v>0</v>
      </c>
      <c r="I148" s="24">
        <v>0</v>
      </c>
      <c r="M148" s="2">
        <v>460</v>
      </c>
    </row>
    <row r="149" spans="1:13" ht="13.5" thickBot="1">
      <c r="A149" s="43"/>
      <c r="B149" s="44">
        <v>99500</v>
      </c>
      <c r="C149" s="46"/>
      <c r="D149" s="45" t="s">
        <v>887</v>
      </c>
      <c r="E149" s="43"/>
      <c r="F149" s="82"/>
      <c r="G149" s="47"/>
      <c r="H149" s="99">
        <v>-99500</v>
      </c>
      <c r="I149" s="100">
        <v>216.30434782608697</v>
      </c>
      <c r="J149" s="49"/>
      <c r="K149" s="49"/>
      <c r="L149" s="49"/>
      <c r="M149" s="2">
        <v>460</v>
      </c>
    </row>
    <row r="150" spans="4:13" ht="12.75">
      <c r="D150" s="14"/>
      <c r="H150" s="6">
        <v>0</v>
      </c>
      <c r="I150" s="24">
        <v>0</v>
      </c>
      <c r="M150" s="2">
        <v>460</v>
      </c>
    </row>
    <row r="151" spans="1:13" s="57" customFormat="1" ht="12.75">
      <c r="A151" s="13"/>
      <c r="B151" s="319">
        <v>24500</v>
      </c>
      <c r="C151" s="13" t="s">
        <v>0</v>
      </c>
      <c r="D151" s="13"/>
      <c r="E151" s="13"/>
      <c r="F151" s="63"/>
      <c r="G151" s="20"/>
      <c r="H151" s="55">
        <v>0</v>
      </c>
      <c r="I151" s="56">
        <v>53.26086956521739</v>
      </c>
      <c r="M151" s="2">
        <v>460</v>
      </c>
    </row>
    <row r="152" spans="2:14" ht="12.75">
      <c r="B152" s="38"/>
      <c r="C152" s="39"/>
      <c r="D152" s="14"/>
      <c r="E152" s="39"/>
      <c r="H152" s="6">
        <v>0</v>
      </c>
      <c r="I152" s="24">
        <v>0</v>
      </c>
      <c r="J152" s="38"/>
      <c r="K152" s="38"/>
      <c r="L152" s="38"/>
      <c r="M152" s="2">
        <v>460</v>
      </c>
      <c r="N152" s="40">
        <v>500</v>
      </c>
    </row>
    <row r="153" spans="1:13" ht="12.75">
      <c r="A153" s="13"/>
      <c r="B153" s="102">
        <v>75000</v>
      </c>
      <c r="C153" s="13" t="s">
        <v>1</v>
      </c>
      <c r="D153" s="13"/>
      <c r="E153" s="13"/>
      <c r="F153" s="63"/>
      <c r="G153" s="20"/>
      <c r="H153" s="55">
        <v>0</v>
      </c>
      <c r="I153" s="56">
        <v>163.04347826086956</v>
      </c>
      <c r="J153" s="57"/>
      <c r="K153" s="57"/>
      <c r="L153" s="57"/>
      <c r="M153" s="2">
        <v>460</v>
      </c>
    </row>
    <row r="154" spans="4:13" ht="12.75">
      <c r="D154" s="14"/>
      <c r="H154" s="6">
        <v>0</v>
      </c>
      <c r="I154" s="24">
        <v>0</v>
      </c>
      <c r="M154" s="2">
        <v>460</v>
      </c>
    </row>
    <row r="155" spans="4:13" ht="12.75">
      <c r="D155" s="14"/>
      <c r="H155" s="6">
        <v>0</v>
      </c>
      <c r="I155" s="24">
        <v>0</v>
      </c>
      <c r="M155" s="2">
        <v>460</v>
      </c>
    </row>
    <row r="156" spans="8:13" ht="12.75">
      <c r="H156" s="6">
        <v>0</v>
      </c>
      <c r="I156" s="24">
        <v>0</v>
      </c>
      <c r="M156" s="2">
        <v>460</v>
      </c>
    </row>
    <row r="157" spans="8:13" ht="12.75">
      <c r="H157" s="6">
        <v>0</v>
      </c>
      <c r="I157" s="24">
        <v>0</v>
      </c>
      <c r="M157" s="2">
        <v>460</v>
      </c>
    </row>
    <row r="158" spans="1:13" ht="13.5" thickBot="1">
      <c r="A158" s="43"/>
      <c r="B158" s="343">
        <v>1020300</v>
      </c>
      <c r="C158" s="46"/>
      <c r="D158" s="45" t="s">
        <v>901</v>
      </c>
      <c r="E158" s="46"/>
      <c r="F158" s="82"/>
      <c r="G158" s="47"/>
      <c r="H158" s="70">
        <v>-1020300</v>
      </c>
      <c r="I158" s="67">
        <v>2218.0434782608695</v>
      </c>
      <c r="J158" s="49"/>
      <c r="K158" s="49"/>
      <c r="L158" s="49"/>
      <c r="M158" s="2">
        <v>460</v>
      </c>
    </row>
    <row r="159" spans="8:13" ht="12.75">
      <c r="H159" s="6">
        <v>0</v>
      </c>
      <c r="I159" s="24">
        <v>0</v>
      </c>
      <c r="M159" s="2">
        <v>460</v>
      </c>
    </row>
    <row r="160" spans="8:13" ht="12.75">
      <c r="H160" s="6">
        <v>0</v>
      </c>
      <c r="I160" s="24">
        <v>0</v>
      </c>
      <c r="M160" s="2">
        <v>460</v>
      </c>
    </row>
    <row r="161" spans="1:13" s="57" customFormat="1" ht="12.75">
      <c r="A161" s="13"/>
      <c r="B161" s="102">
        <v>196000</v>
      </c>
      <c r="C161" s="13" t="s">
        <v>0</v>
      </c>
      <c r="D161" s="13"/>
      <c r="E161" s="13"/>
      <c r="F161" s="63"/>
      <c r="G161" s="20"/>
      <c r="H161" s="55">
        <v>0</v>
      </c>
      <c r="I161" s="56">
        <v>426.0869565217391</v>
      </c>
      <c r="M161" s="2">
        <v>460</v>
      </c>
    </row>
    <row r="162" spans="2:13" ht="12.75">
      <c r="B162" s="101"/>
      <c r="H162" s="6">
        <v>0</v>
      </c>
      <c r="I162" s="24">
        <v>0</v>
      </c>
      <c r="M162" s="2">
        <v>460</v>
      </c>
    </row>
    <row r="163" spans="1:13" s="57" customFormat="1" ht="12.75">
      <c r="A163" s="13"/>
      <c r="B163" s="102">
        <v>24300</v>
      </c>
      <c r="C163" s="13" t="s">
        <v>29</v>
      </c>
      <c r="D163" s="13"/>
      <c r="E163" s="13"/>
      <c r="F163" s="63"/>
      <c r="G163" s="20"/>
      <c r="H163" s="55">
        <v>0</v>
      </c>
      <c r="I163" s="56">
        <v>52.82608695652174</v>
      </c>
      <c r="M163" s="2">
        <v>460</v>
      </c>
    </row>
    <row r="164" spans="2:13" ht="12.75">
      <c r="B164" s="101"/>
      <c r="H164" s="6">
        <v>0</v>
      </c>
      <c r="I164" s="24">
        <v>0</v>
      </c>
      <c r="M164" s="2">
        <v>460</v>
      </c>
    </row>
    <row r="165" spans="1:13" ht="12.75">
      <c r="A165" s="13"/>
      <c r="B165" s="102">
        <v>800000</v>
      </c>
      <c r="C165" s="13" t="s">
        <v>937</v>
      </c>
      <c r="D165" s="13"/>
      <c r="E165" s="13"/>
      <c r="F165" s="63"/>
      <c r="G165" s="20"/>
      <c r="H165" s="55">
        <v>0</v>
      </c>
      <c r="I165" s="56">
        <v>1739.1304347826087</v>
      </c>
      <c r="J165" s="57"/>
      <c r="K165" s="57"/>
      <c r="L165" s="57"/>
      <c r="M165" s="2">
        <v>460</v>
      </c>
    </row>
    <row r="166" spans="8:13" ht="12.75">
      <c r="H166" s="6">
        <v>0</v>
      </c>
      <c r="I166" s="24">
        <v>0</v>
      </c>
      <c r="M166" s="2">
        <v>460</v>
      </c>
    </row>
    <row r="167" spans="8:13" ht="12.75">
      <c r="H167" s="6">
        <v>0</v>
      </c>
      <c r="I167" s="24">
        <v>0</v>
      </c>
      <c r="M167" s="2">
        <v>460</v>
      </c>
    </row>
    <row r="168" spans="8:13" ht="12.75">
      <c r="H168" s="6">
        <v>0</v>
      </c>
      <c r="I168" s="24">
        <v>0</v>
      </c>
      <c r="M168" s="2">
        <v>460</v>
      </c>
    </row>
    <row r="169" spans="8:13" ht="12.75">
      <c r="H169" s="6">
        <v>0</v>
      </c>
      <c r="I169" s="24">
        <v>0</v>
      </c>
      <c r="M169" s="2">
        <v>460</v>
      </c>
    </row>
    <row r="170" spans="1:13" ht="13.5" thickBot="1">
      <c r="A170" s="43"/>
      <c r="B170" s="103">
        <v>1328466</v>
      </c>
      <c r="C170" s="43"/>
      <c r="D170" s="81" t="s">
        <v>708</v>
      </c>
      <c r="E170" s="43"/>
      <c r="F170" s="82"/>
      <c r="G170" s="47"/>
      <c r="H170" s="70">
        <v>-1328466</v>
      </c>
      <c r="I170" s="67">
        <v>2887.9695652173914</v>
      </c>
      <c r="J170" s="49"/>
      <c r="K170" s="49"/>
      <c r="L170" s="49"/>
      <c r="M170" s="2">
        <v>460</v>
      </c>
    </row>
    <row r="171" spans="8:13" ht="12.75">
      <c r="H171" s="6">
        <v>0</v>
      </c>
      <c r="I171" s="24">
        <v>0</v>
      </c>
      <c r="M171" s="2">
        <v>460</v>
      </c>
    </row>
    <row r="172" spans="8:13" ht="12.75">
      <c r="H172" s="6">
        <v>0</v>
      </c>
      <c r="I172" s="24">
        <v>0</v>
      </c>
      <c r="M172" s="2">
        <v>460</v>
      </c>
    </row>
    <row r="173" spans="1:13" s="57" customFormat="1" ht="12.75">
      <c r="A173" s="13"/>
      <c r="B173" s="102">
        <v>156500</v>
      </c>
      <c r="C173" s="13" t="s">
        <v>0</v>
      </c>
      <c r="D173" s="13"/>
      <c r="E173" s="13"/>
      <c r="F173" s="63"/>
      <c r="G173" s="20"/>
      <c r="H173" s="55">
        <v>0</v>
      </c>
      <c r="I173" s="56">
        <v>340.2173913043478</v>
      </c>
      <c r="M173" s="2">
        <v>460</v>
      </c>
    </row>
    <row r="174" spans="2:13" ht="12.75">
      <c r="B174" s="101"/>
      <c r="H174" s="6">
        <v>0</v>
      </c>
      <c r="I174" s="24">
        <v>0</v>
      </c>
      <c r="M174" s="2">
        <v>460</v>
      </c>
    </row>
    <row r="175" spans="1:13" s="57" customFormat="1" ht="12.75">
      <c r="A175" s="13"/>
      <c r="B175" s="102">
        <v>40700</v>
      </c>
      <c r="C175" s="13"/>
      <c r="D175" s="13"/>
      <c r="E175" s="13" t="s">
        <v>29</v>
      </c>
      <c r="F175" s="63"/>
      <c r="G175" s="20"/>
      <c r="H175" s="55">
        <v>0</v>
      </c>
      <c r="I175" s="56">
        <v>88.47826086956522</v>
      </c>
      <c r="M175" s="2">
        <v>460</v>
      </c>
    </row>
    <row r="176" spans="2:13" ht="12.75">
      <c r="B176" s="101"/>
      <c r="H176" s="6">
        <v>0</v>
      </c>
      <c r="I176" s="24">
        <v>0</v>
      </c>
      <c r="M176" s="2">
        <v>460</v>
      </c>
    </row>
    <row r="177" spans="1:13" s="57" customFormat="1" ht="12.75">
      <c r="A177" s="13"/>
      <c r="B177" s="102">
        <v>136550</v>
      </c>
      <c r="C177" s="13"/>
      <c r="D177" s="13"/>
      <c r="E177" s="13" t="s">
        <v>708</v>
      </c>
      <c r="F177" s="63"/>
      <c r="G177" s="20"/>
      <c r="H177" s="55">
        <v>0</v>
      </c>
      <c r="I177" s="56">
        <v>296.8478260869565</v>
      </c>
      <c r="M177" s="2">
        <v>460</v>
      </c>
    </row>
    <row r="178" spans="8:13" ht="12.75">
      <c r="H178" s="6">
        <v>0</v>
      </c>
      <c r="I178" s="24">
        <v>0</v>
      </c>
      <c r="M178" s="2">
        <v>460</v>
      </c>
    </row>
    <row r="179" spans="1:13" s="57" customFormat="1" ht="12.75">
      <c r="A179" s="13"/>
      <c r="B179" s="350">
        <v>426519</v>
      </c>
      <c r="C179" s="297"/>
      <c r="D179" s="13"/>
      <c r="E179" s="13" t="s">
        <v>1258</v>
      </c>
      <c r="F179" s="63"/>
      <c r="G179" s="20"/>
      <c r="H179" s="55">
        <v>0</v>
      </c>
      <c r="I179" s="56">
        <f>+B179/M179</f>
        <v>927.2152173913043</v>
      </c>
      <c r="M179" s="42">
        <v>460</v>
      </c>
    </row>
    <row r="180" spans="1:13" s="17" customFormat="1" ht="12.75">
      <c r="A180" s="14"/>
      <c r="B180" s="30"/>
      <c r="C180" s="34"/>
      <c r="D180" s="14"/>
      <c r="E180" s="14"/>
      <c r="F180" s="32"/>
      <c r="G180" s="31"/>
      <c r="H180" s="6">
        <v>0</v>
      </c>
      <c r="I180" s="24">
        <v>0</v>
      </c>
      <c r="M180" s="42">
        <v>460</v>
      </c>
    </row>
    <row r="181" spans="1:13" s="57" customFormat="1" ht="12.75">
      <c r="A181" s="13"/>
      <c r="B181" s="319">
        <v>104074</v>
      </c>
      <c r="C181" s="13" t="s">
        <v>1011</v>
      </c>
      <c r="D181" s="13"/>
      <c r="E181" s="13"/>
      <c r="F181" s="63"/>
      <c r="G181" s="20"/>
      <c r="H181" s="55">
        <v>0</v>
      </c>
      <c r="I181" s="56">
        <v>226.2478260869565</v>
      </c>
      <c r="M181" s="2">
        <v>460</v>
      </c>
    </row>
    <row r="182" spans="8:13" ht="12.75">
      <c r="H182" s="6">
        <v>0</v>
      </c>
      <c r="I182" s="24">
        <v>0</v>
      </c>
      <c r="M182" s="2">
        <v>460</v>
      </c>
    </row>
    <row r="183" spans="1:13" s="17" customFormat="1" ht="12.75">
      <c r="A183" s="13"/>
      <c r="B183" s="102">
        <v>30441</v>
      </c>
      <c r="C183" s="13" t="s">
        <v>1056</v>
      </c>
      <c r="D183" s="13"/>
      <c r="E183" s="13"/>
      <c r="F183" s="63"/>
      <c r="G183" s="20"/>
      <c r="H183" s="55">
        <v>0</v>
      </c>
      <c r="I183" s="56">
        <v>66.17608695652174</v>
      </c>
      <c r="J183" s="57"/>
      <c r="K183" s="57"/>
      <c r="L183" s="57"/>
      <c r="M183" s="2">
        <v>460</v>
      </c>
    </row>
    <row r="184" spans="1:13" s="17" customFormat="1" ht="12.75">
      <c r="A184" s="1"/>
      <c r="B184" s="30"/>
      <c r="C184" s="1"/>
      <c r="D184" s="1"/>
      <c r="E184" s="1"/>
      <c r="F184" s="78"/>
      <c r="G184" s="29"/>
      <c r="H184" s="6">
        <v>0</v>
      </c>
      <c r="I184" s="24">
        <v>0</v>
      </c>
      <c r="J184"/>
      <c r="K184"/>
      <c r="L184"/>
      <c r="M184" s="2">
        <v>460</v>
      </c>
    </row>
    <row r="185" spans="1:13" s="64" customFormat="1" ht="12.75">
      <c r="A185" s="13"/>
      <c r="B185" s="50">
        <v>283682</v>
      </c>
      <c r="C185" s="13"/>
      <c r="D185" s="13"/>
      <c r="E185" s="13" t="s">
        <v>1065</v>
      </c>
      <c r="F185" s="63"/>
      <c r="G185" s="20"/>
      <c r="H185" s="55">
        <v>0</v>
      </c>
      <c r="I185" s="56">
        <v>616.7</v>
      </c>
      <c r="J185" s="57"/>
      <c r="K185" s="57"/>
      <c r="L185" s="57"/>
      <c r="M185" s="2">
        <v>460</v>
      </c>
    </row>
    <row r="186" spans="8:13" ht="12.75">
      <c r="H186" s="6">
        <v>0</v>
      </c>
      <c r="I186" s="24">
        <v>0</v>
      </c>
      <c r="M186" s="2">
        <v>460</v>
      </c>
    </row>
    <row r="187" spans="1:13" ht="12.75">
      <c r="A187" s="13"/>
      <c r="B187" s="102">
        <v>150000</v>
      </c>
      <c r="C187" s="13" t="s">
        <v>1067</v>
      </c>
      <c r="D187" s="13"/>
      <c r="E187" s="13"/>
      <c r="F187" s="63"/>
      <c r="G187" s="20"/>
      <c r="H187" s="55">
        <v>0</v>
      </c>
      <c r="I187" s="56">
        <v>326.0869565217391</v>
      </c>
      <c r="J187" s="57"/>
      <c r="K187" s="57"/>
      <c r="L187" s="57"/>
      <c r="M187" s="2">
        <v>460</v>
      </c>
    </row>
    <row r="188" spans="8:13" ht="12.75">
      <c r="H188" s="6">
        <v>0</v>
      </c>
      <c r="I188" s="24">
        <v>0</v>
      </c>
      <c r="M188" s="2">
        <v>460</v>
      </c>
    </row>
    <row r="189" spans="8:13" ht="12.75">
      <c r="H189" s="6">
        <v>0</v>
      </c>
      <c r="I189" s="24">
        <v>0</v>
      </c>
      <c r="M189" s="2">
        <v>460</v>
      </c>
    </row>
    <row r="190" spans="4:13" ht="12.75">
      <c r="D190" s="14"/>
      <c r="H190" s="6">
        <v>0</v>
      </c>
      <c r="I190" s="24">
        <v>0</v>
      </c>
      <c r="M190" s="2">
        <v>460</v>
      </c>
    </row>
    <row r="191" spans="8:13" ht="12.75">
      <c r="H191" s="6">
        <v>0</v>
      </c>
      <c r="I191" s="24">
        <v>0</v>
      </c>
      <c r="M191" s="2">
        <v>460</v>
      </c>
    </row>
    <row r="192" spans="1:13" s="49" customFormat="1" ht="13.5" thickBot="1">
      <c r="A192" s="46"/>
      <c r="B192" s="44">
        <v>9352291</v>
      </c>
      <c r="C192" s="45" t="s">
        <v>1110</v>
      </c>
      <c r="D192" s="46"/>
      <c r="E192" s="43"/>
      <c r="F192" s="82"/>
      <c r="G192" s="47"/>
      <c r="H192" s="70">
        <v>-9352291</v>
      </c>
      <c r="I192" s="134">
        <v>20331.067391304347</v>
      </c>
      <c r="J192" s="135"/>
      <c r="K192" s="49">
        <v>460</v>
      </c>
      <c r="M192" s="2">
        <v>460</v>
      </c>
    </row>
    <row r="193" spans="2:13" ht="12.75">
      <c r="B193" s="35"/>
      <c r="C193" s="14"/>
      <c r="D193" s="14"/>
      <c r="E193" s="36"/>
      <c r="G193" s="37"/>
      <c r="H193" s="6">
        <v>0</v>
      </c>
      <c r="I193" s="24">
        <v>0</v>
      </c>
      <c r="J193" s="24"/>
      <c r="K193" s="2">
        <v>460</v>
      </c>
      <c r="M193" s="2">
        <v>460</v>
      </c>
    </row>
    <row r="194" spans="1:13" ht="12.75">
      <c r="A194" s="14"/>
      <c r="B194" s="136" t="s">
        <v>1111</v>
      </c>
      <c r="C194" s="137" t="s">
        <v>1112</v>
      </c>
      <c r="D194" s="137"/>
      <c r="E194" s="137"/>
      <c r="F194" s="341"/>
      <c r="G194" s="138"/>
      <c r="H194" s="136"/>
      <c r="I194" s="139" t="s">
        <v>1106</v>
      </c>
      <c r="J194" s="140"/>
      <c r="K194" s="2">
        <v>490</v>
      </c>
      <c r="M194" s="2">
        <v>460</v>
      </c>
    </row>
    <row r="195" spans="1:13" ht="12.75">
      <c r="A195" s="14"/>
      <c r="B195" s="279">
        <v>46500</v>
      </c>
      <c r="C195" s="141" t="s">
        <v>1113</v>
      </c>
      <c r="D195" s="141" t="s">
        <v>1114</v>
      </c>
      <c r="E195" s="142" t="s">
        <v>1123</v>
      </c>
      <c r="F195" s="341"/>
      <c r="G195" s="143"/>
      <c r="H195" s="136">
        <v>-46500</v>
      </c>
      <c r="I195" s="139">
        <v>101.08695652173913</v>
      </c>
      <c r="J195" s="144"/>
      <c r="K195" s="2">
        <v>490</v>
      </c>
      <c r="M195" s="2">
        <v>460</v>
      </c>
    </row>
    <row r="196" spans="1:13" s="148" customFormat="1" ht="12.75">
      <c r="A196" s="145"/>
      <c r="B196" s="280">
        <v>1174975</v>
      </c>
      <c r="C196" s="146" t="s">
        <v>1115</v>
      </c>
      <c r="D196" s="146" t="s">
        <v>1114</v>
      </c>
      <c r="E196" s="146" t="s">
        <v>1123</v>
      </c>
      <c r="F196" s="341"/>
      <c r="G196" s="147"/>
      <c r="H196" s="136">
        <v>-1221475</v>
      </c>
      <c r="I196" s="139">
        <v>2554.2934782608695</v>
      </c>
      <c r="J196" s="140"/>
      <c r="K196" s="2">
        <v>490</v>
      </c>
      <c r="M196" s="2">
        <v>460</v>
      </c>
    </row>
    <row r="197" spans="1:13" s="152" customFormat="1" ht="12.75">
      <c r="A197" s="149"/>
      <c r="B197" s="281">
        <v>2512823</v>
      </c>
      <c r="C197" s="150" t="s">
        <v>1116</v>
      </c>
      <c r="D197" s="150" t="s">
        <v>1114</v>
      </c>
      <c r="E197" s="150" t="s">
        <v>1123</v>
      </c>
      <c r="F197" s="341"/>
      <c r="G197" s="151"/>
      <c r="H197" s="136">
        <v>-3734298</v>
      </c>
      <c r="I197" s="139">
        <v>5462.658695652174</v>
      </c>
      <c r="J197" s="140"/>
      <c r="K197" s="2">
        <v>490</v>
      </c>
      <c r="M197" s="2">
        <v>460</v>
      </c>
    </row>
    <row r="198" spans="1:13" s="152" customFormat="1" ht="12.75">
      <c r="A198" s="149"/>
      <c r="B198" s="282">
        <v>239700</v>
      </c>
      <c r="C198" s="153" t="s">
        <v>1117</v>
      </c>
      <c r="D198" s="153" t="s">
        <v>1114</v>
      </c>
      <c r="E198" s="142" t="s">
        <v>1123</v>
      </c>
      <c r="F198" s="341"/>
      <c r="G198" s="151"/>
      <c r="H198" s="136">
        <v>-3973998</v>
      </c>
      <c r="I198" s="139">
        <v>521.0869565217391</v>
      </c>
      <c r="J198" s="140"/>
      <c r="K198" s="2">
        <v>490</v>
      </c>
      <c r="M198" s="2">
        <v>460</v>
      </c>
    </row>
    <row r="199" spans="1:13" s="152" customFormat="1" ht="12.75">
      <c r="A199" s="149"/>
      <c r="B199" s="283">
        <v>277200</v>
      </c>
      <c r="C199" s="154" t="s">
        <v>1118</v>
      </c>
      <c r="D199" s="154" t="s">
        <v>1114</v>
      </c>
      <c r="E199" s="154" t="s">
        <v>1123</v>
      </c>
      <c r="F199" s="341"/>
      <c r="G199" s="151"/>
      <c r="H199" s="136">
        <v>-4251198</v>
      </c>
      <c r="I199" s="139">
        <v>602.6086956521739</v>
      </c>
      <c r="J199" s="140"/>
      <c r="K199" s="2">
        <v>490</v>
      </c>
      <c r="M199" s="2">
        <v>460</v>
      </c>
    </row>
    <row r="200" spans="1:13" s="152" customFormat="1" ht="12.75">
      <c r="A200" s="149"/>
      <c r="B200" s="284">
        <v>46400</v>
      </c>
      <c r="C200" s="155" t="s">
        <v>1119</v>
      </c>
      <c r="D200" s="155" t="s">
        <v>1114</v>
      </c>
      <c r="E200" s="155" t="s">
        <v>1123</v>
      </c>
      <c r="F200" s="341"/>
      <c r="G200" s="151"/>
      <c r="H200" s="136">
        <v>-4297598</v>
      </c>
      <c r="I200" s="139">
        <v>100.8695652173913</v>
      </c>
      <c r="J200" s="140"/>
      <c r="K200" s="2">
        <v>490</v>
      </c>
      <c r="M200" s="2">
        <v>460</v>
      </c>
    </row>
    <row r="201" spans="1:13" s="152" customFormat="1" ht="12.75">
      <c r="A201" s="149"/>
      <c r="B201" s="285">
        <v>0</v>
      </c>
      <c r="C201" s="156" t="s">
        <v>1120</v>
      </c>
      <c r="D201" s="156" t="s">
        <v>1114</v>
      </c>
      <c r="E201" s="156" t="s">
        <v>1123</v>
      </c>
      <c r="F201" s="341"/>
      <c r="G201" s="151"/>
      <c r="H201" s="136">
        <v>-4297598</v>
      </c>
      <c r="I201" s="139">
        <v>0</v>
      </c>
      <c r="J201" s="140"/>
      <c r="K201" s="42">
        <v>490</v>
      </c>
      <c r="M201" s="2">
        <v>460</v>
      </c>
    </row>
    <row r="202" spans="1:13" s="152" customFormat="1" ht="12.75">
      <c r="A202" s="149"/>
      <c r="B202" s="286">
        <v>2044700</v>
      </c>
      <c r="C202" s="157" t="s">
        <v>1121</v>
      </c>
      <c r="D202" s="157" t="s">
        <v>1114</v>
      </c>
      <c r="E202" s="157" t="s">
        <v>1123</v>
      </c>
      <c r="F202" s="341"/>
      <c r="G202" s="151"/>
      <c r="H202" s="136">
        <v>-6342298</v>
      </c>
      <c r="I202" s="139">
        <v>4445</v>
      </c>
      <c r="J202" s="140"/>
      <c r="K202" s="42">
        <v>490</v>
      </c>
      <c r="M202" s="2">
        <v>460</v>
      </c>
    </row>
    <row r="203" spans="1:13" s="152" customFormat="1" ht="12.75">
      <c r="A203" s="149"/>
      <c r="B203" s="287">
        <v>1871519</v>
      </c>
      <c r="C203" s="158" t="s">
        <v>1122</v>
      </c>
      <c r="D203" s="159" t="s">
        <v>1114</v>
      </c>
      <c r="E203" s="159" t="s">
        <v>1123</v>
      </c>
      <c r="F203" s="341"/>
      <c r="G203" s="151"/>
      <c r="H203" s="136">
        <v>-8213817</v>
      </c>
      <c r="I203" s="139">
        <v>4068.519565217391</v>
      </c>
      <c r="J203" s="140"/>
      <c r="K203" s="42"/>
      <c r="M203" s="2">
        <v>460</v>
      </c>
    </row>
    <row r="204" spans="1:13" s="152" customFormat="1" ht="12.75">
      <c r="A204" s="149"/>
      <c r="B204" s="325">
        <v>1138474</v>
      </c>
      <c r="C204" s="313" t="s">
        <v>1255</v>
      </c>
      <c r="D204" s="324" t="s">
        <v>1114</v>
      </c>
      <c r="E204" s="324" t="s">
        <v>1123</v>
      </c>
      <c r="F204" s="341"/>
      <c r="G204" s="151"/>
      <c r="H204" s="136">
        <v>-9352291</v>
      </c>
      <c r="I204" s="139">
        <v>2474.9434782608696</v>
      </c>
      <c r="J204" s="140"/>
      <c r="K204" s="42"/>
      <c r="M204" s="2">
        <v>460</v>
      </c>
    </row>
    <row r="205" spans="1:13" ht="12.75">
      <c r="A205" s="14"/>
      <c r="B205" s="288">
        <v>9352291</v>
      </c>
      <c r="C205" s="160" t="s">
        <v>1124</v>
      </c>
      <c r="D205" s="161"/>
      <c r="E205" s="161"/>
      <c r="F205" s="341"/>
      <c r="G205" s="162"/>
      <c r="H205" s="163"/>
      <c r="I205" s="164">
        <v>20331.067391304347</v>
      </c>
      <c r="J205" s="165"/>
      <c r="K205" s="42">
        <v>490</v>
      </c>
      <c r="M205" s="2">
        <v>460</v>
      </c>
    </row>
    <row r="206" spans="1:13" ht="12.75">
      <c r="A206" s="14"/>
      <c r="I206" s="24"/>
      <c r="J206" s="24"/>
      <c r="K206" s="42"/>
      <c r="M206" s="42"/>
    </row>
    <row r="207" spans="1:13" ht="12.75">
      <c r="A207" s="14"/>
      <c r="B207" s="166">
        <v>-1130067.6</v>
      </c>
      <c r="C207" s="167" t="s">
        <v>1113</v>
      </c>
      <c r="D207" s="168" t="s">
        <v>1125</v>
      </c>
      <c r="E207" s="167"/>
      <c r="F207" s="291"/>
      <c r="G207" s="169"/>
      <c r="H207" s="6">
        <v>1130067.6</v>
      </c>
      <c r="I207" s="24">
        <v>-2282.9648484848485</v>
      </c>
      <c r="J207" s="24"/>
      <c r="K207" s="42">
        <v>495</v>
      </c>
      <c r="M207" s="42">
        <v>495</v>
      </c>
    </row>
    <row r="208" spans="1:13" ht="12.75">
      <c r="A208" s="14"/>
      <c r="B208" s="166">
        <v>-2838723</v>
      </c>
      <c r="C208" s="167" t="s">
        <v>1113</v>
      </c>
      <c r="D208" s="167" t="s">
        <v>1126</v>
      </c>
      <c r="E208" s="167"/>
      <c r="F208" s="291"/>
      <c r="G208" s="169"/>
      <c r="H208" s="6">
        <v>3968790.6</v>
      </c>
      <c r="I208" s="24">
        <v>-5914.00625</v>
      </c>
      <c r="J208" s="24"/>
      <c r="K208" s="42">
        <v>480</v>
      </c>
      <c r="M208" s="42">
        <v>480</v>
      </c>
    </row>
    <row r="209" spans="1:13" ht="12.75">
      <c r="A209" s="14"/>
      <c r="B209" s="166">
        <v>1038968</v>
      </c>
      <c r="C209" s="167" t="s">
        <v>1113</v>
      </c>
      <c r="D209" s="167" t="s">
        <v>1127</v>
      </c>
      <c r="E209" s="167"/>
      <c r="F209" s="291"/>
      <c r="G209" s="169"/>
      <c r="H209" s="6">
        <v>2929822.6</v>
      </c>
      <c r="I209" s="24">
        <v>2164.516666666667</v>
      </c>
      <c r="J209" s="24"/>
      <c r="K209" s="42">
        <v>480</v>
      </c>
      <c r="M209" s="42">
        <v>480</v>
      </c>
    </row>
    <row r="210" spans="1:13" ht="12.75">
      <c r="A210" s="14"/>
      <c r="B210" s="166">
        <v>3951891</v>
      </c>
      <c r="C210" s="167" t="s">
        <v>1113</v>
      </c>
      <c r="D210" s="167" t="s">
        <v>1128</v>
      </c>
      <c r="E210" s="167"/>
      <c r="F210" s="291"/>
      <c r="G210" s="169"/>
      <c r="H210" s="6">
        <v>-1022068.4</v>
      </c>
      <c r="I210" s="24">
        <v>8148.228865979381</v>
      </c>
      <c r="J210" s="24"/>
      <c r="K210" s="42">
        <v>485</v>
      </c>
      <c r="M210" s="42">
        <v>485</v>
      </c>
    </row>
    <row r="211" spans="1:13" ht="12.75">
      <c r="A211" s="14"/>
      <c r="B211" s="166">
        <v>715029</v>
      </c>
      <c r="C211" s="167" t="s">
        <v>1113</v>
      </c>
      <c r="D211" s="167" t="s">
        <v>1129</v>
      </c>
      <c r="E211" s="167"/>
      <c r="F211" s="291"/>
      <c r="G211" s="169"/>
      <c r="H211" s="6">
        <v>-1737097.4</v>
      </c>
      <c r="I211" s="24">
        <v>1459.2428571428572</v>
      </c>
      <c r="J211" s="24"/>
      <c r="K211" s="42">
        <v>490</v>
      </c>
      <c r="M211" s="42">
        <v>490</v>
      </c>
    </row>
    <row r="212" spans="1:13" ht="12.75">
      <c r="A212" s="14"/>
      <c r="B212" s="166">
        <v>-2325776</v>
      </c>
      <c r="C212" s="167" t="s">
        <v>1113</v>
      </c>
      <c r="D212" s="167" t="s">
        <v>1130</v>
      </c>
      <c r="E212" s="167"/>
      <c r="F212" s="291"/>
      <c r="G212" s="169"/>
      <c r="H212" s="6">
        <v>588678.6</v>
      </c>
      <c r="I212" s="24">
        <v>-4746.481632653061</v>
      </c>
      <c r="J212" s="24"/>
      <c r="K212" s="42">
        <v>490</v>
      </c>
      <c r="M212" s="42">
        <v>490</v>
      </c>
    </row>
    <row r="213" spans="1:13" ht="12.75">
      <c r="A213" s="14"/>
      <c r="B213" s="166">
        <v>166900</v>
      </c>
      <c r="C213" s="167" t="s">
        <v>1113</v>
      </c>
      <c r="D213" s="167" t="s">
        <v>1131</v>
      </c>
      <c r="E213" s="167"/>
      <c r="F213" s="291"/>
      <c r="G213" s="169"/>
      <c r="H213" s="6">
        <v>421778.6</v>
      </c>
      <c r="I213" s="24">
        <v>340.61224489795916</v>
      </c>
      <c r="J213" s="24"/>
      <c r="K213" s="42">
        <v>490</v>
      </c>
      <c r="M213" s="42">
        <v>490</v>
      </c>
    </row>
    <row r="214" spans="1:13" ht="12.75">
      <c r="A214" s="14"/>
      <c r="B214" s="166">
        <v>235000</v>
      </c>
      <c r="C214" s="167" t="s">
        <v>1113</v>
      </c>
      <c r="D214" s="167" t="s">
        <v>1132</v>
      </c>
      <c r="E214" s="167"/>
      <c r="F214" s="291"/>
      <c r="G214" s="169"/>
      <c r="H214" s="6">
        <v>186778.6</v>
      </c>
      <c r="I214" s="24">
        <v>489.5833333333333</v>
      </c>
      <c r="J214" s="24"/>
      <c r="K214" s="42">
        <v>480</v>
      </c>
      <c r="M214" s="42">
        <v>480</v>
      </c>
    </row>
    <row r="215" spans="1:13" ht="12.75">
      <c r="A215" s="14"/>
      <c r="B215" s="166">
        <v>141050</v>
      </c>
      <c r="C215" s="167" t="s">
        <v>1113</v>
      </c>
      <c r="D215" s="167" t="s">
        <v>1133</v>
      </c>
      <c r="E215" s="167"/>
      <c r="F215" s="291"/>
      <c r="G215" s="169"/>
      <c r="H215" s="6">
        <v>45728.60000000009</v>
      </c>
      <c r="I215" s="24">
        <v>296.94736842105266</v>
      </c>
      <c r="J215" s="24"/>
      <c r="K215" s="42">
        <v>475</v>
      </c>
      <c r="M215" s="42">
        <v>475</v>
      </c>
    </row>
    <row r="216" spans="1:13" ht="12.75">
      <c r="A216" s="14"/>
      <c r="B216" s="166">
        <v>46500</v>
      </c>
      <c r="C216" s="167" t="s">
        <v>1113</v>
      </c>
      <c r="D216" s="167" t="s">
        <v>1159</v>
      </c>
      <c r="E216" s="167"/>
      <c r="F216" s="291"/>
      <c r="G216" s="169"/>
      <c r="H216" s="6">
        <v>-771.3999999999069</v>
      </c>
      <c r="I216" s="24">
        <v>101.08695652173913</v>
      </c>
      <c r="J216" s="24"/>
      <c r="K216" s="42">
        <v>460</v>
      </c>
      <c r="L216" s="17"/>
      <c r="M216" s="42">
        <v>460</v>
      </c>
    </row>
    <row r="217" spans="1:13" s="57" customFormat="1" ht="12.75">
      <c r="A217" s="13"/>
      <c r="B217" s="170">
        <v>771.3999999999069</v>
      </c>
      <c r="C217" s="171" t="s">
        <v>1113</v>
      </c>
      <c r="D217" s="171" t="s">
        <v>1160</v>
      </c>
      <c r="E217" s="171"/>
      <c r="F217" s="63" t="s">
        <v>1135</v>
      </c>
      <c r="G217" s="172"/>
      <c r="H217" s="173"/>
      <c r="I217" s="56">
        <v>1.676956521738928</v>
      </c>
      <c r="J217" s="56"/>
      <c r="K217" s="60">
        <v>460</v>
      </c>
      <c r="M217" s="60">
        <v>460</v>
      </c>
    </row>
    <row r="218" spans="1:13" ht="12.75">
      <c r="A218" s="14"/>
      <c r="B218" s="174"/>
      <c r="C218" s="168"/>
      <c r="D218" s="168"/>
      <c r="E218" s="168"/>
      <c r="F218" s="32"/>
      <c r="G218" s="175"/>
      <c r="H218" s="30"/>
      <c r="I218" s="24"/>
      <c r="J218" s="24"/>
      <c r="K218" s="42"/>
      <c r="M218" s="42"/>
    </row>
    <row r="219" spans="1:13" ht="12.75">
      <c r="A219" s="14"/>
      <c r="B219" s="176"/>
      <c r="C219" s="177"/>
      <c r="D219" s="177"/>
      <c r="E219" s="177"/>
      <c r="F219" s="32"/>
      <c r="G219" s="178"/>
      <c r="H219" s="30"/>
      <c r="I219" s="41"/>
      <c r="J219" s="41"/>
      <c r="K219" s="42"/>
      <c r="M219" s="42"/>
    </row>
    <row r="220" spans="1:13" s="17" customFormat="1" ht="12.75">
      <c r="A220" s="14"/>
      <c r="B220" s="62"/>
      <c r="C220" s="179"/>
      <c r="D220" s="179"/>
      <c r="E220" s="179"/>
      <c r="F220" s="32"/>
      <c r="G220" s="180"/>
      <c r="H220" s="181"/>
      <c r="I220" s="182"/>
      <c r="J220" s="182"/>
      <c r="K220" s="42"/>
      <c r="M220" s="42"/>
    </row>
    <row r="221" spans="9:13" ht="12.75">
      <c r="I221" s="24"/>
      <c r="J221" s="24"/>
      <c r="K221" s="42"/>
      <c r="M221" s="42"/>
    </row>
    <row r="222" spans="1:13" s="186" customFormat="1" ht="12.75">
      <c r="A222" s="145"/>
      <c r="B222" s="183">
        <v>-84</v>
      </c>
      <c r="C222" s="145"/>
      <c r="D222" s="145" t="s">
        <v>1125</v>
      </c>
      <c r="E222" s="145"/>
      <c r="F222" s="32"/>
      <c r="G222" s="184"/>
      <c r="H222" s="6">
        <v>84</v>
      </c>
      <c r="I222" s="24">
        <v>-0.1696969696969697</v>
      </c>
      <c r="J222" s="41"/>
      <c r="K222" s="185">
        <v>495</v>
      </c>
      <c r="M222" s="185">
        <v>495</v>
      </c>
    </row>
    <row r="223" spans="1:13" s="186" customFormat="1" ht="12.75">
      <c r="A223" s="145"/>
      <c r="B223" s="183">
        <v>-1632797</v>
      </c>
      <c r="C223" s="145" t="s">
        <v>1115</v>
      </c>
      <c r="D223" s="145" t="s">
        <v>1126</v>
      </c>
      <c r="E223" s="145"/>
      <c r="F223" s="32"/>
      <c r="G223" s="184"/>
      <c r="H223" s="6">
        <v>1632881</v>
      </c>
      <c r="I223" s="24">
        <v>-3401.6604166666666</v>
      </c>
      <c r="J223" s="41"/>
      <c r="K223" s="185">
        <v>480</v>
      </c>
      <c r="M223" s="185">
        <v>480</v>
      </c>
    </row>
    <row r="224" spans="1:13" s="186" customFormat="1" ht="12.75">
      <c r="A224" s="145"/>
      <c r="B224" s="183">
        <v>1692290</v>
      </c>
      <c r="C224" s="145" t="s">
        <v>1115</v>
      </c>
      <c r="D224" s="145" t="s">
        <v>1127</v>
      </c>
      <c r="E224" s="145"/>
      <c r="F224" s="32"/>
      <c r="G224" s="184"/>
      <c r="H224" s="6">
        <v>-59409</v>
      </c>
      <c r="I224" s="24">
        <v>3525.6041666666665</v>
      </c>
      <c r="J224" s="41"/>
      <c r="K224" s="185">
        <v>480</v>
      </c>
      <c r="M224" s="185">
        <v>480</v>
      </c>
    </row>
    <row r="225" spans="1:13" s="186" customFormat="1" ht="12.75">
      <c r="A225" s="145"/>
      <c r="B225" s="183">
        <v>-1625822</v>
      </c>
      <c r="C225" s="145" t="s">
        <v>1115</v>
      </c>
      <c r="D225" s="145" t="s">
        <v>1136</v>
      </c>
      <c r="E225" s="145"/>
      <c r="F225" s="32"/>
      <c r="G225" s="184"/>
      <c r="H225" s="6">
        <v>1566413</v>
      </c>
      <c r="I225" s="24">
        <v>-3352.2103092783505</v>
      </c>
      <c r="J225" s="41"/>
      <c r="K225" s="185">
        <v>485</v>
      </c>
      <c r="M225" s="185">
        <v>485</v>
      </c>
    </row>
    <row r="226" spans="1:13" s="186" customFormat="1" ht="12.75">
      <c r="A226" s="145"/>
      <c r="B226" s="183">
        <v>2016575</v>
      </c>
      <c r="C226" s="145" t="s">
        <v>1115</v>
      </c>
      <c r="D226" s="145" t="s">
        <v>1137</v>
      </c>
      <c r="E226" s="145"/>
      <c r="F226" s="32"/>
      <c r="G226" s="184"/>
      <c r="H226" s="6">
        <v>-450162</v>
      </c>
      <c r="I226" s="24">
        <v>4157.886597938144</v>
      </c>
      <c r="J226" s="41"/>
      <c r="K226" s="185">
        <v>485</v>
      </c>
      <c r="M226" s="185">
        <v>485</v>
      </c>
    </row>
    <row r="227" spans="1:13" s="186" customFormat="1" ht="12.75">
      <c r="A227" s="145"/>
      <c r="B227" s="183">
        <v>-1632171</v>
      </c>
      <c r="C227" s="145" t="s">
        <v>1115</v>
      </c>
      <c r="D227" s="145" t="s">
        <v>1138</v>
      </c>
      <c r="E227" s="145"/>
      <c r="F227" s="32"/>
      <c r="G227" s="184"/>
      <c r="H227" s="6">
        <v>1182009</v>
      </c>
      <c r="I227" s="24">
        <v>-3330.9612244897958</v>
      </c>
      <c r="J227" s="41"/>
      <c r="K227" s="185">
        <v>490</v>
      </c>
      <c r="M227" s="185">
        <v>490</v>
      </c>
    </row>
    <row r="228" spans="1:13" s="186" customFormat="1" ht="12.75">
      <c r="A228" s="145"/>
      <c r="B228" s="183">
        <v>1646625</v>
      </c>
      <c r="C228" s="145" t="s">
        <v>1115</v>
      </c>
      <c r="D228" s="145" t="s">
        <v>1129</v>
      </c>
      <c r="E228" s="145"/>
      <c r="F228" s="32"/>
      <c r="G228" s="184"/>
      <c r="H228" s="6">
        <v>-464616</v>
      </c>
      <c r="I228" s="24">
        <v>3360.4591836734694</v>
      </c>
      <c r="J228" s="41"/>
      <c r="K228" s="185">
        <v>490</v>
      </c>
      <c r="M228" s="185">
        <v>490</v>
      </c>
    </row>
    <row r="229" spans="1:13" s="186" customFormat="1" ht="12.75">
      <c r="A229" s="145"/>
      <c r="B229" s="183">
        <v>-1651098</v>
      </c>
      <c r="C229" s="145" t="s">
        <v>1115</v>
      </c>
      <c r="D229" s="145" t="s">
        <v>1130</v>
      </c>
      <c r="E229" s="145"/>
      <c r="F229" s="32"/>
      <c r="G229" s="184"/>
      <c r="H229" s="6">
        <v>1186482</v>
      </c>
      <c r="I229" s="24">
        <v>-3369.587755102041</v>
      </c>
      <c r="J229" s="41"/>
      <c r="K229" s="185">
        <v>490</v>
      </c>
      <c r="M229" s="185">
        <v>490</v>
      </c>
    </row>
    <row r="230" spans="1:13" s="186" customFormat="1" ht="12.75">
      <c r="A230" s="145"/>
      <c r="B230" s="183">
        <v>1435284</v>
      </c>
      <c r="C230" s="145" t="s">
        <v>1115</v>
      </c>
      <c r="D230" s="145" t="s">
        <v>1131</v>
      </c>
      <c r="E230" s="145"/>
      <c r="F230" s="32"/>
      <c r="G230" s="184"/>
      <c r="H230" s="6">
        <v>-248802</v>
      </c>
      <c r="I230" s="24">
        <v>2929.1510204081633</v>
      </c>
      <c r="J230" s="41"/>
      <c r="K230" s="185">
        <v>490</v>
      </c>
      <c r="M230" s="185">
        <v>490</v>
      </c>
    </row>
    <row r="231" spans="1:13" s="186" customFormat="1" ht="12.75">
      <c r="A231" s="145"/>
      <c r="B231" s="183">
        <v>-1651505</v>
      </c>
      <c r="C231" s="145" t="s">
        <v>1115</v>
      </c>
      <c r="D231" s="145" t="s">
        <v>1139</v>
      </c>
      <c r="E231" s="145"/>
      <c r="F231" s="32"/>
      <c r="G231" s="184"/>
      <c r="H231" s="6">
        <v>1402703</v>
      </c>
      <c r="I231" s="24">
        <v>-3440.6354166666665</v>
      </c>
      <c r="J231" s="41"/>
      <c r="K231" s="185">
        <v>480</v>
      </c>
      <c r="M231" s="185">
        <v>480</v>
      </c>
    </row>
    <row r="232" spans="1:13" s="186" customFormat="1" ht="12.75">
      <c r="A232" s="145"/>
      <c r="B232" s="183">
        <v>1947525</v>
      </c>
      <c r="C232" s="145" t="s">
        <v>1115</v>
      </c>
      <c r="D232" s="145" t="s">
        <v>1132</v>
      </c>
      <c r="E232" s="145"/>
      <c r="F232" s="32"/>
      <c r="G232" s="184"/>
      <c r="H232" s="6">
        <v>-544822</v>
      </c>
      <c r="I232" s="24">
        <v>4057.34375</v>
      </c>
      <c r="J232" s="41"/>
      <c r="K232" s="185">
        <v>480</v>
      </c>
      <c r="M232" s="185">
        <v>480</v>
      </c>
    </row>
    <row r="233" spans="1:13" s="186" customFormat="1" ht="12.75">
      <c r="A233" s="145"/>
      <c r="B233" s="183">
        <v>-1640906</v>
      </c>
      <c r="C233" s="145" t="s">
        <v>1115</v>
      </c>
      <c r="D233" s="145" t="s">
        <v>1140</v>
      </c>
      <c r="E233" s="145"/>
      <c r="F233" s="32"/>
      <c r="G233" s="184"/>
      <c r="H233" s="6">
        <v>1096084</v>
      </c>
      <c r="I233" s="24">
        <v>-3454.538947368421</v>
      </c>
      <c r="J233" s="41"/>
      <c r="K233" s="185">
        <v>475</v>
      </c>
      <c r="M233" s="185">
        <v>475</v>
      </c>
    </row>
    <row r="234" spans="1:13" s="186" customFormat="1" ht="12.75">
      <c r="A234" s="145"/>
      <c r="B234" s="183">
        <v>1395145</v>
      </c>
      <c r="C234" s="145" t="s">
        <v>1115</v>
      </c>
      <c r="D234" s="145" t="s">
        <v>1133</v>
      </c>
      <c r="E234" s="145"/>
      <c r="F234" s="32"/>
      <c r="G234" s="184"/>
      <c r="H234" s="6">
        <v>-299061</v>
      </c>
      <c r="I234" s="24">
        <v>2937.1473684210528</v>
      </c>
      <c r="J234" s="41"/>
      <c r="K234" s="185">
        <v>475</v>
      </c>
      <c r="M234" s="185">
        <v>475</v>
      </c>
    </row>
    <row r="235" spans="1:13" s="186" customFormat="1" ht="12.75">
      <c r="A235" s="145"/>
      <c r="B235" s="183">
        <v>-1588288</v>
      </c>
      <c r="C235" s="145" t="s">
        <v>1115</v>
      </c>
      <c r="D235" s="145" t="s">
        <v>1161</v>
      </c>
      <c r="E235" s="145"/>
      <c r="F235" s="32"/>
      <c r="G235" s="184"/>
      <c r="H235" s="6">
        <v>1289227</v>
      </c>
      <c r="I235" s="24">
        <v>-3452.8</v>
      </c>
      <c r="J235" s="41"/>
      <c r="K235" s="185">
        <v>460</v>
      </c>
      <c r="M235" s="185">
        <v>460</v>
      </c>
    </row>
    <row r="236" spans="1:13" s="186" customFormat="1" ht="12.75">
      <c r="A236" s="145"/>
      <c r="B236" s="183">
        <v>1174975</v>
      </c>
      <c r="C236" s="145" t="s">
        <v>1115</v>
      </c>
      <c r="D236" s="145" t="s">
        <v>1159</v>
      </c>
      <c r="E236" s="145"/>
      <c r="F236" s="32"/>
      <c r="G236" s="184"/>
      <c r="H236" s="6">
        <v>114252</v>
      </c>
      <c r="I236" s="24">
        <v>2554.2934782608695</v>
      </c>
      <c r="J236" s="41"/>
      <c r="K236" s="185">
        <v>460</v>
      </c>
      <c r="M236" s="185">
        <v>460</v>
      </c>
    </row>
    <row r="237" spans="1:13" s="189" customFormat="1" ht="12.75">
      <c r="A237" s="187"/>
      <c r="B237" s="115">
        <v>-114252</v>
      </c>
      <c r="C237" s="187" t="s">
        <v>1115</v>
      </c>
      <c r="D237" s="187" t="s">
        <v>1162</v>
      </c>
      <c r="E237" s="187"/>
      <c r="F237" s="63"/>
      <c r="G237" s="188"/>
      <c r="H237" s="55"/>
      <c r="I237" s="56">
        <v>-248.37391304347827</v>
      </c>
      <c r="J237" s="56"/>
      <c r="K237" s="60">
        <v>460</v>
      </c>
      <c r="M237" s="60">
        <v>460</v>
      </c>
    </row>
    <row r="238" spans="9:13" ht="12.75">
      <c r="I238" s="24"/>
      <c r="J238" s="41"/>
      <c r="K238" s="185"/>
      <c r="L238" s="17"/>
      <c r="M238" s="185"/>
    </row>
    <row r="239" spans="9:13" ht="12.75">
      <c r="I239" s="24"/>
      <c r="J239" s="24"/>
      <c r="K239" s="42"/>
      <c r="M239" s="42"/>
    </row>
    <row r="240" spans="9:13" ht="12.75">
      <c r="I240" s="24"/>
      <c r="J240" s="24"/>
      <c r="K240" s="42"/>
      <c r="M240" s="42"/>
    </row>
    <row r="241" spans="9:13" ht="12.75">
      <c r="I241" s="24"/>
      <c r="J241" s="24"/>
      <c r="K241" s="85"/>
      <c r="M241" s="85"/>
    </row>
    <row r="242" spans="1:13" s="194" customFormat="1" ht="12.75">
      <c r="A242" s="190"/>
      <c r="B242" s="191">
        <v>21</v>
      </c>
      <c r="C242" s="190" t="s">
        <v>1117</v>
      </c>
      <c r="D242" s="190" t="s">
        <v>1141</v>
      </c>
      <c r="E242" s="190"/>
      <c r="F242" s="32"/>
      <c r="G242" s="192"/>
      <c r="H242" s="6">
        <v>-21</v>
      </c>
      <c r="I242" s="193">
        <v>0.042</v>
      </c>
      <c r="J242" s="193"/>
      <c r="K242" s="85">
        <v>500</v>
      </c>
      <c r="M242" s="85">
        <v>500</v>
      </c>
    </row>
    <row r="243" spans="1:13" s="194" customFormat="1" ht="12.75">
      <c r="A243" s="190"/>
      <c r="B243" s="191">
        <v>-12134583</v>
      </c>
      <c r="C243" s="190" t="s">
        <v>1117</v>
      </c>
      <c r="D243" s="190" t="s">
        <v>1142</v>
      </c>
      <c r="E243" s="190"/>
      <c r="F243" s="32"/>
      <c r="G243" s="192"/>
      <c r="H243" s="6">
        <v>12134562</v>
      </c>
      <c r="I243" s="193">
        <v>-24269.166</v>
      </c>
      <c r="J243" s="193"/>
      <c r="K243" s="85">
        <v>500</v>
      </c>
      <c r="M243" s="85">
        <v>500</v>
      </c>
    </row>
    <row r="244" spans="1:13" s="194" customFormat="1" ht="12.75">
      <c r="A244" s="190"/>
      <c r="B244" s="191">
        <v>2475014</v>
      </c>
      <c r="C244" s="190" t="s">
        <v>1117</v>
      </c>
      <c r="D244" s="190" t="s">
        <v>1143</v>
      </c>
      <c r="E244" s="190"/>
      <c r="F244" s="32"/>
      <c r="G244" s="192"/>
      <c r="H244" s="6">
        <v>9659548</v>
      </c>
      <c r="I244" s="193">
        <v>4901.01782178218</v>
      </c>
      <c r="J244" s="193"/>
      <c r="K244" s="85">
        <v>505</v>
      </c>
      <c r="M244" s="85">
        <v>505</v>
      </c>
    </row>
    <row r="245" spans="1:13" s="194" customFormat="1" ht="12.75">
      <c r="A245" s="190"/>
      <c r="B245" s="191">
        <v>2707867</v>
      </c>
      <c r="C245" s="190" t="s">
        <v>1117</v>
      </c>
      <c r="D245" s="190" t="s">
        <v>1144</v>
      </c>
      <c r="E245" s="190"/>
      <c r="F245" s="32"/>
      <c r="G245" s="192"/>
      <c r="H245" s="6">
        <v>6951681</v>
      </c>
      <c r="I245" s="193">
        <v>5415.734</v>
      </c>
      <c r="J245" s="193"/>
      <c r="K245" s="85">
        <v>500</v>
      </c>
      <c r="M245" s="85">
        <v>500</v>
      </c>
    </row>
    <row r="246" spans="1:13" s="194" customFormat="1" ht="12.75">
      <c r="A246" s="190"/>
      <c r="B246" s="191">
        <v>2654590</v>
      </c>
      <c r="C246" s="190" t="s">
        <v>1117</v>
      </c>
      <c r="D246" s="190" t="s">
        <v>1145</v>
      </c>
      <c r="E246" s="190"/>
      <c r="F246" s="32"/>
      <c r="G246" s="192"/>
      <c r="H246" s="6">
        <v>4297091</v>
      </c>
      <c r="I246" s="24">
        <v>5362.80808080808</v>
      </c>
      <c r="J246" s="193"/>
      <c r="K246" s="85">
        <v>495</v>
      </c>
      <c r="M246" s="85">
        <v>495</v>
      </c>
    </row>
    <row r="247" spans="1:13" s="194" customFormat="1" ht="12.75">
      <c r="A247" s="190"/>
      <c r="B247" s="191">
        <v>732200</v>
      </c>
      <c r="C247" s="190" t="s">
        <v>1117</v>
      </c>
      <c r="D247" s="190" t="s">
        <v>1127</v>
      </c>
      <c r="E247" s="190"/>
      <c r="F247" s="32"/>
      <c r="G247" s="192"/>
      <c r="H247" s="6">
        <v>3564891</v>
      </c>
      <c r="I247" s="24">
        <v>1525.4166666666667</v>
      </c>
      <c r="J247" s="193"/>
      <c r="K247" s="85">
        <v>480</v>
      </c>
      <c r="M247" s="85">
        <v>480</v>
      </c>
    </row>
    <row r="248" spans="1:13" s="194" customFormat="1" ht="12.75">
      <c r="A248" s="190"/>
      <c r="B248" s="191">
        <v>946500</v>
      </c>
      <c r="C248" s="190" t="s">
        <v>1117</v>
      </c>
      <c r="D248" s="190" t="s">
        <v>1137</v>
      </c>
      <c r="E248" s="190"/>
      <c r="F248" s="32"/>
      <c r="G248" s="192"/>
      <c r="H248" s="6">
        <v>2618391</v>
      </c>
      <c r="I248" s="24">
        <v>1951.5463917525774</v>
      </c>
      <c r="J248" s="193"/>
      <c r="K248" s="85">
        <v>485</v>
      </c>
      <c r="M248" s="85">
        <v>485</v>
      </c>
    </row>
    <row r="249" spans="1:13" s="194" customFormat="1" ht="12.75">
      <c r="A249" s="190"/>
      <c r="B249" s="191">
        <v>1024000</v>
      </c>
      <c r="C249" s="190" t="s">
        <v>1117</v>
      </c>
      <c r="D249" s="190" t="s">
        <v>1129</v>
      </c>
      <c r="E249" s="190"/>
      <c r="F249" s="32"/>
      <c r="G249" s="192"/>
      <c r="H249" s="6">
        <v>1594391</v>
      </c>
      <c r="I249" s="24">
        <v>2089.795918367347</v>
      </c>
      <c r="J249" s="193"/>
      <c r="K249" s="85">
        <v>490</v>
      </c>
      <c r="M249" s="85">
        <v>490</v>
      </c>
    </row>
    <row r="250" spans="1:13" s="194" customFormat="1" ht="12.75">
      <c r="A250" s="190"/>
      <c r="B250" s="191">
        <v>418724</v>
      </c>
      <c r="C250" s="190" t="s">
        <v>1117</v>
      </c>
      <c r="D250" s="190" t="s">
        <v>1131</v>
      </c>
      <c r="E250" s="190"/>
      <c r="F250" s="32"/>
      <c r="G250" s="192"/>
      <c r="H250" s="6">
        <v>1175667</v>
      </c>
      <c r="I250" s="24">
        <v>854.5387755102041</v>
      </c>
      <c r="J250" s="193"/>
      <c r="K250" s="85">
        <v>490</v>
      </c>
      <c r="M250" s="85">
        <v>490</v>
      </c>
    </row>
    <row r="251" spans="1:13" s="194" customFormat="1" ht="12.75">
      <c r="A251" s="190"/>
      <c r="B251" s="191">
        <v>573000</v>
      </c>
      <c r="C251" s="190" t="s">
        <v>1117</v>
      </c>
      <c r="D251" s="190" t="s">
        <v>1132</v>
      </c>
      <c r="E251" s="190"/>
      <c r="F251" s="32"/>
      <c r="G251" s="192"/>
      <c r="H251" s="6">
        <v>602667</v>
      </c>
      <c r="I251" s="24">
        <v>1193.75</v>
      </c>
      <c r="J251" s="193"/>
      <c r="K251" s="85">
        <v>480</v>
      </c>
      <c r="M251" s="85">
        <v>480</v>
      </c>
    </row>
    <row r="252" spans="1:13" s="194" customFormat="1" ht="12.75">
      <c r="A252" s="190"/>
      <c r="B252" s="191">
        <v>363000</v>
      </c>
      <c r="C252" s="190" t="s">
        <v>1117</v>
      </c>
      <c r="D252" s="190" t="s">
        <v>1133</v>
      </c>
      <c r="E252" s="190"/>
      <c r="F252" s="32"/>
      <c r="G252" s="192"/>
      <c r="H252" s="6">
        <v>239667</v>
      </c>
      <c r="I252" s="24">
        <v>764.2105263157895</v>
      </c>
      <c r="J252" s="193"/>
      <c r="K252" s="85">
        <v>475</v>
      </c>
      <c r="M252" s="85">
        <v>475</v>
      </c>
    </row>
    <row r="253" spans="1:13" s="194" customFormat="1" ht="12.75">
      <c r="A253" s="190"/>
      <c r="B253" s="191">
        <v>239700</v>
      </c>
      <c r="C253" s="190" t="s">
        <v>1117</v>
      </c>
      <c r="D253" s="190" t="s">
        <v>1159</v>
      </c>
      <c r="E253" s="190"/>
      <c r="F253" s="32"/>
      <c r="G253" s="192"/>
      <c r="H253" s="6">
        <v>-33</v>
      </c>
      <c r="I253" s="24">
        <v>521.0869565217391</v>
      </c>
      <c r="J253" s="193"/>
      <c r="K253" s="85">
        <v>460</v>
      </c>
      <c r="M253" s="85">
        <v>460</v>
      </c>
    </row>
    <row r="254" spans="1:13" s="199" customFormat="1" ht="12.75">
      <c r="A254" s="195"/>
      <c r="B254" s="196">
        <v>33</v>
      </c>
      <c r="C254" s="195" t="s">
        <v>1117</v>
      </c>
      <c r="D254" s="195" t="s">
        <v>1163</v>
      </c>
      <c r="E254" s="195"/>
      <c r="F254" s="63"/>
      <c r="G254" s="197"/>
      <c r="H254" s="55"/>
      <c r="I254" s="56">
        <v>0.07173913043478261</v>
      </c>
      <c r="J254" s="198"/>
      <c r="K254" s="88">
        <v>460</v>
      </c>
      <c r="M254" s="88">
        <v>460</v>
      </c>
    </row>
    <row r="255" spans="1:13" s="203" customFormat="1" ht="12.75">
      <c r="A255" s="149"/>
      <c r="B255" s="109"/>
      <c r="C255" s="149"/>
      <c r="D255" s="149"/>
      <c r="E255" s="149"/>
      <c r="F255" s="32"/>
      <c r="G255" s="200"/>
      <c r="H255" s="6"/>
      <c r="I255" s="201"/>
      <c r="J255" s="201"/>
      <c r="K255" s="202"/>
      <c r="M255" s="202"/>
    </row>
    <row r="256" spans="1:13" s="203" customFormat="1" ht="12.75">
      <c r="A256" s="149"/>
      <c r="B256" s="109"/>
      <c r="C256" s="149"/>
      <c r="D256" s="149"/>
      <c r="E256" s="149"/>
      <c r="F256" s="32"/>
      <c r="G256" s="200"/>
      <c r="H256" s="6"/>
      <c r="I256" s="201"/>
      <c r="J256" s="201"/>
      <c r="K256" s="202"/>
      <c r="M256" s="202"/>
    </row>
    <row r="257" spans="1:13" s="17" customFormat="1" ht="12.75">
      <c r="A257" s="14"/>
      <c r="B257" s="105">
        <v>1734162</v>
      </c>
      <c r="C257" s="204" t="s">
        <v>1146</v>
      </c>
      <c r="D257" s="204" t="s">
        <v>1129</v>
      </c>
      <c r="E257" s="179"/>
      <c r="F257" s="32"/>
      <c r="G257" s="180"/>
      <c r="H257" s="6">
        <v>-1734162</v>
      </c>
      <c r="I257" s="24">
        <v>3539.1061224489795</v>
      </c>
      <c r="J257" s="41"/>
      <c r="K257" s="42">
        <v>490</v>
      </c>
      <c r="M257" s="42">
        <v>490</v>
      </c>
    </row>
    <row r="258" spans="1:13" s="17" customFormat="1" ht="12.75">
      <c r="A258" s="14"/>
      <c r="B258" s="105">
        <v>2236604</v>
      </c>
      <c r="C258" s="204" t="s">
        <v>1146</v>
      </c>
      <c r="D258" s="204" t="s">
        <v>1131</v>
      </c>
      <c r="E258" s="179"/>
      <c r="F258" s="32"/>
      <c r="G258" s="180"/>
      <c r="H258" s="6">
        <v>-3970766</v>
      </c>
      <c r="I258" s="24">
        <v>4564.497959183674</v>
      </c>
      <c r="J258" s="41"/>
      <c r="K258" s="42">
        <v>490</v>
      </c>
      <c r="M258" s="42">
        <v>490</v>
      </c>
    </row>
    <row r="259" spans="1:13" s="17" customFormat="1" ht="12.75">
      <c r="A259" s="14"/>
      <c r="B259" s="105">
        <v>2610748</v>
      </c>
      <c r="C259" s="204" t="s">
        <v>1146</v>
      </c>
      <c r="D259" s="204" t="s">
        <v>1132</v>
      </c>
      <c r="E259" s="179"/>
      <c r="F259" s="32"/>
      <c r="G259" s="180"/>
      <c r="H259" s="6">
        <v>-6581514</v>
      </c>
      <c r="I259" s="24">
        <v>5439.058333333333</v>
      </c>
      <c r="J259" s="41"/>
      <c r="K259" s="42">
        <v>480</v>
      </c>
      <c r="M259" s="42">
        <v>480</v>
      </c>
    </row>
    <row r="260" spans="1:13" s="17" customFormat="1" ht="12.75">
      <c r="A260" s="14"/>
      <c r="B260" s="105">
        <v>2513138</v>
      </c>
      <c r="C260" s="204" t="s">
        <v>1146</v>
      </c>
      <c r="D260" s="204" t="s">
        <v>1133</v>
      </c>
      <c r="E260" s="179"/>
      <c r="F260" s="32"/>
      <c r="G260" s="180"/>
      <c r="H260" s="6">
        <v>19219262</v>
      </c>
      <c r="I260" s="24">
        <v>5290.816842105263</v>
      </c>
      <c r="J260" s="41"/>
      <c r="K260" s="42">
        <v>475</v>
      </c>
      <c r="M260" s="42">
        <v>475</v>
      </c>
    </row>
    <row r="261" spans="1:13" s="17" customFormat="1" ht="12.75">
      <c r="A261" s="14"/>
      <c r="B261" s="105">
        <v>2512823</v>
      </c>
      <c r="C261" s="204" t="s">
        <v>1146</v>
      </c>
      <c r="D261" s="204" t="s">
        <v>1159</v>
      </c>
      <c r="E261" s="179"/>
      <c r="F261" s="32"/>
      <c r="G261" s="180"/>
      <c r="H261" s="6">
        <v>16706439</v>
      </c>
      <c r="I261" s="24">
        <v>5462.658695652174</v>
      </c>
      <c r="J261" s="41"/>
      <c r="K261" s="42">
        <v>460</v>
      </c>
      <c r="M261" s="42">
        <v>460</v>
      </c>
    </row>
    <row r="262" spans="1:13" s="57" customFormat="1" ht="12.75">
      <c r="A262" s="13"/>
      <c r="B262" s="205">
        <f>SUM(B257:B261)</f>
        <v>11607475</v>
      </c>
      <c r="C262" s="206" t="s">
        <v>1146</v>
      </c>
      <c r="D262" s="206" t="s">
        <v>1160</v>
      </c>
      <c r="E262" s="207"/>
      <c r="F262" s="63"/>
      <c r="G262" s="208"/>
      <c r="H262" s="209"/>
      <c r="I262" s="210">
        <v>-36318.34565217391</v>
      </c>
      <c r="J262" s="211"/>
      <c r="K262" s="60">
        <v>460</v>
      </c>
      <c r="M262" s="60">
        <v>460</v>
      </c>
    </row>
    <row r="263" spans="9:13" ht="12.75">
      <c r="I263" s="24"/>
      <c r="J263" s="24"/>
      <c r="K263" s="42"/>
      <c r="L263" s="17"/>
      <c r="M263" s="42"/>
    </row>
    <row r="264" spans="9:13" ht="12.75">
      <c r="I264" s="24"/>
      <c r="J264" s="24"/>
      <c r="K264" s="42"/>
      <c r="M264" s="42"/>
    </row>
    <row r="265" spans="9:13" ht="12.75">
      <c r="I265" s="24"/>
      <c r="J265" s="24"/>
      <c r="K265" s="42"/>
      <c r="M265" s="42"/>
    </row>
    <row r="266" spans="2:13" ht="12.75">
      <c r="B266" s="8">
        <v>-4717657</v>
      </c>
      <c r="C266" s="212" t="s">
        <v>1118</v>
      </c>
      <c r="D266" s="212" t="s">
        <v>1147</v>
      </c>
      <c r="E266" s="212"/>
      <c r="F266" s="78" t="s">
        <v>1148</v>
      </c>
      <c r="G266" s="213" t="s">
        <v>1149</v>
      </c>
      <c r="H266" s="6">
        <v>4717657</v>
      </c>
      <c r="I266" s="24">
        <v>-9530.620202020202</v>
      </c>
      <c r="J266" s="24"/>
      <c r="K266" s="42">
        <v>495</v>
      </c>
      <c r="M266" s="42">
        <v>495</v>
      </c>
    </row>
    <row r="267" spans="2:13" ht="12.75">
      <c r="B267" s="8">
        <v>1181750</v>
      </c>
      <c r="C267" s="212" t="s">
        <v>1118</v>
      </c>
      <c r="D267" s="212" t="s">
        <v>1145</v>
      </c>
      <c r="E267" s="212"/>
      <c r="G267" s="213"/>
      <c r="H267" s="6">
        <v>3535907</v>
      </c>
      <c r="I267" s="24">
        <v>2387.373737373737</v>
      </c>
      <c r="J267" s="24"/>
      <c r="K267" s="42">
        <v>495</v>
      </c>
      <c r="M267" s="42">
        <v>495</v>
      </c>
    </row>
    <row r="268" spans="2:13" ht="12.75">
      <c r="B268" s="8">
        <v>1132300</v>
      </c>
      <c r="C268" s="212" t="s">
        <v>1118</v>
      </c>
      <c r="D268" s="212" t="s">
        <v>1127</v>
      </c>
      <c r="E268" s="212"/>
      <c r="G268" s="213"/>
      <c r="H268" s="6">
        <v>2403607</v>
      </c>
      <c r="I268" s="24">
        <v>2358.9583333333335</v>
      </c>
      <c r="J268" s="24"/>
      <c r="K268" s="42">
        <v>480</v>
      </c>
      <c r="M268" s="42">
        <v>480</v>
      </c>
    </row>
    <row r="269" spans="2:13" ht="12.75">
      <c r="B269" s="8">
        <v>513350</v>
      </c>
      <c r="C269" s="212" t="s">
        <v>1118</v>
      </c>
      <c r="D269" s="212" t="s">
        <v>1137</v>
      </c>
      <c r="E269" s="212"/>
      <c r="G269" s="213"/>
      <c r="H269" s="6">
        <v>1890257</v>
      </c>
      <c r="I269" s="24">
        <v>1058.4536082474226</v>
      </c>
      <c r="J269" s="24"/>
      <c r="K269" s="42">
        <v>485</v>
      </c>
      <c r="M269" s="42">
        <v>485</v>
      </c>
    </row>
    <row r="270" spans="2:13" ht="12.75">
      <c r="B270" s="8">
        <v>292900</v>
      </c>
      <c r="C270" s="212" t="s">
        <v>1118</v>
      </c>
      <c r="D270" s="212" t="s">
        <v>1129</v>
      </c>
      <c r="E270" s="212"/>
      <c r="G270" s="213"/>
      <c r="H270" s="6">
        <v>1597357</v>
      </c>
      <c r="I270" s="24">
        <v>597.7551020408164</v>
      </c>
      <c r="J270" s="24"/>
      <c r="K270" s="42">
        <v>490</v>
      </c>
      <c r="M270" s="42">
        <v>490</v>
      </c>
    </row>
    <row r="271" spans="2:13" ht="12.75">
      <c r="B271" s="62">
        <v>348000</v>
      </c>
      <c r="C271" s="212" t="s">
        <v>1118</v>
      </c>
      <c r="D271" s="212" t="s">
        <v>1131</v>
      </c>
      <c r="E271" s="212"/>
      <c r="G271" s="213"/>
      <c r="H271" s="6">
        <v>1249357</v>
      </c>
      <c r="I271" s="24">
        <v>710.204081632653</v>
      </c>
      <c r="J271" s="24"/>
      <c r="K271" s="42">
        <v>490</v>
      </c>
      <c r="M271" s="42">
        <v>490</v>
      </c>
    </row>
    <row r="272" spans="2:13" ht="12.75">
      <c r="B272" s="62">
        <v>360700</v>
      </c>
      <c r="C272" s="212" t="s">
        <v>1118</v>
      </c>
      <c r="D272" s="212" t="s">
        <v>1132</v>
      </c>
      <c r="E272" s="212"/>
      <c r="G272" s="213"/>
      <c r="H272" s="6">
        <v>888657</v>
      </c>
      <c r="I272" s="24">
        <v>751.4583333333334</v>
      </c>
      <c r="J272" s="24"/>
      <c r="K272" s="42">
        <v>480</v>
      </c>
      <c r="M272" s="42">
        <v>480</v>
      </c>
    </row>
    <row r="273" spans="2:13" ht="12.75">
      <c r="B273" s="62">
        <v>308868</v>
      </c>
      <c r="C273" s="212" t="s">
        <v>1118</v>
      </c>
      <c r="D273" s="212" t="s">
        <v>1133</v>
      </c>
      <c r="E273" s="212"/>
      <c r="G273" s="213"/>
      <c r="H273" s="6">
        <v>579789</v>
      </c>
      <c r="I273" s="24">
        <v>650.2484210526316</v>
      </c>
      <c r="J273" s="24"/>
      <c r="K273" s="42">
        <v>475</v>
      </c>
      <c r="M273" s="42">
        <v>475</v>
      </c>
    </row>
    <row r="274" spans="2:13" ht="12.75">
      <c r="B274" s="62">
        <v>277200</v>
      </c>
      <c r="C274" s="212" t="s">
        <v>1118</v>
      </c>
      <c r="D274" s="212" t="s">
        <v>1159</v>
      </c>
      <c r="E274" s="212"/>
      <c r="G274" s="213"/>
      <c r="H274" s="6">
        <v>302589</v>
      </c>
      <c r="I274" s="24">
        <v>602.6086956521739</v>
      </c>
      <c r="J274" s="24"/>
      <c r="K274" s="42">
        <v>460</v>
      </c>
      <c r="M274" s="42">
        <v>460</v>
      </c>
    </row>
    <row r="275" spans="1:13" s="57" customFormat="1" ht="12.75">
      <c r="A275" s="13"/>
      <c r="B275" s="61">
        <v>-302589</v>
      </c>
      <c r="C275" s="207" t="s">
        <v>1118</v>
      </c>
      <c r="D275" s="207" t="s">
        <v>1160</v>
      </c>
      <c r="E275" s="207"/>
      <c r="F275" s="63"/>
      <c r="G275" s="208"/>
      <c r="H275" s="55"/>
      <c r="I275" s="56">
        <v>-657.8021739130435</v>
      </c>
      <c r="J275" s="56"/>
      <c r="K275" s="60">
        <v>460</v>
      </c>
      <c r="M275" s="60">
        <v>460</v>
      </c>
    </row>
    <row r="276" spans="1:13" s="17" customFormat="1" ht="12.75">
      <c r="A276" s="14"/>
      <c r="B276" s="62"/>
      <c r="C276" s="179"/>
      <c r="D276" s="179"/>
      <c r="E276" s="179"/>
      <c r="F276" s="32"/>
      <c r="G276" s="180"/>
      <c r="H276" s="30"/>
      <c r="I276" s="182"/>
      <c r="J276" s="41"/>
      <c r="K276" s="42"/>
      <c r="M276" s="42"/>
    </row>
    <row r="277" spans="1:13" s="17" customFormat="1" ht="12.75">
      <c r="A277" s="14"/>
      <c r="B277" s="62"/>
      <c r="C277" s="179"/>
      <c r="D277" s="179"/>
      <c r="E277" s="179"/>
      <c r="F277" s="32"/>
      <c r="G277" s="180"/>
      <c r="H277" s="33"/>
      <c r="I277" s="182"/>
      <c r="J277" s="41"/>
      <c r="K277" s="42"/>
      <c r="M277" s="42"/>
    </row>
    <row r="278" spans="8:13" ht="12.75">
      <c r="H278" s="76"/>
      <c r="I278" s="214"/>
      <c r="J278" s="24"/>
      <c r="K278" s="42">
        <v>480</v>
      </c>
      <c r="M278" s="42">
        <v>480</v>
      </c>
    </row>
    <row r="279" spans="1:13" s="220" customFormat="1" ht="12.75">
      <c r="A279" s="215"/>
      <c r="B279" s="216">
        <v>-3279785</v>
      </c>
      <c r="C279" s="215" t="s">
        <v>1119</v>
      </c>
      <c r="D279" s="215" t="s">
        <v>1126</v>
      </c>
      <c r="E279" s="215"/>
      <c r="F279" s="78" t="s">
        <v>1148</v>
      </c>
      <c r="G279" s="217" t="s">
        <v>1149</v>
      </c>
      <c r="H279" s="76">
        <v>3279785</v>
      </c>
      <c r="I279" s="214">
        <v>-6625.828282828283</v>
      </c>
      <c r="J279" s="218"/>
      <c r="K279" s="219">
        <v>495</v>
      </c>
      <c r="M279" s="219">
        <v>495</v>
      </c>
    </row>
    <row r="280" spans="1:13" s="220" customFormat="1" ht="12.75">
      <c r="A280" s="215"/>
      <c r="B280" s="216">
        <v>1190560</v>
      </c>
      <c r="C280" s="215" t="s">
        <v>1119</v>
      </c>
      <c r="D280" s="215" t="s">
        <v>1127</v>
      </c>
      <c r="E280" s="215"/>
      <c r="F280" s="78"/>
      <c r="G280" s="217"/>
      <c r="H280" s="76">
        <v>2089225</v>
      </c>
      <c r="I280" s="214">
        <v>2480.3333333333335</v>
      </c>
      <c r="J280" s="218"/>
      <c r="K280" s="219">
        <v>480</v>
      </c>
      <c r="M280" s="219">
        <v>480</v>
      </c>
    </row>
    <row r="281" spans="1:13" s="220" customFormat="1" ht="12.75">
      <c r="A281" s="215"/>
      <c r="B281" s="216">
        <v>696375</v>
      </c>
      <c r="C281" s="215" t="s">
        <v>1119</v>
      </c>
      <c r="D281" s="215" t="s">
        <v>1137</v>
      </c>
      <c r="E281" s="215"/>
      <c r="F281" s="78"/>
      <c r="G281" s="217"/>
      <c r="H281" s="76">
        <v>1392850</v>
      </c>
      <c r="I281" s="214">
        <v>1435.8247422680413</v>
      </c>
      <c r="J281" s="218"/>
      <c r="K281" s="219">
        <v>485</v>
      </c>
      <c r="M281" s="219">
        <v>485</v>
      </c>
    </row>
    <row r="282" spans="1:13" s="220" customFormat="1" ht="12.75">
      <c r="A282" s="215"/>
      <c r="B282" s="216">
        <v>387600</v>
      </c>
      <c r="C282" s="215" t="s">
        <v>1119</v>
      </c>
      <c r="D282" s="215" t="s">
        <v>1129</v>
      </c>
      <c r="E282" s="215"/>
      <c r="F282" s="78"/>
      <c r="G282" s="217"/>
      <c r="H282" s="76">
        <v>1005250</v>
      </c>
      <c r="I282" s="214">
        <v>791.0204081632653</v>
      </c>
      <c r="J282" s="218"/>
      <c r="K282" s="219">
        <v>490</v>
      </c>
      <c r="M282" s="219">
        <v>490</v>
      </c>
    </row>
    <row r="283" spans="1:13" s="220" customFormat="1" ht="12.75">
      <c r="A283" s="215"/>
      <c r="B283" s="221">
        <v>318646</v>
      </c>
      <c r="C283" s="215" t="s">
        <v>1119</v>
      </c>
      <c r="D283" s="215" t="s">
        <v>1131</v>
      </c>
      <c r="E283" s="215"/>
      <c r="F283" s="78"/>
      <c r="G283" s="217"/>
      <c r="H283" s="76">
        <v>686604</v>
      </c>
      <c r="I283" s="214">
        <v>650.2979591836735</v>
      </c>
      <c r="J283" s="218"/>
      <c r="K283" s="219">
        <v>490</v>
      </c>
      <c r="M283" s="219">
        <v>490</v>
      </c>
    </row>
    <row r="284" spans="1:13" s="220" customFormat="1" ht="12.75">
      <c r="A284" s="215"/>
      <c r="B284" s="221">
        <v>371900</v>
      </c>
      <c r="C284" s="215" t="s">
        <v>1119</v>
      </c>
      <c r="D284" s="215" t="s">
        <v>1132</v>
      </c>
      <c r="E284" s="215"/>
      <c r="F284" s="78"/>
      <c r="G284" s="217"/>
      <c r="H284" s="76">
        <v>314704</v>
      </c>
      <c r="I284" s="214">
        <v>774.7916666666666</v>
      </c>
      <c r="J284" s="218"/>
      <c r="K284" s="219">
        <v>480</v>
      </c>
      <c r="M284" s="219">
        <v>480</v>
      </c>
    </row>
    <row r="285" spans="1:13" s="220" customFormat="1" ht="12.75">
      <c r="A285" s="215"/>
      <c r="B285" s="221">
        <v>268300</v>
      </c>
      <c r="C285" s="215" t="s">
        <v>1119</v>
      </c>
      <c r="D285" s="215" t="s">
        <v>1133</v>
      </c>
      <c r="E285" s="215"/>
      <c r="F285" s="78"/>
      <c r="G285" s="217"/>
      <c r="H285" s="76">
        <v>46404</v>
      </c>
      <c r="I285" s="214">
        <v>564.8421052631579</v>
      </c>
      <c r="J285" s="218"/>
      <c r="K285" s="219">
        <v>475</v>
      </c>
      <c r="M285" s="219">
        <v>475</v>
      </c>
    </row>
    <row r="286" spans="1:13" s="220" customFormat="1" ht="12.75">
      <c r="A286" s="215"/>
      <c r="B286" s="221">
        <v>46400</v>
      </c>
      <c r="C286" s="215" t="s">
        <v>1119</v>
      </c>
      <c r="D286" s="215" t="s">
        <v>1159</v>
      </c>
      <c r="E286" s="215"/>
      <c r="F286" s="78"/>
      <c r="G286" s="217"/>
      <c r="H286" s="76">
        <v>4</v>
      </c>
      <c r="I286" s="214">
        <v>100.8695652173913</v>
      </c>
      <c r="J286" s="218"/>
      <c r="K286" s="219">
        <v>460</v>
      </c>
      <c r="M286" s="219">
        <v>460</v>
      </c>
    </row>
    <row r="287" spans="1:13" s="228" customFormat="1" ht="12.75">
      <c r="A287" s="222"/>
      <c r="B287" s="223">
        <v>-4</v>
      </c>
      <c r="C287" s="222" t="s">
        <v>1119</v>
      </c>
      <c r="D287" s="222" t="s">
        <v>1162</v>
      </c>
      <c r="E287" s="222"/>
      <c r="F287" s="63"/>
      <c r="G287" s="224"/>
      <c r="H287" s="50">
        <v>8</v>
      </c>
      <c r="I287" s="225">
        <v>-0.008695652173913044</v>
      </c>
      <c r="J287" s="226"/>
      <c r="K287" s="227">
        <v>460</v>
      </c>
      <c r="M287" s="227">
        <v>460</v>
      </c>
    </row>
    <row r="288" spans="1:13" s="17" customFormat="1" ht="12.75">
      <c r="A288" s="14"/>
      <c r="B288" s="229"/>
      <c r="C288" s="230"/>
      <c r="D288" s="230"/>
      <c r="E288" s="230"/>
      <c r="F288" s="32"/>
      <c r="G288" s="231"/>
      <c r="H288" s="76"/>
      <c r="I288" s="182"/>
      <c r="J288" s="41"/>
      <c r="K288" s="219"/>
      <c r="M288" s="219"/>
    </row>
    <row r="289" spans="1:13" s="17" customFormat="1" ht="12.75">
      <c r="A289" s="14"/>
      <c r="B289" s="229"/>
      <c r="C289" s="230"/>
      <c r="D289" s="230"/>
      <c r="E289" s="230"/>
      <c r="F289" s="32"/>
      <c r="G289" s="231"/>
      <c r="H289" s="76"/>
      <c r="I289" s="182"/>
      <c r="J289" s="41"/>
      <c r="K289" s="219"/>
      <c r="M289" s="219"/>
    </row>
    <row r="290" spans="1:13" s="17" customFormat="1" ht="12.75">
      <c r="A290" s="14"/>
      <c r="B290" s="229"/>
      <c r="C290" s="230"/>
      <c r="D290" s="230"/>
      <c r="E290" s="230"/>
      <c r="F290" s="32"/>
      <c r="G290" s="231"/>
      <c r="H290" s="33"/>
      <c r="I290" s="182"/>
      <c r="J290" s="41"/>
      <c r="K290" s="219"/>
      <c r="M290" s="219"/>
    </row>
    <row r="291" spans="1:13" s="239" customFormat="1" ht="12.75">
      <c r="A291" s="232"/>
      <c r="B291" s="233">
        <v>1474406</v>
      </c>
      <c r="C291" s="234" t="s">
        <v>1120</v>
      </c>
      <c r="D291" s="235" t="s">
        <v>1137</v>
      </c>
      <c r="E291" s="232"/>
      <c r="F291" s="32"/>
      <c r="G291" s="236"/>
      <c r="H291" s="76">
        <v>-1474406</v>
      </c>
      <c r="I291" s="182">
        <v>3040.0123711340207</v>
      </c>
      <c r="J291" s="237"/>
      <c r="K291" s="238">
        <v>485</v>
      </c>
      <c r="M291" s="238">
        <v>485</v>
      </c>
    </row>
    <row r="292" spans="1:13" s="239" customFormat="1" ht="12.75">
      <c r="A292" s="232"/>
      <c r="B292" s="240">
        <v>0</v>
      </c>
      <c r="C292" s="234" t="s">
        <v>1120</v>
      </c>
      <c r="D292" s="235" t="s">
        <v>1129</v>
      </c>
      <c r="E292" s="232"/>
      <c r="F292" s="32"/>
      <c r="G292" s="236"/>
      <c r="H292" s="76">
        <v>-1474406</v>
      </c>
      <c r="I292" s="182">
        <v>0</v>
      </c>
      <c r="J292" s="237"/>
      <c r="K292" s="238">
        <v>490</v>
      </c>
      <c r="M292" s="238">
        <v>490</v>
      </c>
    </row>
    <row r="293" spans="1:13" s="239" customFormat="1" ht="12.75">
      <c r="A293" s="232"/>
      <c r="B293" s="240">
        <v>-4650120</v>
      </c>
      <c r="C293" s="234" t="s">
        <v>1120</v>
      </c>
      <c r="D293" s="235" t="s">
        <v>1130</v>
      </c>
      <c r="E293" s="232"/>
      <c r="F293" s="32"/>
      <c r="G293" s="236"/>
      <c r="H293" s="76">
        <v>3175714</v>
      </c>
      <c r="I293" s="182">
        <v>-9490.040816326531</v>
      </c>
      <c r="J293" s="237"/>
      <c r="K293" s="238">
        <v>490</v>
      </c>
      <c r="M293" s="238">
        <v>490</v>
      </c>
    </row>
    <row r="294" spans="1:13" s="239" customFormat="1" ht="12.75">
      <c r="A294" s="232"/>
      <c r="B294" s="233">
        <v>90000</v>
      </c>
      <c r="C294" s="234" t="s">
        <v>1120</v>
      </c>
      <c r="D294" s="235" t="s">
        <v>1131</v>
      </c>
      <c r="E294" s="232"/>
      <c r="F294" s="32"/>
      <c r="G294" s="236"/>
      <c r="H294" s="76">
        <v>3085714</v>
      </c>
      <c r="I294" s="182">
        <v>183.6734693877551</v>
      </c>
      <c r="J294" s="237"/>
      <c r="K294" s="238">
        <v>490</v>
      </c>
      <c r="M294" s="238">
        <v>490</v>
      </c>
    </row>
    <row r="295" spans="1:13" s="239" customFormat="1" ht="12.75">
      <c r="A295" s="232"/>
      <c r="B295" s="233">
        <v>0</v>
      </c>
      <c r="C295" s="234" t="s">
        <v>1120</v>
      </c>
      <c r="D295" s="235" t="s">
        <v>1132</v>
      </c>
      <c r="E295" s="232"/>
      <c r="F295" s="32"/>
      <c r="G295" s="236"/>
      <c r="H295" s="76">
        <v>3085714</v>
      </c>
      <c r="I295" s="182">
        <v>0</v>
      </c>
      <c r="J295" s="237"/>
      <c r="K295" s="238">
        <v>480</v>
      </c>
      <c r="M295" s="238">
        <v>480</v>
      </c>
    </row>
    <row r="296" spans="1:13" s="239" customFormat="1" ht="12.75">
      <c r="A296" s="232"/>
      <c r="B296" s="233">
        <v>0</v>
      </c>
      <c r="C296" s="234" t="s">
        <v>1120</v>
      </c>
      <c r="D296" s="235" t="s">
        <v>1133</v>
      </c>
      <c r="E296" s="232"/>
      <c r="F296" s="32"/>
      <c r="G296" s="236"/>
      <c r="H296" s="76">
        <v>3085714</v>
      </c>
      <c r="I296" s="182">
        <v>0</v>
      </c>
      <c r="J296" s="237"/>
      <c r="K296" s="238">
        <v>475</v>
      </c>
      <c r="M296" s="238">
        <v>475</v>
      </c>
    </row>
    <row r="297" spans="1:13" s="239" customFormat="1" ht="12.75">
      <c r="A297" s="232"/>
      <c r="B297" s="233">
        <v>0</v>
      </c>
      <c r="C297" s="234" t="s">
        <v>1120</v>
      </c>
      <c r="D297" s="235" t="s">
        <v>1159</v>
      </c>
      <c r="E297" s="232"/>
      <c r="F297" s="32"/>
      <c r="G297" s="236"/>
      <c r="H297" s="76">
        <v>3085714</v>
      </c>
      <c r="I297" s="182">
        <v>0</v>
      </c>
      <c r="J297" s="237"/>
      <c r="K297" s="238">
        <v>460</v>
      </c>
      <c r="M297" s="238">
        <v>460</v>
      </c>
    </row>
    <row r="298" spans="1:13" s="246" customFormat="1" ht="12.75">
      <c r="A298" s="241"/>
      <c r="B298" s="242">
        <v>-3085714</v>
      </c>
      <c r="C298" s="241" t="s">
        <v>1150</v>
      </c>
      <c r="D298" s="241" t="s">
        <v>1160</v>
      </c>
      <c r="E298" s="241"/>
      <c r="F298" s="63"/>
      <c r="G298" s="243"/>
      <c r="H298" s="50"/>
      <c r="I298" s="211">
        <v>-6708.073913043479</v>
      </c>
      <c r="J298" s="244"/>
      <c r="K298" s="245">
        <v>460</v>
      </c>
      <c r="M298" s="245">
        <v>460</v>
      </c>
    </row>
    <row r="299" spans="1:13" s="17" customFormat="1" ht="12.75">
      <c r="A299" s="14"/>
      <c r="B299" s="229"/>
      <c r="C299" s="230"/>
      <c r="D299" s="230"/>
      <c r="E299" s="230"/>
      <c r="F299" s="32"/>
      <c r="G299" s="231"/>
      <c r="H299" s="30"/>
      <c r="I299" s="182"/>
      <c r="J299" s="41"/>
      <c r="K299" s="42"/>
      <c r="M299" s="219"/>
    </row>
    <row r="300" spans="1:13" s="17" customFormat="1" ht="12.75">
      <c r="A300" s="14"/>
      <c r="B300" s="229"/>
      <c r="C300" s="230"/>
      <c r="D300" s="230"/>
      <c r="E300" s="230"/>
      <c r="F300" s="32"/>
      <c r="G300" s="231"/>
      <c r="H300" s="30"/>
      <c r="I300" s="182"/>
      <c r="J300" s="41"/>
      <c r="K300" s="42"/>
      <c r="M300" s="219"/>
    </row>
    <row r="301" spans="1:13" s="254" customFormat="1" ht="12.75">
      <c r="A301" s="247"/>
      <c r="B301" s="248"/>
      <c r="C301" s="249"/>
      <c r="D301" s="249"/>
      <c r="E301" s="247"/>
      <c r="F301" s="32"/>
      <c r="G301" s="250"/>
      <c r="H301" s="248"/>
      <c r="I301" s="251"/>
      <c r="J301" s="252"/>
      <c r="K301" s="253"/>
      <c r="M301" s="253"/>
    </row>
    <row r="302" spans="1:13" s="254" customFormat="1" ht="12.75">
      <c r="A302" s="247"/>
      <c r="B302" s="255">
        <v>-12761734</v>
      </c>
      <c r="C302" s="249" t="s">
        <v>1151</v>
      </c>
      <c r="D302" s="249" t="s">
        <v>1130</v>
      </c>
      <c r="E302" s="247"/>
      <c r="F302" s="32"/>
      <c r="G302" s="250"/>
      <c r="H302" s="248">
        <v>12761734</v>
      </c>
      <c r="I302" s="251">
        <v>-26044.355102040816</v>
      </c>
      <c r="J302" s="252"/>
      <c r="K302" s="253">
        <v>490</v>
      </c>
      <c r="M302" s="253">
        <v>490</v>
      </c>
    </row>
    <row r="303" spans="1:13" s="254" customFormat="1" ht="12.75">
      <c r="A303" s="247"/>
      <c r="B303" s="248">
        <v>3191220</v>
      </c>
      <c r="C303" s="249" t="s">
        <v>1151</v>
      </c>
      <c r="D303" s="249" t="s">
        <v>1131</v>
      </c>
      <c r="E303" s="247"/>
      <c r="F303" s="32"/>
      <c r="G303" s="250"/>
      <c r="H303" s="248">
        <v>9570514</v>
      </c>
      <c r="I303" s="251">
        <v>6512.693877551021</v>
      </c>
      <c r="J303" s="252"/>
      <c r="K303" s="253">
        <v>490</v>
      </c>
      <c r="M303" s="253">
        <v>490</v>
      </c>
    </row>
    <row r="304" spans="1:13" s="254" customFormat="1" ht="12.75">
      <c r="A304" s="247"/>
      <c r="B304" s="248">
        <v>2511135</v>
      </c>
      <c r="C304" s="249" t="s">
        <v>1151</v>
      </c>
      <c r="D304" s="249" t="s">
        <v>1132</v>
      </c>
      <c r="E304" s="247"/>
      <c r="F304" s="32"/>
      <c r="G304" s="250"/>
      <c r="H304" s="248">
        <v>7059379</v>
      </c>
      <c r="I304" s="251">
        <v>5231.53125</v>
      </c>
      <c r="J304" s="252"/>
      <c r="K304" s="253">
        <v>480</v>
      </c>
      <c r="M304" s="253">
        <v>480</v>
      </c>
    </row>
    <row r="305" spans="1:13" s="254" customFormat="1" ht="12.75">
      <c r="A305" s="247"/>
      <c r="B305" s="248">
        <v>2578918</v>
      </c>
      <c r="C305" s="249" t="s">
        <v>1151</v>
      </c>
      <c r="D305" s="249" t="s">
        <v>1133</v>
      </c>
      <c r="E305" s="247"/>
      <c r="F305" s="32"/>
      <c r="G305" s="250"/>
      <c r="H305" s="248">
        <v>4480461</v>
      </c>
      <c r="I305" s="251">
        <v>5429.301052631579</v>
      </c>
      <c r="J305" s="252"/>
      <c r="K305" s="253">
        <v>475</v>
      </c>
      <c r="M305" s="253">
        <v>475</v>
      </c>
    </row>
    <row r="306" spans="1:13" s="254" customFormat="1" ht="12.75">
      <c r="A306" s="247"/>
      <c r="B306" s="248">
        <v>2044700</v>
      </c>
      <c r="C306" s="249" t="s">
        <v>1151</v>
      </c>
      <c r="D306" s="249" t="s">
        <v>1159</v>
      </c>
      <c r="E306" s="247"/>
      <c r="F306" s="32"/>
      <c r="G306" s="250"/>
      <c r="H306" s="248">
        <v>2435761</v>
      </c>
      <c r="I306" s="251">
        <v>4445</v>
      </c>
      <c r="J306" s="252"/>
      <c r="K306" s="253">
        <v>460</v>
      </c>
      <c r="M306" s="253">
        <v>460</v>
      </c>
    </row>
    <row r="307" spans="1:13" s="262" customFormat="1" ht="12.75">
      <c r="A307" s="256"/>
      <c r="B307" s="257">
        <v>-2435761</v>
      </c>
      <c r="C307" s="256" t="s">
        <v>1151</v>
      </c>
      <c r="D307" s="256" t="s">
        <v>1162</v>
      </c>
      <c r="E307" s="256"/>
      <c r="F307" s="63"/>
      <c r="G307" s="258"/>
      <c r="H307" s="106"/>
      <c r="I307" s="259">
        <v>-5295.132608695652</v>
      </c>
      <c r="J307" s="260"/>
      <c r="K307" s="261">
        <v>460</v>
      </c>
      <c r="M307" s="261">
        <v>460</v>
      </c>
    </row>
    <row r="308" spans="1:13" s="17" customFormat="1" ht="12.75">
      <c r="A308" s="14"/>
      <c r="B308" s="229"/>
      <c r="C308" s="230"/>
      <c r="D308" s="230"/>
      <c r="E308" s="230"/>
      <c r="F308" s="32"/>
      <c r="G308" s="231"/>
      <c r="H308" s="30"/>
      <c r="I308" s="182"/>
      <c r="J308" s="41"/>
      <c r="K308" s="42"/>
      <c r="M308" s="219"/>
    </row>
    <row r="309" spans="1:13" ht="12.75">
      <c r="A309" s="14"/>
      <c r="B309" s="229"/>
      <c r="C309" s="230"/>
      <c r="D309" s="230"/>
      <c r="E309" s="230"/>
      <c r="F309" s="32"/>
      <c r="G309" s="231"/>
      <c r="H309" s="30"/>
      <c r="I309" s="41"/>
      <c r="J309" s="41"/>
      <c r="K309" s="42"/>
      <c r="L309" s="17"/>
      <c r="M309" s="42"/>
    </row>
    <row r="310" spans="1:13" ht="12.75">
      <c r="A310" s="14"/>
      <c r="B310" s="229"/>
      <c r="C310" s="230"/>
      <c r="D310" s="230"/>
      <c r="E310" s="230"/>
      <c r="F310" s="32"/>
      <c r="G310" s="231"/>
      <c r="H310" s="30"/>
      <c r="I310" s="41"/>
      <c r="J310" s="41"/>
      <c r="K310" s="42"/>
      <c r="L310" s="17"/>
      <c r="M310" s="42"/>
    </row>
    <row r="311" spans="1:13" s="264" customFormat="1" ht="12.75">
      <c r="A311" s="34"/>
      <c r="B311" s="265">
        <v>-28313914</v>
      </c>
      <c r="C311" s="158" t="s">
        <v>1122</v>
      </c>
      <c r="D311" s="158" t="s">
        <v>1140</v>
      </c>
      <c r="E311" s="34"/>
      <c r="F311" s="32"/>
      <c r="G311" s="32"/>
      <c r="H311" s="76"/>
      <c r="I311" s="182"/>
      <c r="J311" s="263"/>
      <c r="K311" s="85"/>
      <c r="M311" s="85"/>
    </row>
    <row r="312" spans="1:13" s="203" customFormat="1" ht="12.75">
      <c r="A312" s="149"/>
      <c r="B312" s="265">
        <v>2256267.8</v>
      </c>
      <c r="C312" s="158" t="s">
        <v>1122</v>
      </c>
      <c r="D312" s="158" t="s">
        <v>1133</v>
      </c>
      <c r="E312" s="149"/>
      <c r="F312" s="32"/>
      <c r="G312" s="200"/>
      <c r="H312" s="265">
        <v>-2256267.8</v>
      </c>
      <c r="I312" s="266">
        <v>4750.03747368421</v>
      </c>
      <c r="J312" s="201"/>
      <c r="K312" s="202">
        <v>475</v>
      </c>
      <c r="M312" s="202">
        <v>475</v>
      </c>
    </row>
    <row r="313" spans="1:13" s="203" customFormat="1" ht="12.75">
      <c r="A313" s="149"/>
      <c r="B313" s="265">
        <v>1871519</v>
      </c>
      <c r="C313" s="158" t="s">
        <v>1122</v>
      </c>
      <c r="D313" s="158" t="s">
        <v>1159</v>
      </c>
      <c r="E313" s="149"/>
      <c r="F313" s="32"/>
      <c r="G313" s="200"/>
      <c r="H313" s="265">
        <v>-4127786.8</v>
      </c>
      <c r="I313" s="266">
        <v>4068.519565217391</v>
      </c>
      <c r="J313" s="201"/>
      <c r="K313" s="202">
        <v>460</v>
      </c>
      <c r="M313" s="202">
        <v>460</v>
      </c>
    </row>
    <row r="314" spans="1:13" s="274" customFormat="1" ht="12.75">
      <c r="A314" s="267"/>
      <c r="B314" s="268">
        <f>SUM(B311:B313)</f>
        <v>-24186127.2</v>
      </c>
      <c r="C314" s="267" t="s">
        <v>1122</v>
      </c>
      <c r="D314" s="267" t="s">
        <v>1134</v>
      </c>
      <c r="E314" s="267"/>
      <c r="F314" s="63"/>
      <c r="G314" s="269"/>
      <c r="H314" s="270"/>
      <c r="I314" s="271">
        <v>8973.44956521739</v>
      </c>
      <c r="J314" s="272"/>
      <c r="K314" s="273">
        <v>460</v>
      </c>
      <c r="M314" s="273">
        <v>460</v>
      </c>
    </row>
    <row r="315" spans="1:13" s="17" customFormat="1" ht="12.75">
      <c r="A315" s="14"/>
      <c r="B315" s="229"/>
      <c r="C315" s="230"/>
      <c r="D315" s="230"/>
      <c r="E315" s="230"/>
      <c r="F315" s="32"/>
      <c r="G315" s="231"/>
      <c r="H315" s="30"/>
      <c r="I315" s="41"/>
      <c r="J315" s="41"/>
      <c r="K315" s="42"/>
      <c r="M315" s="42"/>
    </row>
    <row r="316" spans="1:13" s="17" customFormat="1" ht="12.75">
      <c r="A316" s="14"/>
      <c r="B316" s="229"/>
      <c r="C316" s="230"/>
      <c r="D316" s="230"/>
      <c r="E316" s="230"/>
      <c r="F316" s="32"/>
      <c r="G316" s="231"/>
      <c r="H316" s="30"/>
      <c r="I316" s="41"/>
      <c r="J316" s="41"/>
      <c r="K316" s="42"/>
      <c r="M316" s="42"/>
    </row>
    <row r="317" spans="1:13" s="17" customFormat="1" ht="12.75">
      <c r="A317" s="14"/>
      <c r="B317" s="229"/>
      <c r="C317" s="230"/>
      <c r="D317" s="230"/>
      <c r="E317" s="230"/>
      <c r="F317" s="32"/>
      <c r="G317" s="231"/>
      <c r="H317" s="30"/>
      <c r="I317" s="41"/>
      <c r="J317" s="41"/>
      <c r="K317" s="42"/>
      <c r="M317" s="42"/>
    </row>
    <row r="318" spans="1:13" s="17" customFormat="1" ht="12.75">
      <c r="A318" s="14"/>
      <c r="B318" s="229"/>
      <c r="C318" s="230"/>
      <c r="D318" s="230"/>
      <c r="E318" s="230"/>
      <c r="F318" s="32"/>
      <c r="G318" s="231"/>
      <c r="H318" s="30"/>
      <c r="I318" s="41"/>
      <c r="J318" s="41"/>
      <c r="K318" s="42"/>
      <c r="M318" s="42"/>
    </row>
    <row r="319" spans="1:13" s="305" customFormat="1" ht="12.75">
      <c r="A319" s="301"/>
      <c r="B319" s="312">
        <v>-2257177</v>
      </c>
      <c r="C319" s="313" t="s">
        <v>1255</v>
      </c>
      <c r="D319" s="313" t="s">
        <v>1161</v>
      </c>
      <c r="E319" s="301"/>
      <c r="F319" s="32"/>
      <c r="G319" s="303"/>
      <c r="H319" s="312">
        <v>2257177</v>
      </c>
      <c r="I319" s="314">
        <v>-4751.951578947368</v>
      </c>
      <c r="J319" s="315"/>
      <c r="K319" s="306">
        <v>475</v>
      </c>
      <c r="M319" s="306">
        <v>475</v>
      </c>
    </row>
    <row r="320" spans="1:13" s="305" customFormat="1" ht="12.75">
      <c r="A320" s="301"/>
      <c r="B320" s="312">
        <v>1138474</v>
      </c>
      <c r="C320" s="313" t="s">
        <v>1255</v>
      </c>
      <c r="D320" s="313" t="s">
        <v>1159</v>
      </c>
      <c r="E320" s="301"/>
      <c r="F320" s="32"/>
      <c r="G320" s="303"/>
      <c r="H320" s="312">
        <v>1118703</v>
      </c>
      <c r="I320" s="314">
        <v>2474.9434782608696</v>
      </c>
      <c r="J320" s="315"/>
      <c r="K320" s="306">
        <v>460</v>
      </c>
      <c r="M320" s="306">
        <v>460</v>
      </c>
    </row>
    <row r="321" spans="1:13" s="323" customFormat="1" ht="12.75">
      <c r="A321" s="316"/>
      <c r="B321" s="317">
        <v>-1118703</v>
      </c>
      <c r="C321" s="316" t="s">
        <v>1255</v>
      </c>
      <c r="D321" s="316" t="s">
        <v>1134</v>
      </c>
      <c r="E321" s="316"/>
      <c r="F321" s="63"/>
      <c r="G321" s="318"/>
      <c r="H321" s="319"/>
      <c r="I321" s="320">
        <v>-2431.9630434782607</v>
      </c>
      <c r="J321" s="321"/>
      <c r="K321" s="322">
        <v>460</v>
      </c>
      <c r="M321" s="322">
        <v>460</v>
      </c>
    </row>
    <row r="322" spans="1:13" s="17" customFormat="1" ht="12.75">
      <c r="A322" s="14"/>
      <c r="B322" s="229"/>
      <c r="C322" s="230"/>
      <c r="D322" s="230"/>
      <c r="E322" s="230"/>
      <c r="F322" s="32"/>
      <c r="G322" s="231"/>
      <c r="H322" s="30"/>
      <c r="I322" s="41"/>
      <c r="J322" s="41"/>
      <c r="K322" s="42"/>
      <c r="M322" s="42"/>
    </row>
    <row r="323" spans="1:13" ht="13.5" thickBot="1">
      <c r="A323" s="46"/>
      <c r="B323" s="362">
        <v>525000</v>
      </c>
      <c r="C323" s="81" t="s">
        <v>1152</v>
      </c>
      <c r="D323" s="81"/>
      <c r="E323" s="81"/>
      <c r="F323" s="275"/>
      <c r="G323" s="275"/>
      <c r="H323" s="44"/>
      <c r="I323" s="48">
        <v>1141.304347826087</v>
      </c>
      <c r="J323" s="48"/>
      <c r="K323" s="42">
        <v>460</v>
      </c>
      <c r="M323" s="42">
        <v>460</v>
      </c>
    </row>
    <row r="324" spans="1:13" ht="12.75">
      <c r="A324" s="14"/>
      <c r="B324" s="101"/>
      <c r="I324" s="24"/>
      <c r="J324" s="24"/>
      <c r="K324" s="42"/>
      <c r="M324" s="42"/>
    </row>
    <row r="325" spans="1:13" ht="12.75">
      <c r="A325" s="14"/>
      <c r="B325" s="101">
        <v>525000</v>
      </c>
      <c r="C325" s="1" t="s">
        <v>1153</v>
      </c>
      <c r="D325" s="1" t="s">
        <v>1154</v>
      </c>
      <c r="F325" s="78" t="s">
        <v>1155</v>
      </c>
      <c r="G325" s="29" t="s">
        <v>24</v>
      </c>
      <c r="H325" s="6">
        <v>-525000</v>
      </c>
      <c r="I325" s="24">
        <v>1141.304347826087</v>
      </c>
      <c r="J325" s="24"/>
      <c r="K325" s="42">
        <v>460</v>
      </c>
      <c r="M325" s="42">
        <v>460</v>
      </c>
    </row>
    <row r="326" spans="1:13" s="57" customFormat="1" ht="12.75">
      <c r="A326" s="13"/>
      <c r="B326" s="102">
        <v>525000</v>
      </c>
      <c r="C326" s="13"/>
      <c r="D326" s="13" t="s">
        <v>1154</v>
      </c>
      <c r="E326" s="13"/>
      <c r="F326" s="63"/>
      <c r="G326" s="20"/>
      <c r="H326" s="55">
        <v>0</v>
      </c>
      <c r="I326" s="56">
        <v>1141.304347826087</v>
      </c>
      <c r="J326" s="56"/>
      <c r="K326" s="60">
        <v>460</v>
      </c>
      <c r="M326" s="60">
        <v>460</v>
      </c>
    </row>
    <row r="327" spans="1:13" ht="12.75">
      <c r="A327" s="14"/>
      <c r="I327" s="24"/>
      <c r="J327" s="24"/>
      <c r="K327" s="42"/>
      <c r="M327" s="42"/>
    </row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/>
    <row r="593" spans="1:11" s="305" customFormat="1" ht="12.75">
      <c r="A593" s="301"/>
      <c r="B593" s="302"/>
      <c r="C593" s="301" t="s">
        <v>1256</v>
      </c>
      <c r="D593" s="301"/>
      <c r="E593" s="301"/>
      <c r="F593" s="32"/>
      <c r="G593" s="303"/>
      <c r="H593" s="302"/>
      <c r="I593" s="304"/>
      <c r="K593" s="306"/>
    </row>
    <row r="594" spans="1:11" s="305" customFormat="1" ht="12.75">
      <c r="A594" s="301"/>
      <c r="B594" s="302"/>
      <c r="C594" s="301"/>
      <c r="D594" s="301"/>
      <c r="E594" s="301" t="s">
        <v>1253</v>
      </c>
      <c r="F594" s="32"/>
      <c r="G594" s="303"/>
      <c r="H594" s="302"/>
      <c r="I594" s="304"/>
      <c r="K594" s="306"/>
    </row>
    <row r="595" spans="1:13" s="305" customFormat="1" ht="12.75">
      <c r="A595" s="301"/>
      <c r="B595" s="307">
        <v>-2279978</v>
      </c>
      <c r="C595" s="302" t="s">
        <v>1156</v>
      </c>
      <c r="D595" s="301"/>
      <c r="E595" s="301" t="s">
        <v>1254</v>
      </c>
      <c r="F595" s="32"/>
      <c r="G595" s="303" t="s">
        <v>230</v>
      </c>
      <c r="H595" s="302">
        <v>2279978</v>
      </c>
      <c r="I595" s="308">
        <v>5000</v>
      </c>
      <c r="K595" s="309"/>
      <c r="M595" s="310">
        <v>455.9956</v>
      </c>
    </row>
    <row r="596" spans="1:13" s="305" customFormat="1" ht="12.75">
      <c r="A596" s="301"/>
      <c r="B596" s="302">
        <v>22801</v>
      </c>
      <c r="C596" s="301" t="s">
        <v>1157</v>
      </c>
      <c r="D596" s="301"/>
      <c r="E596" s="301"/>
      <c r="F596" s="32"/>
      <c r="G596" s="303" t="s">
        <v>230</v>
      </c>
      <c r="H596" s="302">
        <v>2257177</v>
      </c>
      <c r="I596" s="308">
        <v>50.00219298245614</v>
      </c>
      <c r="K596" s="309"/>
      <c r="M596" s="305">
        <v>456</v>
      </c>
    </row>
    <row r="597" spans="1:13" s="305" customFormat="1" ht="12.75">
      <c r="A597" s="301"/>
      <c r="B597" s="307">
        <v>-2257177</v>
      </c>
      <c r="C597" s="311" t="s">
        <v>1158</v>
      </c>
      <c r="D597" s="301"/>
      <c r="E597" s="301"/>
      <c r="F597" s="32"/>
      <c r="G597" s="303" t="s">
        <v>230</v>
      </c>
      <c r="H597" s="302">
        <v>0</v>
      </c>
      <c r="I597" s="308">
        <v>-4906.906521739131</v>
      </c>
      <c r="K597" s="306"/>
      <c r="M597" s="305">
        <v>460</v>
      </c>
    </row>
    <row r="598" spans="1:9" s="254" customFormat="1" ht="12.75">
      <c r="A598" s="247"/>
      <c r="B598" s="104"/>
      <c r="C598" s="247"/>
      <c r="D598" s="247"/>
      <c r="E598" s="247"/>
      <c r="F598" s="32"/>
      <c r="G598" s="250"/>
      <c r="H598" s="104"/>
      <c r="I598" s="292"/>
    </row>
    <row r="599" spans="1:13" s="277" customFormat="1" ht="12.75">
      <c r="A599" s="232"/>
      <c r="B599" s="233"/>
      <c r="C599" s="232"/>
      <c r="D599" s="232"/>
      <c r="E599" s="232"/>
      <c r="F599" s="32"/>
      <c r="G599" s="236"/>
      <c r="H599" s="240"/>
      <c r="I599" s="237"/>
      <c r="J599" s="237"/>
      <c r="K599" s="238"/>
      <c r="M599" s="238"/>
    </row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/>
    <row r="2787" ht="12.75"/>
    <row r="2788" ht="12.75"/>
    <row r="2789" ht="12.75"/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685"/>
  <sheetViews>
    <sheetView tabSelected="1" zoomScalePageLayoutView="0" workbookViewId="0" topLeftCell="A1">
      <pane ySplit="5" topLeftCell="A658" activePane="bottomLeft" state="frozen"/>
      <selection pane="topLeft" activeCell="A1" sqref="A1"/>
      <selection pane="bottomLeft" activeCell="J661" sqref="J661"/>
    </sheetView>
  </sheetViews>
  <sheetFormatPr defaultColWidth="0" defaultRowHeight="12.75" zeroHeight="1"/>
  <cols>
    <col min="1" max="1" width="5.140625" style="1" customWidth="1"/>
    <col min="2" max="2" width="11.42187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78" customWidth="1"/>
    <col min="7" max="7" width="6.8515625" style="29" customWidth="1"/>
    <col min="8" max="8" width="10.7109375" style="6" customWidth="1"/>
    <col min="9" max="9" width="8.28125" style="5" customWidth="1"/>
    <col min="10" max="10" width="18.28125" style="0" customWidth="1"/>
    <col min="11" max="12" width="18.28125" style="0" hidden="1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9"/>
      <c r="B1" s="10"/>
      <c r="C1" s="11"/>
      <c r="D1" s="11"/>
      <c r="E1" s="12"/>
      <c r="F1" s="11"/>
      <c r="G1" s="11"/>
      <c r="H1" s="10"/>
      <c r="I1" s="4"/>
    </row>
    <row r="2" spans="1:9" ht="17.25" customHeight="1">
      <c r="A2" s="13"/>
      <c r="B2" s="363" t="s">
        <v>1259</v>
      </c>
      <c r="C2" s="363"/>
      <c r="D2" s="363"/>
      <c r="E2" s="363"/>
      <c r="F2" s="363"/>
      <c r="G2" s="363"/>
      <c r="H2" s="363"/>
      <c r="I2" s="23"/>
    </row>
    <row r="3" spans="1:9" s="17" customFormat="1" ht="18" customHeight="1">
      <c r="A3" s="14"/>
      <c r="B3" s="15"/>
      <c r="C3" s="15"/>
      <c r="D3" s="15"/>
      <c r="E3" s="15"/>
      <c r="F3" s="331"/>
      <c r="G3" s="15"/>
      <c r="H3" s="15"/>
      <c r="I3" s="16"/>
    </row>
    <row r="4" spans="1:9" ht="15" customHeight="1">
      <c r="A4" s="13"/>
      <c r="B4" s="21" t="s">
        <v>2</v>
      </c>
      <c r="C4" s="20" t="s">
        <v>8</v>
      </c>
      <c r="D4" s="20" t="s">
        <v>3</v>
      </c>
      <c r="E4" s="20" t="s">
        <v>9</v>
      </c>
      <c r="F4" s="63" t="s">
        <v>4</v>
      </c>
      <c r="G4" s="18" t="s">
        <v>6</v>
      </c>
      <c r="H4" s="21" t="s">
        <v>5</v>
      </c>
      <c r="I4" s="22" t="s">
        <v>7</v>
      </c>
    </row>
    <row r="5" spans="1:13" ht="18.75" customHeight="1">
      <c r="A5" s="25"/>
      <c r="B5" s="25" t="s">
        <v>1165</v>
      </c>
      <c r="C5" s="25"/>
      <c r="D5" s="25"/>
      <c r="E5" s="25"/>
      <c r="F5" s="332"/>
      <c r="G5" s="28"/>
      <c r="H5" s="26">
        <v>0</v>
      </c>
      <c r="I5" s="27">
        <v>460</v>
      </c>
      <c r="K5" t="s">
        <v>10</v>
      </c>
      <c r="L5" t="s">
        <v>11</v>
      </c>
      <c r="M5" s="2">
        <v>460</v>
      </c>
    </row>
    <row r="6" spans="2:13" ht="12.75">
      <c r="B6" s="30"/>
      <c r="C6" s="14"/>
      <c r="D6" s="14"/>
      <c r="E6" s="14"/>
      <c r="F6" s="32"/>
      <c r="I6" s="24"/>
      <c r="M6" s="2"/>
    </row>
    <row r="7" spans="2:13" ht="12.75">
      <c r="B7" s="30"/>
      <c r="C7" s="14"/>
      <c r="D7" s="14"/>
      <c r="E7" s="14"/>
      <c r="F7" s="32"/>
      <c r="I7" s="24"/>
      <c r="M7" s="2"/>
    </row>
    <row r="8" spans="2:13" ht="12.75">
      <c r="B8" s="30"/>
      <c r="C8" s="14"/>
      <c r="D8" s="14"/>
      <c r="E8" s="14"/>
      <c r="F8" s="32"/>
      <c r="I8" s="24"/>
      <c r="M8" s="2"/>
    </row>
    <row r="9" spans="1:13" ht="12.75">
      <c r="A9" s="113"/>
      <c r="B9" s="116" t="s">
        <v>1103</v>
      </c>
      <c r="C9" s="117"/>
      <c r="D9" s="117" t="s">
        <v>1104</v>
      </c>
      <c r="E9" s="117" t="s">
        <v>1105</v>
      </c>
      <c r="F9" s="118"/>
      <c r="G9" s="118"/>
      <c r="H9" s="116"/>
      <c r="I9" s="119" t="s">
        <v>1106</v>
      </c>
      <c r="J9" s="120"/>
      <c r="K9" s="2"/>
      <c r="M9" s="2">
        <v>460</v>
      </c>
    </row>
    <row r="10" spans="1:13" s="17" customFormat="1" ht="12.75">
      <c r="A10" s="113"/>
      <c r="B10" s="116">
        <f>+B22</f>
        <v>2798700</v>
      </c>
      <c r="C10" s="121"/>
      <c r="D10" s="117" t="s">
        <v>1078</v>
      </c>
      <c r="E10" s="278" t="s">
        <v>1252</v>
      </c>
      <c r="F10" s="333"/>
      <c r="G10" s="122"/>
      <c r="H10" s="30">
        <f>H9-B10</f>
        <v>-2798700</v>
      </c>
      <c r="I10" s="123">
        <f aca="true" t="shared" si="0" ref="I10:I17">+B10/M10</f>
        <v>6084.130434782609</v>
      </c>
      <c r="J10" s="42"/>
      <c r="K10" s="42"/>
      <c r="L10" s="42"/>
      <c r="M10" s="2">
        <v>460</v>
      </c>
    </row>
    <row r="11" spans="1:13" s="17" customFormat="1" ht="12.75">
      <c r="A11" s="113"/>
      <c r="B11" s="116">
        <f>+B1272</f>
        <v>375700</v>
      </c>
      <c r="C11" s="121"/>
      <c r="D11" s="117" t="s">
        <v>529</v>
      </c>
      <c r="E11" s="278" t="s">
        <v>1186</v>
      </c>
      <c r="F11" s="333"/>
      <c r="G11" s="122"/>
      <c r="H11" s="124">
        <f aca="true" t="shared" si="1" ref="H11:H16">+H10-B11</f>
        <v>-3174400</v>
      </c>
      <c r="I11" s="123">
        <f t="shared" si="0"/>
        <v>816.7391304347826</v>
      </c>
      <c r="J11" s="42"/>
      <c r="K11" s="42"/>
      <c r="L11" s="42"/>
      <c r="M11" s="2">
        <v>460</v>
      </c>
    </row>
    <row r="12" spans="1:13" s="17" customFormat="1" ht="12.75">
      <c r="A12" s="113"/>
      <c r="B12" s="116">
        <f>+B1319</f>
        <v>2554650</v>
      </c>
      <c r="C12" s="121"/>
      <c r="D12" s="117" t="s">
        <v>535</v>
      </c>
      <c r="E12" s="278" t="s">
        <v>1169</v>
      </c>
      <c r="F12" s="333"/>
      <c r="G12" s="122"/>
      <c r="H12" s="124">
        <f t="shared" si="1"/>
        <v>-5729050</v>
      </c>
      <c r="I12" s="123">
        <f t="shared" si="0"/>
        <v>5553.586956521739</v>
      </c>
      <c r="J12" s="42"/>
      <c r="K12" s="42"/>
      <c r="L12" s="42"/>
      <c r="M12" s="2">
        <v>460</v>
      </c>
    </row>
    <row r="13" spans="1:13" s="17" customFormat="1" ht="12.75">
      <c r="A13" s="113"/>
      <c r="B13" s="116">
        <f>+B1701</f>
        <v>1174975</v>
      </c>
      <c r="C13" s="121"/>
      <c r="D13" s="117" t="s">
        <v>1107</v>
      </c>
      <c r="E13" s="278" t="s">
        <v>1164</v>
      </c>
      <c r="F13" s="333"/>
      <c r="G13" s="122"/>
      <c r="H13" s="124">
        <f t="shared" si="1"/>
        <v>-6904025</v>
      </c>
      <c r="I13" s="123">
        <f t="shared" si="0"/>
        <v>2554.2934782608695</v>
      </c>
      <c r="J13" s="42"/>
      <c r="K13" s="42"/>
      <c r="L13" s="42"/>
      <c r="M13" s="2">
        <v>460</v>
      </c>
    </row>
    <row r="14" spans="1:13" s="17" customFormat="1" ht="12.75">
      <c r="A14" s="113"/>
      <c r="B14" s="116">
        <f>+B2011</f>
        <v>99500</v>
      </c>
      <c r="C14" s="121"/>
      <c r="D14" s="117" t="s">
        <v>887</v>
      </c>
      <c r="E14" s="278" t="s">
        <v>1209</v>
      </c>
      <c r="F14" s="333"/>
      <c r="G14" s="122"/>
      <c r="H14" s="124">
        <f t="shared" si="1"/>
        <v>-7003525</v>
      </c>
      <c r="I14" s="123">
        <f t="shared" si="0"/>
        <v>216.30434782608697</v>
      </c>
      <c r="J14" s="42"/>
      <c r="K14" s="42"/>
      <c r="L14" s="42"/>
      <c r="M14" s="2">
        <v>460</v>
      </c>
    </row>
    <row r="15" spans="1:13" s="17" customFormat="1" ht="12.75">
      <c r="A15" s="113"/>
      <c r="B15" s="116">
        <f>+B2030</f>
        <v>1020300</v>
      </c>
      <c r="C15" s="121"/>
      <c r="D15" s="117" t="s">
        <v>901</v>
      </c>
      <c r="E15" s="121" t="s">
        <v>1108</v>
      </c>
      <c r="F15" s="333"/>
      <c r="G15" s="122"/>
      <c r="H15" s="124">
        <f t="shared" si="1"/>
        <v>-8023825</v>
      </c>
      <c r="I15" s="123">
        <f t="shared" si="0"/>
        <v>2218.0434782608695</v>
      </c>
      <c r="J15" s="42"/>
      <c r="K15" s="42"/>
      <c r="L15" s="42"/>
      <c r="M15" s="2">
        <v>460</v>
      </c>
    </row>
    <row r="16" spans="1:13" s="17" customFormat="1" ht="12.75">
      <c r="A16" s="113"/>
      <c r="B16" s="116">
        <f>+B2097</f>
        <v>1328466</v>
      </c>
      <c r="C16" s="121"/>
      <c r="D16" s="117" t="s">
        <v>511</v>
      </c>
      <c r="E16" s="121"/>
      <c r="F16" s="333"/>
      <c r="G16" s="122"/>
      <c r="H16" s="126">
        <f t="shared" si="1"/>
        <v>-9352291</v>
      </c>
      <c r="I16" s="125">
        <f t="shared" si="0"/>
        <v>2887.9695652173914</v>
      </c>
      <c r="J16" s="42"/>
      <c r="K16" s="2"/>
      <c r="L16" s="42"/>
      <c r="M16" s="2">
        <v>460</v>
      </c>
    </row>
    <row r="17" spans="1:13" ht="12.75">
      <c r="A17" s="111"/>
      <c r="B17" s="116">
        <f>SUM(B10:B16)</f>
        <v>9352291</v>
      </c>
      <c r="C17" s="117" t="s">
        <v>1110</v>
      </c>
      <c r="D17" s="121"/>
      <c r="E17" s="121"/>
      <c r="F17" s="333"/>
      <c r="G17" s="122"/>
      <c r="H17" s="124">
        <v>0</v>
      </c>
      <c r="I17" s="125">
        <f t="shared" si="0"/>
        <v>20331.067391304347</v>
      </c>
      <c r="J17" s="2"/>
      <c r="K17" s="2"/>
      <c r="L17" s="2"/>
      <c r="M17" s="2">
        <v>460</v>
      </c>
    </row>
    <row r="18" spans="9:13" ht="12.75">
      <c r="I18" s="24"/>
      <c r="M18" s="2">
        <v>460</v>
      </c>
    </row>
    <row r="19" spans="1:13" s="49" customFormat="1" ht="13.5" thickBot="1">
      <c r="A19" s="43"/>
      <c r="B19" s="68">
        <f>+B22+B1272+B1319+B1701+B2030+B2011+B2097</f>
        <v>9352291</v>
      </c>
      <c r="C19" s="81" t="s">
        <v>1109</v>
      </c>
      <c r="D19" s="46"/>
      <c r="E19" s="46"/>
      <c r="F19" s="334"/>
      <c r="G19" s="47"/>
      <c r="H19" s="127"/>
      <c r="I19" s="128">
        <f>+B19/M19</f>
        <v>20331.067391304347</v>
      </c>
      <c r="M19" s="2">
        <v>460</v>
      </c>
    </row>
    <row r="20" spans="1:13" s="2" customFormat="1" ht="12.75">
      <c r="A20" s="111"/>
      <c r="B20" s="129"/>
      <c r="C20" s="130"/>
      <c r="D20" s="113"/>
      <c r="E20" s="113"/>
      <c r="F20" s="335"/>
      <c r="G20" s="79"/>
      <c r="H20" s="132"/>
      <c r="I20" s="133"/>
      <c r="M20" s="2">
        <v>460</v>
      </c>
    </row>
    <row r="21" spans="4:13" ht="12.75">
      <c r="D21" s="14"/>
      <c r="I21" s="24">
        <f aca="true" t="shared" si="2" ref="I21:I52">+B21/M21</f>
        <v>0</v>
      </c>
      <c r="M21" s="2">
        <v>460</v>
      </c>
    </row>
    <row r="22" spans="1:13" s="49" customFormat="1" ht="13.5" thickBot="1">
      <c r="A22" s="43"/>
      <c r="B22" s="44">
        <f>+B25+B56+B81+B98+B165+B202+B230+B315+B341+B390+B427+B436+B481+B569+B600+B663+B743+B800+B893+B907+B940+B972+B1057+B1069+B1138+B1269+B1192</f>
        <v>2798700</v>
      </c>
      <c r="C22" s="43"/>
      <c r="D22" s="45" t="s">
        <v>12</v>
      </c>
      <c r="E22" s="46"/>
      <c r="F22" s="334"/>
      <c r="G22" s="47"/>
      <c r="H22" s="127">
        <f>H21-B22</f>
        <v>-2798700</v>
      </c>
      <c r="I22" s="48">
        <f t="shared" si="2"/>
        <v>6084.130434782609</v>
      </c>
      <c r="M22" s="2">
        <v>460</v>
      </c>
    </row>
    <row r="23" spans="2:13" ht="12.75">
      <c r="B23" s="30"/>
      <c r="C23" s="14"/>
      <c r="D23" s="14"/>
      <c r="E23" s="14"/>
      <c r="G23" s="31"/>
      <c r="H23" s="6">
        <v>0</v>
      </c>
      <c r="I23" s="24">
        <f t="shared" si="2"/>
        <v>0</v>
      </c>
      <c r="M23" s="2">
        <v>460</v>
      </c>
    </row>
    <row r="24" spans="1:13" s="17" customFormat="1" ht="12.75">
      <c r="A24" s="14"/>
      <c r="B24" s="30"/>
      <c r="C24" s="14"/>
      <c r="D24" s="14"/>
      <c r="E24" s="14"/>
      <c r="F24" s="78"/>
      <c r="G24" s="31"/>
      <c r="H24" s="6">
        <f>H23-B24</f>
        <v>0</v>
      </c>
      <c r="I24" s="41">
        <f t="shared" si="2"/>
        <v>0</v>
      </c>
      <c r="M24" s="2">
        <v>460</v>
      </c>
    </row>
    <row r="25" spans="1:13" s="57" customFormat="1" ht="12.75">
      <c r="A25" s="13"/>
      <c r="B25" s="319">
        <f>+B28+B33+B38+B42+B47+B51</f>
        <v>24900</v>
      </c>
      <c r="C25" s="51" t="s">
        <v>13</v>
      </c>
      <c r="D25" s="52" t="s">
        <v>14</v>
      </c>
      <c r="E25" s="51" t="s">
        <v>15</v>
      </c>
      <c r="F25" s="53" t="s">
        <v>16</v>
      </c>
      <c r="G25" s="54" t="s">
        <v>17</v>
      </c>
      <c r="H25" s="55"/>
      <c r="I25" s="56">
        <f t="shared" si="2"/>
        <v>54.130434782608695</v>
      </c>
      <c r="J25" s="56"/>
      <c r="K25" s="56"/>
      <c r="M25" s="2">
        <v>460</v>
      </c>
    </row>
    <row r="26" spans="2:13" ht="12.75">
      <c r="B26" s="312"/>
      <c r="D26" s="14"/>
      <c r="H26" s="6">
        <f>H25-B26</f>
        <v>0</v>
      </c>
      <c r="I26" s="24">
        <f t="shared" si="2"/>
        <v>0</v>
      </c>
      <c r="M26" s="2">
        <v>460</v>
      </c>
    </row>
    <row r="27" spans="2:13" ht="12.75">
      <c r="B27" s="312">
        <v>5000</v>
      </c>
      <c r="C27" s="1" t="s">
        <v>0</v>
      </c>
      <c r="D27" s="1" t="s">
        <v>12</v>
      </c>
      <c r="E27" s="1" t="s">
        <v>18</v>
      </c>
      <c r="F27" s="291" t="s">
        <v>19</v>
      </c>
      <c r="G27" s="29" t="s">
        <v>20</v>
      </c>
      <c r="H27" s="6">
        <f>H26-B27</f>
        <v>-5000</v>
      </c>
      <c r="I27" s="24">
        <f t="shared" si="2"/>
        <v>10.869565217391305</v>
      </c>
      <c r="K27" t="s">
        <v>0</v>
      </c>
      <c r="L27">
        <v>1</v>
      </c>
      <c r="M27" s="2">
        <v>460</v>
      </c>
    </row>
    <row r="28" spans="1:14" s="57" customFormat="1" ht="12.75">
      <c r="A28" s="13"/>
      <c r="B28" s="319">
        <v>5000</v>
      </c>
      <c r="C28" s="58" t="s">
        <v>0</v>
      </c>
      <c r="D28" s="13"/>
      <c r="E28" s="58"/>
      <c r="F28" s="63"/>
      <c r="G28" s="20"/>
      <c r="H28" s="55">
        <v>0</v>
      </c>
      <c r="I28" s="56">
        <f t="shared" si="2"/>
        <v>10.869565217391305</v>
      </c>
      <c r="J28" s="58"/>
      <c r="K28" s="58"/>
      <c r="L28" s="58"/>
      <c r="M28" s="2">
        <v>460</v>
      </c>
      <c r="N28" s="59">
        <v>500</v>
      </c>
    </row>
    <row r="29" spans="2:13" ht="12.75">
      <c r="B29" s="312"/>
      <c r="D29" s="14"/>
      <c r="H29" s="6">
        <f>H28-B29</f>
        <v>0</v>
      </c>
      <c r="I29" s="24">
        <f t="shared" si="2"/>
        <v>0</v>
      </c>
      <c r="M29" s="2">
        <v>460</v>
      </c>
    </row>
    <row r="30" spans="2:13" ht="12.75">
      <c r="B30" s="312"/>
      <c r="D30" s="14"/>
      <c r="H30" s="6">
        <f>H29-B30</f>
        <v>0</v>
      </c>
      <c r="I30" s="24">
        <f t="shared" si="2"/>
        <v>0</v>
      </c>
      <c r="M30" s="2">
        <v>460</v>
      </c>
    </row>
    <row r="31" spans="2:13" ht="12.75">
      <c r="B31" s="302">
        <v>3000</v>
      </c>
      <c r="C31" s="1" t="s">
        <v>21</v>
      </c>
      <c r="D31" s="14" t="s">
        <v>12</v>
      </c>
      <c r="E31" s="1" t="s">
        <v>1100</v>
      </c>
      <c r="F31" s="78" t="s">
        <v>23</v>
      </c>
      <c r="G31" s="32" t="s">
        <v>24</v>
      </c>
      <c r="H31" s="6">
        <f>H30-B31</f>
        <v>-3000</v>
      </c>
      <c r="I31" s="24">
        <f t="shared" si="2"/>
        <v>6.521739130434782</v>
      </c>
      <c r="K31" t="s">
        <v>18</v>
      </c>
      <c r="L31">
        <v>1</v>
      </c>
      <c r="M31" s="2">
        <v>460</v>
      </c>
    </row>
    <row r="32" spans="2:13" ht="12.75">
      <c r="B32" s="302">
        <v>3000</v>
      </c>
      <c r="C32" s="14" t="s">
        <v>25</v>
      </c>
      <c r="D32" s="14" t="s">
        <v>12</v>
      </c>
      <c r="E32" s="14" t="s">
        <v>1100</v>
      </c>
      <c r="F32" s="78" t="s">
        <v>26</v>
      </c>
      <c r="G32" s="31" t="s">
        <v>20</v>
      </c>
      <c r="H32" s="6">
        <f>H31-B32</f>
        <v>-6000</v>
      </c>
      <c r="I32" s="24">
        <f t="shared" si="2"/>
        <v>6.521739130434782</v>
      </c>
      <c r="K32" t="s">
        <v>18</v>
      </c>
      <c r="L32">
        <v>1</v>
      </c>
      <c r="M32" s="2">
        <v>460</v>
      </c>
    </row>
    <row r="33" spans="1:13" s="57" customFormat="1" ht="12.75">
      <c r="A33" s="13"/>
      <c r="B33" s="319">
        <f>SUM(B31:B32)</f>
        <v>6000</v>
      </c>
      <c r="C33" s="13" t="s">
        <v>27</v>
      </c>
      <c r="D33" s="13"/>
      <c r="E33" s="13"/>
      <c r="F33" s="63"/>
      <c r="G33" s="20"/>
      <c r="H33" s="55">
        <v>0</v>
      </c>
      <c r="I33" s="56">
        <f t="shared" si="2"/>
        <v>13.043478260869565</v>
      </c>
      <c r="M33" s="2">
        <v>460</v>
      </c>
    </row>
    <row r="34" spans="2:13" ht="12.75">
      <c r="B34" s="312"/>
      <c r="D34" s="14"/>
      <c r="H34" s="6">
        <f>H33-B34</f>
        <v>0</v>
      </c>
      <c r="I34" s="24">
        <f t="shared" si="2"/>
        <v>0</v>
      </c>
      <c r="M34" s="2">
        <v>460</v>
      </c>
    </row>
    <row r="35" spans="2:13" ht="12.75">
      <c r="B35" s="312"/>
      <c r="H35" s="6">
        <f>H34-B35</f>
        <v>0</v>
      </c>
      <c r="I35" s="24">
        <f t="shared" si="2"/>
        <v>0</v>
      </c>
      <c r="M35" s="2">
        <v>460</v>
      </c>
    </row>
    <row r="36" spans="2:13" ht="12.75">
      <c r="B36" s="302">
        <v>2000</v>
      </c>
      <c r="C36" s="14" t="s">
        <v>28</v>
      </c>
      <c r="D36" s="14" t="s">
        <v>12</v>
      </c>
      <c r="E36" s="36" t="s">
        <v>29</v>
      </c>
      <c r="F36" s="78" t="s">
        <v>30</v>
      </c>
      <c r="G36" s="37" t="s">
        <v>24</v>
      </c>
      <c r="H36" s="6">
        <f>H35-B36</f>
        <v>-2000</v>
      </c>
      <c r="I36" s="24">
        <f t="shared" si="2"/>
        <v>4.3478260869565215</v>
      </c>
      <c r="K36" t="s">
        <v>18</v>
      </c>
      <c r="L36">
        <v>1</v>
      </c>
      <c r="M36" s="2">
        <v>460</v>
      </c>
    </row>
    <row r="37" spans="1:13" s="17" customFormat="1" ht="12.75">
      <c r="A37" s="14"/>
      <c r="B37" s="302">
        <v>1900</v>
      </c>
      <c r="C37" s="14" t="s">
        <v>28</v>
      </c>
      <c r="D37" s="14" t="s">
        <v>12</v>
      </c>
      <c r="E37" s="14" t="s">
        <v>29</v>
      </c>
      <c r="F37" s="78" t="s">
        <v>30</v>
      </c>
      <c r="G37" s="31" t="s">
        <v>20</v>
      </c>
      <c r="H37" s="6">
        <f>H36-B37</f>
        <v>-3900</v>
      </c>
      <c r="I37" s="24">
        <f t="shared" si="2"/>
        <v>4.130434782608695</v>
      </c>
      <c r="K37" s="17" t="s">
        <v>18</v>
      </c>
      <c r="L37">
        <v>1</v>
      </c>
      <c r="M37" s="2">
        <v>460</v>
      </c>
    </row>
    <row r="38" spans="1:13" s="57" customFormat="1" ht="12.75">
      <c r="A38" s="13"/>
      <c r="B38" s="319">
        <f>SUM(B36:B37)</f>
        <v>3900</v>
      </c>
      <c r="C38" s="13"/>
      <c r="D38" s="13"/>
      <c r="E38" s="13" t="s">
        <v>29</v>
      </c>
      <c r="F38" s="63"/>
      <c r="G38" s="20"/>
      <c r="H38" s="55">
        <v>0</v>
      </c>
      <c r="I38" s="56">
        <f t="shared" si="2"/>
        <v>8.478260869565217</v>
      </c>
      <c r="M38" s="2">
        <v>460</v>
      </c>
    </row>
    <row r="39" spans="2:13" ht="12.75">
      <c r="B39" s="312"/>
      <c r="H39" s="6">
        <f>H38-B39</f>
        <v>0</v>
      </c>
      <c r="I39" s="24">
        <f t="shared" si="2"/>
        <v>0</v>
      </c>
      <c r="M39" s="2">
        <v>460</v>
      </c>
    </row>
    <row r="40" spans="2:13" ht="12.75">
      <c r="B40" s="312"/>
      <c r="H40" s="6">
        <f>H39-B40</f>
        <v>0</v>
      </c>
      <c r="I40" s="24">
        <f t="shared" si="2"/>
        <v>0</v>
      </c>
      <c r="M40" s="2">
        <v>460</v>
      </c>
    </row>
    <row r="41" spans="2:13" ht="12.75">
      <c r="B41" s="302">
        <v>5000</v>
      </c>
      <c r="C41" s="34" t="s">
        <v>31</v>
      </c>
      <c r="D41" s="14" t="s">
        <v>12</v>
      </c>
      <c r="E41" s="34" t="s">
        <v>1100</v>
      </c>
      <c r="F41" s="78" t="s">
        <v>32</v>
      </c>
      <c r="G41" s="32" t="s">
        <v>24</v>
      </c>
      <c r="H41" s="6">
        <f>H40-B41</f>
        <v>-5000</v>
      </c>
      <c r="I41" s="24">
        <f t="shared" si="2"/>
        <v>10.869565217391305</v>
      </c>
      <c r="K41" t="s">
        <v>18</v>
      </c>
      <c r="L41">
        <v>1</v>
      </c>
      <c r="M41" s="2">
        <v>460</v>
      </c>
    </row>
    <row r="42" spans="1:13" s="57" customFormat="1" ht="12.75">
      <c r="A42" s="13"/>
      <c r="B42" s="319">
        <f>SUM(B41)</f>
        <v>5000</v>
      </c>
      <c r="C42" s="13" t="s">
        <v>31</v>
      </c>
      <c r="D42" s="13"/>
      <c r="E42" s="13"/>
      <c r="F42" s="63"/>
      <c r="G42" s="20"/>
      <c r="H42" s="55">
        <v>0</v>
      </c>
      <c r="I42" s="56">
        <f t="shared" si="2"/>
        <v>10.869565217391305</v>
      </c>
      <c r="M42" s="2">
        <v>460</v>
      </c>
    </row>
    <row r="43" spans="2:13" ht="12.75">
      <c r="B43" s="312"/>
      <c r="H43" s="6">
        <f>H42-B43</f>
        <v>0</v>
      </c>
      <c r="I43" s="24">
        <f t="shared" si="2"/>
        <v>0</v>
      </c>
      <c r="M43" s="2">
        <v>460</v>
      </c>
    </row>
    <row r="44" spans="2:13" ht="12.75">
      <c r="B44" s="312"/>
      <c r="H44" s="6">
        <f>H43-B44</f>
        <v>0</v>
      </c>
      <c r="I44" s="24">
        <f t="shared" si="2"/>
        <v>0</v>
      </c>
      <c r="M44" s="2">
        <v>460</v>
      </c>
    </row>
    <row r="45" spans="2:13" ht="12.75">
      <c r="B45" s="302">
        <v>2000</v>
      </c>
      <c r="C45" s="14" t="s">
        <v>33</v>
      </c>
      <c r="D45" s="14" t="s">
        <v>12</v>
      </c>
      <c r="E45" s="36" t="s">
        <v>22</v>
      </c>
      <c r="F45" s="78" t="s">
        <v>30</v>
      </c>
      <c r="G45" s="37" t="s">
        <v>24</v>
      </c>
      <c r="H45" s="6">
        <f>H44-B45</f>
        <v>-2000</v>
      </c>
      <c r="I45" s="24">
        <f t="shared" si="2"/>
        <v>4.3478260869565215</v>
      </c>
      <c r="K45" t="s">
        <v>18</v>
      </c>
      <c r="L45">
        <v>1</v>
      </c>
      <c r="M45" s="2">
        <v>460</v>
      </c>
    </row>
    <row r="46" spans="2:13" ht="12.75">
      <c r="B46" s="312">
        <v>2000</v>
      </c>
      <c r="C46" s="14" t="s">
        <v>33</v>
      </c>
      <c r="D46" s="14" t="s">
        <v>12</v>
      </c>
      <c r="E46" s="1" t="s">
        <v>22</v>
      </c>
      <c r="F46" s="78" t="s">
        <v>30</v>
      </c>
      <c r="G46" s="29" t="s">
        <v>20</v>
      </c>
      <c r="H46" s="6">
        <f>H45-B46</f>
        <v>-4000</v>
      </c>
      <c r="I46" s="24">
        <f t="shared" si="2"/>
        <v>4.3478260869565215</v>
      </c>
      <c r="K46" s="17" t="s">
        <v>18</v>
      </c>
      <c r="L46">
        <v>1</v>
      </c>
      <c r="M46" s="2">
        <v>460</v>
      </c>
    </row>
    <row r="47" spans="1:13" s="57" customFormat="1" ht="12.75">
      <c r="A47" s="13"/>
      <c r="B47" s="319">
        <f>SUM(B45:B46)</f>
        <v>4000</v>
      </c>
      <c r="C47" s="13" t="s">
        <v>33</v>
      </c>
      <c r="D47" s="13"/>
      <c r="E47" s="13"/>
      <c r="F47" s="63"/>
      <c r="G47" s="20"/>
      <c r="H47" s="55">
        <v>0</v>
      </c>
      <c r="I47" s="56">
        <f t="shared" si="2"/>
        <v>8.695652173913043</v>
      </c>
      <c r="M47" s="2">
        <v>460</v>
      </c>
    </row>
    <row r="48" spans="2:13" ht="12.75">
      <c r="B48" s="312"/>
      <c r="H48" s="6">
        <f>H47-B48</f>
        <v>0</v>
      </c>
      <c r="I48" s="24">
        <f t="shared" si="2"/>
        <v>0</v>
      </c>
      <c r="M48" s="2">
        <v>460</v>
      </c>
    </row>
    <row r="49" spans="2:13" ht="12.75">
      <c r="B49" s="312"/>
      <c r="H49" s="6">
        <f>H48-B49</f>
        <v>0</v>
      </c>
      <c r="I49" s="24">
        <f t="shared" si="2"/>
        <v>0</v>
      </c>
      <c r="M49" s="2">
        <v>460</v>
      </c>
    </row>
    <row r="50" spans="2:13" ht="12.75">
      <c r="B50" s="312">
        <v>1000</v>
      </c>
      <c r="C50" s="1" t="s">
        <v>34</v>
      </c>
      <c r="D50" s="14" t="s">
        <v>12</v>
      </c>
      <c r="E50" s="1" t="s">
        <v>35</v>
      </c>
      <c r="F50" s="78" t="s">
        <v>30</v>
      </c>
      <c r="G50" s="29" t="s">
        <v>20</v>
      </c>
      <c r="H50" s="6">
        <f>H49-B50</f>
        <v>-1000</v>
      </c>
      <c r="I50" s="24">
        <f t="shared" si="2"/>
        <v>2.1739130434782608</v>
      </c>
      <c r="K50" s="17" t="s">
        <v>18</v>
      </c>
      <c r="L50">
        <v>1</v>
      </c>
      <c r="M50" s="2">
        <v>460</v>
      </c>
    </row>
    <row r="51" spans="1:13" s="57" customFormat="1" ht="12.75">
      <c r="A51" s="13"/>
      <c r="B51" s="319">
        <f>SUM(B50)</f>
        <v>1000</v>
      </c>
      <c r="C51" s="13"/>
      <c r="D51" s="13"/>
      <c r="E51" s="13" t="s">
        <v>35</v>
      </c>
      <c r="F51" s="63"/>
      <c r="G51" s="20"/>
      <c r="H51" s="55">
        <v>0</v>
      </c>
      <c r="I51" s="56">
        <f t="shared" si="2"/>
        <v>2.1739130434782608</v>
      </c>
      <c r="M51" s="2">
        <v>460</v>
      </c>
    </row>
    <row r="52" spans="2:13" ht="12.75">
      <c r="B52" s="312"/>
      <c r="H52" s="6">
        <f>H51-B52</f>
        <v>0</v>
      </c>
      <c r="I52" s="24">
        <f t="shared" si="2"/>
        <v>0</v>
      </c>
      <c r="M52" s="2">
        <v>460</v>
      </c>
    </row>
    <row r="53" spans="2:13" ht="12.75">
      <c r="B53" s="312"/>
      <c r="H53" s="6">
        <f>H52-B53</f>
        <v>0</v>
      </c>
      <c r="I53" s="24">
        <f aca="true" t="shared" si="3" ref="I53:I84">+B53/M53</f>
        <v>0</v>
      </c>
      <c r="M53" s="2">
        <v>460</v>
      </c>
    </row>
    <row r="54" spans="2:13" ht="12.75">
      <c r="B54" s="312"/>
      <c r="H54" s="6">
        <f>H53-B54</f>
        <v>0</v>
      </c>
      <c r="I54" s="24">
        <f t="shared" si="3"/>
        <v>0</v>
      </c>
      <c r="M54" s="2">
        <v>460</v>
      </c>
    </row>
    <row r="55" spans="2:13" ht="12.75">
      <c r="B55" s="312"/>
      <c r="H55" s="6">
        <f>H54-B55</f>
        <v>0</v>
      </c>
      <c r="I55" s="24">
        <f t="shared" si="3"/>
        <v>0</v>
      </c>
      <c r="M55" s="2">
        <v>460</v>
      </c>
    </row>
    <row r="56" spans="1:13" s="57" customFormat="1" ht="12.75">
      <c r="A56" s="13"/>
      <c r="B56" s="319">
        <f>+B59+B64+B68+B72+B76</f>
        <v>16500</v>
      </c>
      <c r="C56" s="51" t="s">
        <v>36</v>
      </c>
      <c r="D56" s="52">
        <v>39092</v>
      </c>
      <c r="E56" s="51" t="s">
        <v>37</v>
      </c>
      <c r="F56" s="53" t="s">
        <v>38</v>
      </c>
      <c r="G56" s="54" t="s">
        <v>17</v>
      </c>
      <c r="H56" s="55"/>
      <c r="I56" s="56">
        <f t="shared" si="3"/>
        <v>35.869565217391305</v>
      </c>
      <c r="J56" s="56"/>
      <c r="K56" s="56"/>
      <c r="M56" s="2">
        <v>460</v>
      </c>
    </row>
    <row r="57" spans="2:13" ht="12.75">
      <c r="B57" s="312"/>
      <c r="H57" s="6">
        <f>H56-B57</f>
        <v>0</v>
      </c>
      <c r="I57" s="24">
        <f t="shared" si="3"/>
        <v>0</v>
      </c>
      <c r="M57" s="2">
        <v>460</v>
      </c>
    </row>
    <row r="58" spans="2:13" ht="12.75">
      <c r="B58" s="312">
        <v>2000</v>
      </c>
      <c r="C58" s="1" t="s">
        <v>0</v>
      </c>
      <c r="D58" s="14" t="s">
        <v>12</v>
      </c>
      <c r="E58" s="1" t="s">
        <v>39</v>
      </c>
      <c r="F58" s="78" t="s">
        <v>40</v>
      </c>
      <c r="G58" s="29" t="s">
        <v>24</v>
      </c>
      <c r="H58" s="6">
        <f>H57-B58</f>
        <v>-2000</v>
      </c>
      <c r="I58" s="24">
        <f t="shared" si="3"/>
        <v>4.3478260869565215</v>
      </c>
      <c r="K58" t="s">
        <v>0</v>
      </c>
      <c r="L58">
        <v>2</v>
      </c>
      <c r="M58" s="2">
        <v>460</v>
      </c>
    </row>
    <row r="59" spans="1:13" s="57" customFormat="1" ht="12.75">
      <c r="A59" s="13"/>
      <c r="B59" s="319">
        <f>SUM(B58)</f>
        <v>2000</v>
      </c>
      <c r="C59" s="13" t="s">
        <v>0</v>
      </c>
      <c r="D59" s="13"/>
      <c r="E59" s="13"/>
      <c r="F59" s="63"/>
      <c r="G59" s="20"/>
      <c r="H59" s="55">
        <v>0</v>
      </c>
      <c r="I59" s="56">
        <f t="shared" si="3"/>
        <v>4.3478260869565215</v>
      </c>
      <c r="M59" s="2">
        <v>460</v>
      </c>
    </row>
    <row r="60" spans="2:13" ht="12.75">
      <c r="B60" s="312"/>
      <c r="H60" s="6">
        <f>H59-B60</f>
        <v>0</v>
      </c>
      <c r="I60" s="24">
        <f t="shared" si="3"/>
        <v>0</v>
      </c>
      <c r="M60" s="2">
        <v>460</v>
      </c>
    </row>
    <row r="61" spans="2:13" ht="12.75">
      <c r="B61" s="312"/>
      <c r="H61" s="6">
        <f>H60-B61</f>
        <v>0</v>
      </c>
      <c r="I61" s="24">
        <f t="shared" si="3"/>
        <v>0</v>
      </c>
      <c r="M61" s="2">
        <v>460</v>
      </c>
    </row>
    <row r="62" spans="2:13" ht="12.75">
      <c r="B62" s="302">
        <v>3500</v>
      </c>
      <c r="C62" s="1" t="s">
        <v>41</v>
      </c>
      <c r="D62" s="14" t="s">
        <v>12</v>
      </c>
      <c r="E62" s="1" t="s">
        <v>22</v>
      </c>
      <c r="F62" s="78" t="s">
        <v>42</v>
      </c>
      <c r="G62" s="32" t="s">
        <v>24</v>
      </c>
      <c r="H62" s="6">
        <f>H61-B62</f>
        <v>-3500</v>
      </c>
      <c r="I62" s="24">
        <f t="shared" si="3"/>
        <v>7.608695652173913</v>
      </c>
      <c r="K62" t="s">
        <v>43</v>
      </c>
      <c r="L62">
        <v>2</v>
      </c>
      <c r="M62" s="2">
        <v>460</v>
      </c>
    </row>
    <row r="63" spans="2:13" ht="12.75">
      <c r="B63" s="302">
        <v>3000</v>
      </c>
      <c r="C63" s="34" t="s">
        <v>44</v>
      </c>
      <c r="D63" s="14" t="s">
        <v>12</v>
      </c>
      <c r="E63" s="34" t="s">
        <v>22</v>
      </c>
      <c r="F63" s="78" t="s">
        <v>42</v>
      </c>
      <c r="G63" s="32" t="s">
        <v>24</v>
      </c>
      <c r="H63" s="6">
        <f>H62-B63</f>
        <v>-6500</v>
      </c>
      <c r="I63" s="24">
        <f t="shared" si="3"/>
        <v>6.521739130434782</v>
      </c>
      <c r="K63" t="s">
        <v>43</v>
      </c>
      <c r="L63">
        <v>2</v>
      </c>
      <c r="M63" s="2">
        <v>460</v>
      </c>
    </row>
    <row r="64" spans="1:13" s="57" customFormat="1" ht="12.75">
      <c r="A64" s="13"/>
      <c r="B64" s="319">
        <f>SUM(B62:B63)</f>
        <v>6500</v>
      </c>
      <c r="C64" s="13" t="s">
        <v>27</v>
      </c>
      <c r="D64" s="13"/>
      <c r="E64" s="13"/>
      <c r="F64" s="63"/>
      <c r="G64" s="20"/>
      <c r="H64" s="55">
        <v>0</v>
      </c>
      <c r="I64" s="56">
        <f t="shared" si="3"/>
        <v>14.130434782608695</v>
      </c>
      <c r="M64" s="2">
        <v>460</v>
      </c>
    </row>
    <row r="65" spans="2:13" ht="12.75">
      <c r="B65" s="312"/>
      <c r="H65" s="6">
        <f>H64-B65</f>
        <v>0</v>
      </c>
      <c r="I65" s="24">
        <f t="shared" si="3"/>
        <v>0</v>
      </c>
      <c r="M65" s="2">
        <v>460</v>
      </c>
    </row>
    <row r="66" spans="2:13" ht="12.75">
      <c r="B66" s="312"/>
      <c r="H66" s="6">
        <f>H65-B66</f>
        <v>0</v>
      </c>
      <c r="I66" s="24">
        <f t="shared" si="3"/>
        <v>0</v>
      </c>
      <c r="M66" s="2">
        <v>460</v>
      </c>
    </row>
    <row r="67" spans="2:13" ht="12.75">
      <c r="B67" s="302">
        <v>1000</v>
      </c>
      <c r="C67" s="14" t="s">
        <v>28</v>
      </c>
      <c r="D67" s="14" t="s">
        <v>12</v>
      </c>
      <c r="E67" s="14" t="s">
        <v>29</v>
      </c>
      <c r="F67" s="78" t="s">
        <v>42</v>
      </c>
      <c r="G67" s="31" t="s">
        <v>24</v>
      </c>
      <c r="H67" s="6">
        <f>H66-B67</f>
        <v>-1000</v>
      </c>
      <c r="I67" s="24">
        <f t="shared" si="3"/>
        <v>2.1739130434782608</v>
      </c>
      <c r="K67" t="s">
        <v>43</v>
      </c>
      <c r="L67">
        <v>2</v>
      </c>
      <c r="M67" s="2">
        <v>460</v>
      </c>
    </row>
    <row r="68" spans="1:13" s="57" customFormat="1" ht="12.75">
      <c r="A68" s="13"/>
      <c r="B68" s="319">
        <f>SUM(B67)</f>
        <v>1000</v>
      </c>
      <c r="C68" s="13"/>
      <c r="D68" s="13"/>
      <c r="E68" s="13" t="s">
        <v>29</v>
      </c>
      <c r="F68" s="63"/>
      <c r="G68" s="20"/>
      <c r="H68" s="55">
        <v>0</v>
      </c>
      <c r="I68" s="56">
        <f t="shared" si="3"/>
        <v>2.1739130434782608</v>
      </c>
      <c r="M68" s="2">
        <v>460</v>
      </c>
    </row>
    <row r="69" spans="2:13" ht="12.75">
      <c r="B69" s="312"/>
      <c r="H69" s="6">
        <f>H68-B69</f>
        <v>0</v>
      </c>
      <c r="I69" s="24">
        <f t="shared" si="3"/>
        <v>0</v>
      </c>
      <c r="M69" s="2">
        <v>460</v>
      </c>
    </row>
    <row r="70" spans="2:13" ht="12.75">
      <c r="B70" s="312"/>
      <c r="H70" s="6">
        <f>H69-B70</f>
        <v>0</v>
      </c>
      <c r="I70" s="24">
        <f t="shared" si="3"/>
        <v>0</v>
      </c>
      <c r="M70" s="2">
        <v>460</v>
      </c>
    </row>
    <row r="71" spans="2:13" ht="12.75">
      <c r="B71" s="302">
        <v>5000</v>
      </c>
      <c r="C71" s="14" t="s">
        <v>31</v>
      </c>
      <c r="D71" s="14" t="s">
        <v>12</v>
      </c>
      <c r="E71" s="36" t="s">
        <v>22</v>
      </c>
      <c r="F71" s="78" t="s">
        <v>45</v>
      </c>
      <c r="G71" s="37" t="s">
        <v>24</v>
      </c>
      <c r="H71" s="6">
        <f>H70-B71</f>
        <v>-5000</v>
      </c>
      <c r="I71" s="24">
        <f t="shared" si="3"/>
        <v>10.869565217391305</v>
      </c>
      <c r="K71" t="s">
        <v>43</v>
      </c>
      <c r="L71">
        <v>2</v>
      </c>
      <c r="M71" s="2">
        <v>460</v>
      </c>
    </row>
    <row r="72" spans="1:13" s="57" customFormat="1" ht="12.75">
      <c r="A72" s="13"/>
      <c r="B72" s="319">
        <f>SUM(B71)</f>
        <v>5000</v>
      </c>
      <c r="C72" s="13" t="s">
        <v>31</v>
      </c>
      <c r="D72" s="13"/>
      <c r="E72" s="13"/>
      <c r="F72" s="63"/>
      <c r="G72" s="20"/>
      <c r="H72" s="55">
        <v>0</v>
      </c>
      <c r="I72" s="56">
        <f t="shared" si="3"/>
        <v>10.869565217391305</v>
      </c>
      <c r="M72" s="2">
        <v>460</v>
      </c>
    </row>
    <row r="73" spans="2:13" ht="12.75">
      <c r="B73" s="312"/>
      <c r="H73" s="6">
        <f>H72-B73</f>
        <v>0</v>
      </c>
      <c r="I73" s="24">
        <f t="shared" si="3"/>
        <v>0</v>
      </c>
      <c r="M73" s="2">
        <v>460</v>
      </c>
    </row>
    <row r="74" spans="2:13" ht="12.75">
      <c r="B74" s="312"/>
      <c r="H74" s="6">
        <f>H73-B74</f>
        <v>0</v>
      </c>
      <c r="I74" s="24">
        <f t="shared" si="3"/>
        <v>0</v>
      </c>
      <c r="M74" s="2">
        <v>460</v>
      </c>
    </row>
    <row r="75" spans="1:13" s="17" customFormat="1" ht="12.75">
      <c r="A75" s="14"/>
      <c r="B75" s="302">
        <v>2000</v>
      </c>
      <c r="C75" s="14" t="s">
        <v>33</v>
      </c>
      <c r="D75" s="14" t="s">
        <v>12</v>
      </c>
      <c r="E75" s="14" t="s">
        <v>22</v>
      </c>
      <c r="F75" s="78" t="s">
        <v>42</v>
      </c>
      <c r="G75" s="31" t="s">
        <v>24</v>
      </c>
      <c r="H75" s="6">
        <f>H74-B75</f>
        <v>-2000</v>
      </c>
      <c r="I75" s="41">
        <f t="shared" si="3"/>
        <v>4.3478260869565215</v>
      </c>
      <c r="K75" t="s">
        <v>43</v>
      </c>
      <c r="L75" s="17">
        <v>2</v>
      </c>
      <c r="M75" s="2">
        <v>460</v>
      </c>
    </row>
    <row r="76" spans="1:13" s="57" customFormat="1" ht="12.75">
      <c r="A76" s="13"/>
      <c r="B76" s="319">
        <f>SUM(B75)</f>
        <v>2000</v>
      </c>
      <c r="C76" s="13" t="s">
        <v>33</v>
      </c>
      <c r="D76" s="13"/>
      <c r="E76" s="13"/>
      <c r="F76" s="63"/>
      <c r="G76" s="20"/>
      <c r="H76" s="55">
        <v>0</v>
      </c>
      <c r="I76" s="56">
        <f t="shared" si="3"/>
        <v>4.3478260869565215</v>
      </c>
      <c r="M76" s="2">
        <v>460</v>
      </c>
    </row>
    <row r="77" spans="2:13" ht="12.75">
      <c r="B77" s="312"/>
      <c r="H77" s="6">
        <f>H76-B77</f>
        <v>0</v>
      </c>
      <c r="I77" s="24">
        <f t="shared" si="3"/>
        <v>0</v>
      </c>
      <c r="M77" s="2">
        <v>460</v>
      </c>
    </row>
    <row r="78" spans="2:13" ht="12.75">
      <c r="B78" s="312"/>
      <c r="H78" s="6">
        <f>H77-B78</f>
        <v>0</v>
      </c>
      <c r="I78" s="24">
        <f t="shared" si="3"/>
        <v>0</v>
      </c>
      <c r="M78" s="2">
        <v>460</v>
      </c>
    </row>
    <row r="79" spans="2:13" ht="12.75">
      <c r="B79" s="312"/>
      <c r="H79" s="6">
        <f>H78-B79</f>
        <v>0</v>
      </c>
      <c r="I79" s="24">
        <f t="shared" si="3"/>
        <v>0</v>
      </c>
      <c r="M79" s="2">
        <v>460</v>
      </c>
    </row>
    <row r="80" spans="2:13" ht="12.75">
      <c r="B80" s="312"/>
      <c r="H80" s="6">
        <f>H79-B80</f>
        <v>0</v>
      </c>
      <c r="I80" s="24">
        <f t="shared" si="3"/>
        <v>0</v>
      </c>
      <c r="M80" s="2">
        <v>460</v>
      </c>
    </row>
    <row r="81" spans="1:13" s="57" customFormat="1" ht="12.75">
      <c r="A81" s="13"/>
      <c r="B81" s="319">
        <f>+B85+B89+B93</f>
        <v>5500</v>
      </c>
      <c r="C81" s="51" t="s">
        <v>46</v>
      </c>
      <c r="D81" s="52">
        <v>39123</v>
      </c>
      <c r="E81" s="51" t="s">
        <v>47</v>
      </c>
      <c r="F81" s="53" t="s">
        <v>48</v>
      </c>
      <c r="G81" s="54" t="s">
        <v>17</v>
      </c>
      <c r="H81" s="55"/>
      <c r="I81" s="56">
        <f t="shared" si="3"/>
        <v>11.956521739130435</v>
      </c>
      <c r="J81" s="56"/>
      <c r="K81" s="56"/>
      <c r="M81" s="2">
        <v>460</v>
      </c>
    </row>
    <row r="82" spans="2:13" ht="12.75">
      <c r="B82" s="312"/>
      <c r="H82" s="6">
        <f>H81-B82</f>
        <v>0</v>
      </c>
      <c r="I82" s="24">
        <f t="shared" si="3"/>
        <v>0</v>
      </c>
      <c r="M82" s="2">
        <v>460</v>
      </c>
    </row>
    <row r="83" spans="2:13" ht="12.75">
      <c r="B83" s="312">
        <v>2500</v>
      </c>
      <c r="C83" s="1" t="s">
        <v>0</v>
      </c>
      <c r="D83" s="14" t="s">
        <v>12</v>
      </c>
      <c r="E83" s="1" t="s">
        <v>49</v>
      </c>
      <c r="F83" s="336" t="s">
        <v>50</v>
      </c>
      <c r="G83" s="29" t="s">
        <v>20</v>
      </c>
      <c r="H83" s="6">
        <f>H82-B83</f>
        <v>-2500</v>
      </c>
      <c r="I83" s="24">
        <f t="shared" si="3"/>
        <v>5.434782608695652</v>
      </c>
      <c r="K83" t="s">
        <v>0</v>
      </c>
      <c r="L83">
        <v>3</v>
      </c>
      <c r="M83" s="2">
        <v>460</v>
      </c>
    </row>
    <row r="84" spans="2:13" ht="12.75">
      <c r="B84" s="312">
        <v>1000</v>
      </c>
      <c r="C84" s="1" t="s">
        <v>0</v>
      </c>
      <c r="D84" s="14" t="s">
        <v>12</v>
      </c>
      <c r="E84" s="1" t="s">
        <v>51</v>
      </c>
      <c r="F84" s="78" t="s">
        <v>52</v>
      </c>
      <c r="G84" s="29" t="s">
        <v>20</v>
      </c>
      <c r="H84" s="6">
        <f>H83-B84</f>
        <v>-3500</v>
      </c>
      <c r="I84" s="24">
        <f t="shared" si="3"/>
        <v>2.1739130434782608</v>
      </c>
      <c r="K84" s="17" t="s">
        <v>49</v>
      </c>
      <c r="L84">
        <v>23</v>
      </c>
      <c r="M84" s="2">
        <v>460</v>
      </c>
    </row>
    <row r="85" spans="1:13" s="57" customFormat="1" ht="12.75">
      <c r="A85" s="13"/>
      <c r="B85" s="319">
        <f>SUM(B83:B84)</f>
        <v>3500</v>
      </c>
      <c r="C85" s="13" t="s">
        <v>0</v>
      </c>
      <c r="D85" s="13"/>
      <c r="E85" s="13"/>
      <c r="F85" s="63"/>
      <c r="G85" s="20"/>
      <c r="H85" s="55">
        <v>0</v>
      </c>
      <c r="I85" s="56">
        <f aca="true" t="shared" si="4" ref="I85:I99">+B85/M85</f>
        <v>7.608695652173913</v>
      </c>
      <c r="M85" s="2">
        <v>460</v>
      </c>
    </row>
    <row r="86" spans="2:13" ht="12.75">
      <c r="B86" s="312"/>
      <c r="H86" s="6">
        <f>H85-B86</f>
        <v>0</v>
      </c>
      <c r="I86" s="24">
        <f t="shared" si="4"/>
        <v>0</v>
      </c>
      <c r="M86" s="2">
        <v>460</v>
      </c>
    </row>
    <row r="87" spans="2:13" ht="12.75">
      <c r="B87" s="312"/>
      <c r="H87" s="6">
        <f>H86-B87</f>
        <v>0</v>
      </c>
      <c r="I87" s="24">
        <f t="shared" si="4"/>
        <v>0</v>
      </c>
      <c r="M87" s="2">
        <v>460</v>
      </c>
    </row>
    <row r="88" spans="2:13" ht="12.75">
      <c r="B88" s="312">
        <v>1000</v>
      </c>
      <c r="C88" s="1" t="s">
        <v>28</v>
      </c>
      <c r="D88" s="14" t="s">
        <v>12</v>
      </c>
      <c r="E88" s="1" t="s">
        <v>29</v>
      </c>
      <c r="F88" s="78" t="s">
        <v>52</v>
      </c>
      <c r="G88" s="29" t="s">
        <v>20</v>
      </c>
      <c r="H88" s="6">
        <f>H87-B88</f>
        <v>-1000</v>
      </c>
      <c r="I88" s="24">
        <f t="shared" si="4"/>
        <v>2.1739130434782608</v>
      </c>
      <c r="K88" s="17" t="s">
        <v>49</v>
      </c>
      <c r="L88">
        <v>23</v>
      </c>
      <c r="M88" s="2">
        <v>460</v>
      </c>
    </row>
    <row r="89" spans="1:13" s="57" customFormat="1" ht="12.75">
      <c r="A89" s="13"/>
      <c r="B89" s="319">
        <f>SUM(B88)</f>
        <v>1000</v>
      </c>
      <c r="C89" s="13"/>
      <c r="D89" s="13"/>
      <c r="E89" s="13" t="s">
        <v>29</v>
      </c>
      <c r="F89" s="63"/>
      <c r="G89" s="20"/>
      <c r="H89" s="55">
        <v>0</v>
      </c>
      <c r="I89" s="56">
        <f t="shared" si="4"/>
        <v>2.1739130434782608</v>
      </c>
      <c r="M89" s="2">
        <v>460</v>
      </c>
    </row>
    <row r="90" spans="2:13" ht="12.75">
      <c r="B90" s="312"/>
      <c r="H90" s="6">
        <f>H89-B90</f>
        <v>0</v>
      </c>
      <c r="I90" s="24">
        <f t="shared" si="4"/>
        <v>0</v>
      </c>
      <c r="M90" s="2">
        <v>460</v>
      </c>
    </row>
    <row r="91" spans="2:13" ht="12.75">
      <c r="B91" s="312"/>
      <c r="H91" s="6">
        <f>H90-B91</f>
        <v>0</v>
      </c>
      <c r="I91" s="24">
        <f t="shared" si="4"/>
        <v>0</v>
      </c>
      <c r="M91" s="2">
        <v>460</v>
      </c>
    </row>
    <row r="92" spans="2:13" ht="12.75">
      <c r="B92" s="312">
        <v>1000</v>
      </c>
      <c r="C92" s="1" t="s">
        <v>33</v>
      </c>
      <c r="D92" s="14" t="s">
        <v>12</v>
      </c>
      <c r="E92" s="1" t="s">
        <v>22</v>
      </c>
      <c r="F92" s="78" t="s">
        <v>52</v>
      </c>
      <c r="G92" s="29" t="s">
        <v>20</v>
      </c>
      <c r="H92" s="6">
        <f>H91-B92</f>
        <v>-1000</v>
      </c>
      <c r="I92" s="24">
        <f t="shared" si="4"/>
        <v>2.1739130434782608</v>
      </c>
      <c r="K92" s="17" t="s">
        <v>49</v>
      </c>
      <c r="L92">
        <v>23</v>
      </c>
      <c r="M92" s="2">
        <v>460</v>
      </c>
    </row>
    <row r="93" spans="1:13" s="57" customFormat="1" ht="12.75">
      <c r="A93" s="13"/>
      <c r="B93" s="319">
        <f>SUM(B92)</f>
        <v>1000</v>
      </c>
      <c r="C93" s="13" t="s">
        <v>33</v>
      </c>
      <c r="D93" s="13"/>
      <c r="E93" s="13"/>
      <c r="F93" s="63"/>
      <c r="G93" s="20"/>
      <c r="H93" s="55">
        <v>0</v>
      </c>
      <c r="I93" s="56">
        <f t="shared" si="4"/>
        <v>2.1739130434782608</v>
      </c>
      <c r="M93" s="2">
        <v>460</v>
      </c>
    </row>
    <row r="94" spans="8:13" ht="12.75">
      <c r="H94" s="6">
        <f>H93-B94</f>
        <v>0</v>
      </c>
      <c r="I94" s="24">
        <f t="shared" si="4"/>
        <v>0</v>
      </c>
      <c r="M94" s="2">
        <v>460</v>
      </c>
    </row>
    <row r="95" spans="8:13" ht="12.75">
      <c r="H95" s="6">
        <f>H94-B95</f>
        <v>0</v>
      </c>
      <c r="I95" s="24">
        <f t="shared" si="4"/>
        <v>0</v>
      </c>
      <c r="M95" s="2">
        <v>460</v>
      </c>
    </row>
    <row r="96" spans="8:13" ht="12.75">
      <c r="H96" s="6">
        <f>H95-B96</f>
        <v>0</v>
      </c>
      <c r="I96" s="24">
        <f t="shared" si="4"/>
        <v>0</v>
      </c>
      <c r="M96" s="2">
        <v>460</v>
      </c>
    </row>
    <row r="97" spans="8:13" ht="12.75">
      <c r="H97" s="6">
        <f>H96-B97</f>
        <v>0</v>
      </c>
      <c r="I97" s="24">
        <f t="shared" si="4"/>
        <v>0</v>
      </c>
      <c r="M97" s="2">
        <v>460</v>
      </c>
    </row>
    <row r="98" spans="1:13" s="57" customFormat="1" ht="12.75">
      <c r="A98" s="13"/>
      <c r="B98" s="50">
        <f>+B128+B137+B144+B153+B160+B113</f>
        <v>140300</v>
      </c>
      <c r="C98" s="51" t="s">
        <v>53</v>
      </c>
      <c r="D98" s="52" t="s">
        <v>54</v>
      </c>
      <c r="E98" s="51" t="s">
        <v>55</v>
      </c>
      <c r="F98" s="53" t="s">
        <v>56</v>
      </c>
      <c r="G98" s="54" t="s">
        <v>1210</v>
      </c>
      <c r="H98" s="55"/>
      <c r="I98" s="56">
        <f t="shared" si="4"/>
        <v>305</v>
      </c>
      <c r="J98" s="56"/>
      <c r="K98" s="56"/>
      <c r="M98" s="2">
        <v>460</v>
      </c>
    </row>
    <row r="99" spans="2:13" ht="12.75">
      <c r="B99" s="248"/>
      <c r="H99" s="6">
        <f aca="true" t="shared" si="5" ref="H99:H112">H98-B99</f>
        <v>0</v>
      </c>
      <c r="I99" s="24">
        <f t="shared" si="4"/>
        <v>0</v>
      </c>
      <c r="M99" s="2">
        <v>460</v>
      </c>
    </row>
    <row r="100" spans="2:13" ht="12.75">
      <c r="B100" s="104">
        <v>2000</v>
      </c>
      <c r="C100" s="1" t="s">
        <v>0</v>
      </c>
      <c r="D100" s="14" t="s">
        <v>12</v>
      </c>
      <c r="E100" s="34" t="s">
        <v>57</v>
      </c>
      <c r="F100" s="78" t="s">
        <v>58</v>
      </c>
      <c r="G100" s="32" t="s">
        <v>24</v>
      </c>
      <c r="H100" s="6">
        <f t="shared" si="5"/>
        <v>-2000</v>
      </c>
      <c r="I100" s="24">
        <v>4</v>
      </c>
      <c r="K100" t="s">
        <v>0</v>
      </c>
      <c r="L100">
        <v>4</v>
      </c>
      <c r="M100" s="2">
        <v>460</v>
      </c>
    </row>
    <row r="101" spans="2:13" ht="12.75">
      <c r="B101" s="248">
        <v>4000</v>
      </c>
      <c r="C101" s="1" t="s">
        <v>0</v>
      </c>
      <c r="D101" s="1" t="s">
        <v>12</v>
      </c>
      <c r="E101" s="1" t="s">
        <v>57</v>
      </c>
      <c r="F101" s="291" t="s">
        <v>59</v>
      </c>
      <c r="G101" s="29" t="s">
        <v>20</v>
      </c>
      <c r="H101" s="6">
        <f t="shared" si="5"/>
        <v>-6000</v>
      </c>
      <c r="I101" s="24">
        <v>8</v>
      </c>
      <c r="K101" t="s">
        <v>0</v>
      </c>
      <c r="L101">
        <v>4</v>
      </c>
      <c r="M101" s="2">
        <v>460</v>
      </c>
    </row>
    <row r="102" spans="2:13" ht="12.75">
      <c r="B102" s="248">
        <v>7500</v>
      </c>
      <c r="C102" s="1" t="s">
        <v>0</v>
      </c>
      <c r="D102" s="1" t="s">
        <v>12</v>
      </c>
      <c r="E102" s="1" t="s">
        <v>18</v>
      </c>
      <c r="F102" s="291" t="s">
        <v>60</v>
      </c>
      <c r="G102" s="29" t="s">
        <v>61</v>
      </c>
      <c r="H102" s="6">
        <f t="shared" si="5"/>
        <v>-13500</v>
      </c>
      <c r="I102" s="24">
        <v>15</v>
      </c>
      <c r="K102" t="s">
        <v>0</v>
      </c>
      <c r="L102">
        <v>4</v>
      </c>
      <c r="M102" s="2">
        <v>460</v>
      </c>
    </row>
    <row r="103" spans="2:13" ht="12.75">
      <c r="B103" s="248">
        <v>5000</v>
      </c>
      <c r="C103" s="1" t="s">
        <v>0</v>
      </c>
      <c r="D103" s="1" t="s">
        <v>12</v>
      </c>
      <c r="E103" s="1" t="s">
        <v>18</v>
      </c>
      <c r="F103" s="291" t="s">
        <v>62</v>
      </c>
      <c r="G103" s="29" t="s">
        <v>63</v>
      </c>
      <c r="H103" s="6">
        <f t="shared" si="5"/>
        <v>-18500</v>
      </c>
      <c r="I103" s="24">
        <v>10</v>
      </c>
      <c r="K103" t="s">
        <v>0</v>
      </c>
      <c r="L103">
        <v>4</v>
      </c>
      <c r="M103" s="2">
        <v>460</v>
      </c>
    </row>
    <row r="104" spans="2:13" ht="12.75">
      <c r="B104" s="248">
        <v>5000</v>
      </c>
      <c r="C104" s="1" t="s">
        <v>0</v>
      </c>
      <c r="D104" s="1" t="s">
        <v>12</v>
      </c>
      <c r="E104" s="1" t="s">
        <v>18</v>
      </c>
      <c r="F104" s="291" t="s">
        <v>64</v>
      </c>
      <c r="G104" s="29" t="s">
        <v>65</v>
      </c>
      <c r="H104" s="6">
        <f t="shared" si="5"/>
        <v>-23500</v>
      </c>
      <c r="I104" s="24">
        <v>10</v>
      </c>
      <c r="K104" t="s">
        <v>0</v>
      </c>
      <c r="L104">
        <v>4</v>
      </c>
      <c r="M104" s="2">
        <v>460</v>
      </c>
    </row>
    <row r="105" spans="2:13" ht="12.75">
      <c r="B105" s="248">
        <v>5000</v>
      </c>
      <c r="C105" s="1" t="s">
        <v>0</v>
      </c>
      <c r="D105" s="1" t="s">
        <v>12</v>
      </c>
      <c r="E105" s="1" t="s">
        <v>18</v>
      </c>
      <c r="F105" s="291" t="s">
        <v>66</v>
      </c>
      <c r="G105" s="29" t="s">
        <v>67</v>
      </c>
      <c r="H105" s="6">
        <f t="shared" si="5"/>
        <v>-28500</v>
      </c>
      <c r="I105" s="24">
        <v>10</v>
      </c>
      <c r="K105" t="s">
        <v>0</v>
      </c>
      <c r="L105">
        <v>4</v>
      </c>
      <c r="M105" s="2">
        <v>460</v>
      </c>
    </row>
    <row r="106" spans="2:13" ht="12.75">
      <c r="B106" s="248">
        <v>5000</v>
      </c>
      <c r="C106" s="1" t="s">
        <v>0</v>
      </c>
      <c r="D106" s="1" t="s">
        <v>12</v>
      </c>
      <c r="E106" s="1" t="s">
        <v>18</v>
      </c>
      <c r="F106" s="291" t="s">
        <v>68</v>
      </c>
      <c r="G106" s="29" t="s">
        <v>69</v>
      </c>
      <c r="H106" s="6">
        <f t="shared" si="5"/>
        <v>-33500</v>
      </c>
      <c r="I106" s="24">
        <v>10</v>
      </c>
      <c r="K106" t="s">
        <v>0</v>
      </c>
      <c r="L106">
        <v>4</v>
      </c>
      <c r="M106" s="2">
        <v>460</v>
      </c>
    </row>
    <row r="107" spans="2:13" ht="12.75">
      <c r="B107" s="248">
        <v>5000</v>
      </c>
      <c r="C107" s="1" t="s">
        <v>0</v>
      </c>
      <c r="D107" s="1" t="s">
        <v>12</v>
      </c>
      <c r="E107" s="1" t="s">
        <v>18</v>
      </c>
      <c r="F107" s="291" t="s">
        <v>70</v>
      </c>
      <c r="G107" s="29" t="s">
        <v>71</v>
      </c>
      <c r="H107" s="6">
        <f t="shared" si="5"/>
        <v>-38500</v>
      </c>
      <c r="I107" s="24">
        <v>10</v>
      </c>
      <c r="K107" t="s">
        <v>0</v>
      </c>
      <c r="L107">
        <v>4</v>
      </c>
      <c r="M107" s="2">
        <v>460</v>
      </c>
    </row>
    <row r="108" spans="2:13" ht="12.75">
      <c r="B108" s="354">
        <v>5000</v>
      </c>
      <c r="C108" s="1" t="s">
        <v>0</v>
      </c>
      <c r="D108" s="1" t="s">
        <v>12</v>
      </c>
      <c r="E108" s="1" t="s">
        <v>18</v>
      </c>
      <c r="F108" s="291" t="s">
        <v>72</v>
      </c>
      <c r="G108" s="29" t="s">
        <v>73</v>
      </c>
      <c r="H108" s="6">
        <f t="shared" si="5"/>
        <v>-43500</v>
      </c>
      <c r="I108" s="24">
        <v>10</v>
      </c>
      <c r="K108" t="s">
        <v>0</v>
      </c>
      <c r="L108">
        <v>4</v>
      </c>
      <c r="M108" s="2">
        <v>460</v>
      </c>
    </row>
    <row r="109" spans="2:13" ht="12.75">
      <c r="B109" s="248">
        <v>5000</v>
      </c>
      <c r="C109" s="1" t="s">
        <v>0</v>
      </c>
      <c r="D109" s="1" t="s">
        <v>12</v>
      </c>
      <c r="E109" s="1" t="s">
        <v>18</v>
      </c>
      <c r="F109" s="291" t="s">
        <v>74</v>
      </c>
      <c r="G109" s="29" t="s">
        <v>75</v>
      </c>
      <c r="H109" s="6">
        <f t="shared" si="5"/>
        <v>-48500</v>
      </c>
      <c r="I109" s="24">
        <v>10</v>
      </c>
      <c r="K109" t="s">
        <v>0</v>
      </c>
      <c r="L109">
        <v>12</v>
      </c>
      <c r="M109" s="2">
        <v>460</v>
      </c>
    </row>
    <row r="110" spans="2:13" ht="12.75">
      <c r="B110" s="248">
        <v>5000</v>
      </c>
      <c r="C110" s="1" t="s">
        <v>0</v>
      </c>
      <c r="D110" s="1" t="s">
        <v>12</v>
      </c>
      <c r="E110" s="1" t="s">
        <v>18</v>
      </c>
      <c r="F110" s="291" t="s">
        <v>76</v>
      </c>
      <c r="G110" s="29" t="s">
        <v>77</v>
      </c>
      <c r="H110" s="6">
        <f t="shared" si="5"/>
        <v>-53500</v>
      </c>
      <c r="I110" s="24">
        <v>10</v>
      </c>
      <c r="K110" t="s">
        <v>0</v>
      </c>
      <c r="L110">
        <v>12</v>
      </c>
      <c r="M110" s="2">
        <v>460</v>
      </c>
    </row>
    <row r="111" spans="2:13" ht="12.75">
      <c r="B111" s="248">
        <v>5000</v>
      </c>
      <c r="C111" s="1" t="s">
        <v>0</v>
      </c>
      <c r="D111" s="1" t="s">
        <v>12</v>
      </c>
      <c r="E111" s="1" t="s">
        <v>18</v>
      </c>
      <c r="F111" s="291" t="s">
        <v>78</v>
      </c>
      <c r="G111" s="29" t="s">
        <v>79</v>
      </c>
      <c r="H111" s="6">
        <f t="shared" si="5"/>
        <v>-58500</v>
      </c>
      <c r="I111" s="24">
        <v>10</v>
      </c>
      <c r="K111" t="s">
        <v>0</v>
      </c>
      <c r="L111">
        <v>12</v>
      </c>
      <c r="M111" s="2">
        <v>460</v>
      </c>
    </row>
    <row r="112" spans="2:13" ht="12.75">
      <c r="B112" s="248">
        <v>5000</v>
      </c>
      <c r="C112" s="1" t="s">
        <v>0</v>
      </c>
      <c r="D112" s="1" t="s">
        <v>12</v>
      </c>
      <c r="E112" s="1" t="s">
        <v>18</v>
      </c>
      <c r="F112" s="291" t="s">
        <v>80</v>
      </c>
      <c r="G112" s="29" t="s">
        <v>81</v>
      </c>
      <c r="H112" s="6">
        <f t="shared" si="5"/>
        <v>-63500</v>
      </c>
      <c r="I112" s="24">
        <v>10</v>
      </c>
      <c r="K112" t="s">
        <v>0</v>
      </c>
      <c r="L112">
        <v>12</v>
      </c>
      <c r="M112" s="2">
        <v>460</v>
      </c>
    </row>
    <row r="113" spans="1:13" s="57" customFormat="1" ht="12.75">
      <c r="A113" s="13"/>
      <c r="B113" s="106">
        <f>SUM(B100:B112)</f>
        <v>63500</v>
      </c>
      <c r="C113" s="13" t="s">
        <v>0</v>
      </c>
      <c r="D113" s="13"/>
      <c r="E113" s="13"/>
      <c r="F113" s="63"/>
      <c r="G113" s="20"/>
      <c r="H113" s="55">
        <v>0</v>
      </c>
      <c r="I113" s="56">
        <f aca="true" t="shared" si="6" ref="I113:I130">+B113/M113</f>
        <v>138.04347826086956</v>
      </c>
      <c r="M113" s="2">
        <v>460</v>
      </c>
    </row>
    <row r="114" spans="2:13" ht="12.75">
      <c r="B114" s="248"/>
      <c r="H114" s="6">
        <f aca="true" t="shared" si="7" ref="H114:H127">H113-B114</f>
        <v>0</v>
      </c>
      <c r="I114" s="24">
        <f t="shared" si="6"/>
        <v>0</v>
      </c>
      <c r="M114" s="2">
        <v>460</v>
      </c>
    </row>
    <row r="115" spans="2:13" ht="12.75">
      <c r="B115" s="248"/>
      <c r="H115" s="6">
        <f t="shared" si="7"/>
        <v>0</v>
      </c>
      <c r="I115" s="24">
        <f t="shared" si="6"/>
        <v>0</v>
      </c>
      <c r="M115" s="2">
        <v>460</v>
      </c>
    </row>
    <row r="116" spans="1:13" s="17" customFormat="1" ht="12.75">
      <c r="A116" s="14"/>
      <c r="B116" s="104">
        <v>5000</v>
      </c>
      <c r="C116" s="14" t="s">
        <v>82</v>
      </c>
      <c r="D116" s="14" t="s">
        <v>12</v>
      </c>
      <c r="E116" s="14" t="s">
        <v>22</v>
      </c>
      <c r="F116" s="32" t="s">
        <v>83</v>
      </c>
      <c r="G116" s="31" t="s">
        <v>20</v>
      </c>
      <c r="H116" s="30">
        <f t="shared" si="7"/>
        <v>-5000</v>
      </c>
      <c r="I116" s="41">
        <f t="shared" si="6"/>
        <v>10.869565217391305</v>
      </c>
      <c r="K116" s="17" t="s">
        <v>18</v>
      </c>
      <c r="L116" s="17">
        <v>4</v>
      </c>
      <c r="M116" s="42">
        <v>460</v>
      </c>
    </row>
    <row r="117" spans="2:13" ht="12.75">
      <c r="B117" s="248">
        <v>1500</v>
      </c>
      <c r="C117" s="39" t="s">
        <v>84</v>
      </c>
      <c r="D117" s="14" t="s">
        <v>12</v>
      </c>
      <c r="E117" s="39" t="s">
        <v>22</v>
      </c>
      <c r="F117" s="78" t="s">
        <v>83</v>
      </c>
      <c r="G117" s="29" t="s">
        <v>61</v>
      </c>
      <c r="H117" s="6">
        <f t="shared" si="7"/>
        <v>-6500</v>
      </c>
      <c r="I117" s="24">
        <f t="shared" si="6"/>
        <v>3.260869565217391</v>
      </c>
      <c r="J117" s="38"/>
      <c r="K117" s="38" t="s">
        <v>18</v>
      </c>
      <c r="L117">
        <v>4</v>
      </c>
      <c r="M117" s="2">
        <v>460</v>
      </c>
    </row>
    <row r="118" spans="2:13" ht="12.75">
      <c r="B118" s="248">
        <v>1500</v>
      </c>
      <c r="C118" s="1" t="s">
        <v>85</v>
      </c>
      <c r="D118" s="14" t="s">
        <v>12</v>
      </c>
      <c r="E118" s="1" t="s">
        <v>22</v>
      </c>
      <c r="F118" s="78" t="s">
        <v>83</v>
      </c>
      <c r="G118" s="29" t="s">
        <v>61</v>
      </c>
      <c r="H118" s="6">
        <f t="shared" si="7"/>
        <v>-8000</v>
      </c>
      <c r="I118" s="24">
        <f t="shared" si="6"/>
        <v>3.260869565217391</v>
      </c>
      <c r="K118" s="17" t="s">
        <v>18</v>
      </c>
      <c r="L118">
        <v>4</v>
      </c>
      <c r="M118" s="2">
        <v>460</v>
      </c>
    </row>
    <row r="119" spans="2:13" ht="12.75">
      <c r="B119" s="248">
        <v>1000</v>
      </c>
      <c r="C119" s="1" t="s">
        <v>86</v>
      </c>
      <c r="D119" s="14" t="s">
        <v>12</v>
      </c>
      <c r="E119" s="1" t="s">
        <v>22</v>
      </c>
      <c r="F119" s="78" t="s">
        <v>83</v>
      </c>
      <c r="G119" s="29" t="s">
        <v>61</v>
      </c>
      <c r="H119" s="6">
        <f t="shared" si="7"/>
        <v>-9000</v>
      </c>
      <c r="I119" s="24">
        <f t="shared" si="6"/>
        <v>2.1739130434782608</v>
      </c>
      <c r="K119" s="17" t="s">
        <v>18</v>
      </c>
      <c r="L119">
        <v>4</v>
      </c>
      <c r="M119" s="2">
        <v>460</v>
      </c>
    </row>
    <row r="120" spans="2:13" ht="12.75">
      <c r="B120" s="248">
        <v>1000</v>
      </c>
      <c r="C120" s="1" t="s">
        <v>87</v>
      </c>
      <c r="D120" s="14" t="s">
        <v>12</v>
      </c>
      <c r="E120" s="1" t="s">
        <v>22</v>
      </c>
      <c r="F120" s="78" t="s">
        <v>83</v>
      </c>
      <c r="G120" s="29" t="s">
        <v>61</v>
      </c>
      <c r="H120" s="6">
        <f t="shared" si="7"/>
        <v>-10000</v>
      </c>
      <c r="I120" s="24">
        <f t="shared" si="6"/>
        <v>2.1739130434782608</v>
      </c>
      <c r="K120" s="17" t="s">
        <v>18</v>
      </c>
      <c r="L120">
        <v>4</v>
      </c>
      <c r="M120" s="2">
        <v>460</v>
      </c>
    </row>
    <row r="121" spans="2:13" ht="12.75">
      <c r="B121" s="248">
        <v>2500</v>
      </c>
      <c r="C121" s="1" t="s">
        <v>88</v>
      </c>
      <c r="D121" s="14" t="s">
        <v>12</v>
      </c>
      <c r="E121" s="1" t="s">
        <v>22</v>
      </c>
      <c r="F121" s="78" t="s">
        <v>83</v>
      </c>
      <c r="G121" s="29" t="s">
        <v>63</v>
      </c>
      <c r="H121" s="6">
        <f t="shared" si="7"/>
        <v>-12500</v>
      </c>
      <c r="I121" s="24">
        <f t="shared" si="6"/>
        <v>5.434782608695652</v>
      </c>
      <c r="K121" s="17" t="s">
        <v>18</v>
      </c>
      <c r="L121">
        <v>4</v>
      </c>
      <c r="M121" s="2">
        <v>460</v>
      </c>
    </row>
    <row r="122" spans="2:13" ht="12.75">
      <c r="B122" s="248">
        <v>2000</v>
      </c>
      <c r="C122" s="1" t="s">
        <v>89</v>
      </c>
      <c r="D122" s="14" t="s">
        <v>12</v>
      </c>
      <c r="E122" s="1" t="s">
        <v>22</v>
      </c>
      <c r="F122" s="78" t="s">
        <v>83</v>
      </c>
      <c r="G122" s="29" t="s">
        <v>65</v>
      </c>
      <c r="H122" s="6">
        <f t="shared" si="7"/>
        <v>-14500</v>
      </c>
      <c r="I122" s="24">
        <f t="shared" si="6"/>
        <v>4.3478260869565215</v>
      </c>
      <c r="K122" s="17" t="s">
        <v>18</v>
      </c>
      <c r="L122">
        <v>4</v>
      </c>
      <c r="M122" s="2">
        <v>460</v>
      </c>
    </row>
    <row r="123" spans="2:13" ht="12.75">
      <c r="B123" s="248">
        <v>2000</v>
      </c>
      <c r="C123" s="1" t="s">
        <v>90</v>
      </c>
      <c r="D123" s="14" t="s">
        <v>12</v>
      </c>
      <c r="E123" s="1" t="s">
        <v>22</v>
      </c>
      <c r="F123" s="78" t="s">
        <v>83</v>
      </c>
      <c r="G123" s="29" t="s">
        <v>67</v>
      </c>
      <c r="H123" s="6">
        <f t="shared" si="7"/>
        <v>-16500</v>
      </c>
      <c r="I123" s="24">
        <f t="shared" si="6"/>
        <v>4.3478260869565215</v>
      </c>
      <c r="K123" s="17" t="s">
        <v>18</v>
      </c>
      <c r="L123">
        <v>4</v>
      </c>
      <c r="M123" s="2">
        <v>460</v>
      </c>
    </row>
    <row r="124" spans="2:13" ht="12.75">
      <c r="B124" s="248">
        <v>6000</v>
      </c>
      <c r="C124" s="1" t="s">
        <v>91</v>
      </c>
      <c r="D124" s="14" t="s">
        <v>12</v>
      </c>
      <c r="E124" s="1" t="s">
        <v>22</v>
      </c>
      <c r="F124" s="78" t="s">
        <v>83</v>
      </c>
      <c r="G124" s="29" t="s">
        <v>69</v>
      </c>
      <c r="H124" s="6">
        <f t="shared" si="7"/>
        <v>-22500</v>
      </c>
      <c r="I124" s="24">
        <f t="shared" si="6"/>
        <v>13.043478260869565</v>
      </c>
      <c r="K124" s="17" t="s">
        <v>18</v>
      </c>
      <c r="L124">
        <v>4</v>
      </c>
      <c r="M124" s="2">
        <v>460</v>
      </c>
    </row>
    <row r="125" spans="2:13" ht="12.75">
      <c r="B125" s="248">
        <v>2000</v>
      </c>
      <c r="C125" s="14" t="s">
        <v>1179</v>
      </c>
      <c r="D125" s="14" t="s">
        <v>12</v>
      </c>
      <c r="E125" s="1" t="s">
        <v>22</v>
      </c>
      <c r="F125" s="78" t="s">
        <v>83</v>
      </c>
      <c r="G125" s="29" t="s">
        <v>69</v>
      </c>
      <c r="H125" s="6">
        <f t="shared" si="7"/>
        <v>-24500</v>
      </c>
      <c r="I125" s="24">
        <f t="shared" si="6"/>
        <v>4.3478260869565215</v>
      </c>
      <c r="K125" s="17" t="s">
        <v>18</v>
      </c>
      <c r="L125">
        <v>4</v>
      </c>
      <c r="M125" s="2">
        <v>460</v>
      </c>
    </row>
    <row r="126" spans="2:13" ht="12.75">
      <c r="B126" s="248">
        <v>2500</v>
      </c>
      <c r="C126" s="1" t="s">
        <v>92</v>
      </c>
      <c r="D126" s="14" t="s">
        <v>12</v>
      </c>
      <c r="E126" s="1" t="s">
        <v>22</v>
      </c>
      <c r="F126" s="78" t="s">
        <v>93</v>
      </c>
      <c r="G126" s="29" t="s">
        <v>69</v>
      </c>
      <c r="H126" s="6">
        <f t="shared" si="7"/>
        <v>-27000</v>
      </c>
      <c r="I126" s="24">
        <f t="shared" si="6"/>
        <v>5.434782608695652</v>
      </c>
      <c r="K126" s="17" t="s">
        <v>18</v>
      </c>
      <c r="L126">
        <v>4</v>
      </c>
      <c r="M126" s="2">
        <v>460</v>
      </c>
    </row>
    <row r="127" spans="1:13" s="57" customFormat="1" ht="12.75">
      <c r="A127" s="1"/>
      <c r="B127" s="248">
        <v>5000</v>
      </c>
      <c r="C127" s="1" t="s">
        <v>94</v>
      </c>
      <c r="D127" s="14" t="s">
        <v>12</v>
      </c>
      <c r="E127" s="1" t="s">
        <v>22</v>
      </c>
      <c r="F127" s="32" t="s">
        <v>1178</v>
      </c>
      <c r="G127" s="29" t="s">
        <v>71</v>
      </c>
      <c r="H127" s="6">
        <f t="shared" si="7"/>
        <v>-32000</v>
      </c>
      <c r="I127" s="24">
        <f t="shared" si="6"/>
        <v>10.869565217391305</v>
      </c>
      <c r="J127"/>
      <c r="K127" s="17" t="s">
        <v>18</v>
      </c>
      <c r="L127">
        <v>4</v>
      </c>
      <c r="M127" s="2">
        <v>460</v>
      </c>
    </row>
    <row r="128" spans="1:13" ht="12.75">
      <c r="A128" s="13"/>
      <c r="B128" s="106">
        <f>SUM(B116:B127)</f>
        <v>32000</v>
      </c>
      <c r="C128" s="13" t="s">
        <v>27</v>
      </c>
      <c r="D128" s="13"/>
      <c r="E128" s="13"/>
      <c r="F128" s="63"/>
      <c r="G128" s="20"/>
      <c r="H128" s="55">
        <v>0</v>
      </c>
      <c r="I128" s="56">
        <f t="shared" si="6"/>
        <v>69.56521739130434</v>
      </c>
      <c r="J128" s="57"/>
      <c r="K128" s="57"/>
      <c r="L128" s="57"/>
      <c r="M128" s="2">
        <v>460</v>
      </c>
    </row>
    <row r="129" spans="2:13" ht="12.75">
      <c r="B129" s="248"/>
      <c r="H129" s="6">
        <f aca="true" t="shared" si="8" ref="H129:H136">H128-B129</f>
        <v>0</v>
      </c>
      <c r="I129" s="24">
        <f t="shared" si="6"/>
        <v>0</v>
      </c>
      <c r="M129" s="2">
        <v>460</v>
      </c>
    </row>
    <row r="130" spans="2:13" ht="12.75">
      <c r="B130" s="248"/>
      <c r="H130" s="6">
        <f t="shared" si="8"/>
        <v>0</v>
      </c>
      <c r="I130" s="24">
        <f t="shared" si="6"/>
        <v>0</v>
      </c>
      <c r="M130" s="2">
        <v>460</v>
      </c>
    </row>
    <row r="131" spans="2:13" ht="12.75">
      <c r="B131" s="104">
        <v>1000</v>
      </c>
      <c r="C131" s="1" t="s">
        <v>28</v>
      </c>
      <c r="D131" s="14" t="s">
        <v>12</v>
      </c>
      <c r="E131" s="1" t="s">
        <v>29</v>
      </c>
      <c r="F131" s="78" t="s">
        <v>83</v>
      </c>
      <c r="G131" s="29" t="s">
        <v>61</v>
      </c>
      <c r="H131" s="6">
        <f t="shared" si="8"/>
        <v>-1000</v>
      </c>
      <c r="I131" s="24">
        <v>3.2</v>
      </c>
      <c r="K131" s="17" t="s">
        <v>18</v>
      </c>
      <c r="L131">
        <v>4</v>
      </c>
      <c r="M131" s="2">
        <v>460</v>
      </c>
    </row>
    <row r="132" spans="2:13" ht="12.75">
      <c r="B132" s="104">
        <v>2000</v>
      </c>
      <c r="C132" s="1" t="s">
        <v>28</v>
      </c>
      <c r="D132" s="14" t="s">
        <v>12</v>
      </c>
      <c r="E132" s="1" t="s">
        <v>29</v>
      </c>
      <c r="F132" s="78" t="s">
        <v>83</v>
      </c>
      <c r="G132" s="29" t="s">
        <v>63</v>
      </c>
      <c r="H132" s="6">
        <f t="shared" si="8"/>
        <v>-3000</v>
      </c>
      <c r="I132" s="24">
        <v>3</v>
      </c>
      <c r="K132" s="17" t="s">
        <v>18</v>
      </c>
      <c r="L132">
        <v>4</v>
      </c>
      <c r="M132" s="2">
        <v>460</v>
      </c>
    </row>
    <row r="133" spans="2:13" ht="12.75">
      <c r="B133" s="104">
        <v>1700</v>
      </c>
      <c r="C133" s="1" t="s">
        <v>28</v>
      </c>
      <c r="D133" s="14" t="s">
        <v>12</v>
      </c>
      <c r="E133" s="1" t="s">
        <v>29</v>
      </c>
      <c r="F133" s="78" t="s">
        <v>83</v>
      </c>
      <c r="G133" s="29" t="s">
        <v>65</v>
      </c>
      <c r="H133" s="6">
        <f t="shared" si="8"/>
        <v>-4700</v>
      </c>
      <c r="I133" s="24">
        <v>2.8</v>
      </c>
      <c r="K133" s="17" t="s">
        <v>18</v>
      </c>
      <c r="L133">
        <v>4</v>
      </c>
      <c r="M133" s="2">
        <v>460</v>
      </c>
    </row>
    <row r="134" spans="2:13" ht="12.75">
      <c r="B134" s="104">
        <v>1800</v>
      </c>
      <c r="C134" s="1" t="s">
        <v>28</v>
      </c>
      <c r="D134" s="14" t="s">
        <v>12</v>
      </c>
      <c r="E134" s="1" t="s">
        <v>29</v>
      </c>
      <c r="F134" s="78" t="s">
        <v>83</v>
      </c>
      <c r="G134" s="29" t="s">
        <v>67</v>
      </c>
      <c r="H134" s="6">
        <f t="shared" si="8"/>
        <v>-6500</v>
      </c>
      <c r="I134" s="24">
        <v>3.6</v>
      </c>
      <c r="K134" s="17" t="s">
        <v>18</v>
      </c>
      <c r="L134">
        <v>4</v>
      </c>
      <c r="M134" s="2">
        <v>460</v>
      </c>
    </row>
    <row r="135" spans="2:13" ht="12.75">
      <c r="B135" s="104">
        <v>1800</v>
      </c>
      <c r="C135" s="1" t="s">
        <v>28</v>
      </c>
      <c r="D135" s="14" t="s">
        <v>12</v>
      </c>
      <c r="E135" s="1" t="s">
        <v>29</v>
      </c>
      <c r="F135" s="78" t="s">
        <v>83</v>
      </c>
      <c r="G135" s="29" t="s">
        <v>69</v>
      </c>
      <c r="H135" s="6">
        <f t="shared" si="8"/>
        <v>-8300</v>
      </c>
      <c r="I135" s="24">
        <v>3.6</v>
      </c>
      <c r="K135" s="17" t="s">
        <v>18</v>
      </c>
      <c r="L135">
        <v>4</v>
      </c>
      <c r="M135" s="2">
        <v>460</v>
      </c>
    </row>
    <row r="136" spans="1:13" s="57" customFormat="1" ht="12.75">
      <c r="A136" s="1"/>
      <c r="B136" s="104">
        <v>1000</v>
      </c>
      <c r="C136" s="1" t="s">
        <v>28</v>
      </c>
      <c r="D136" s="14" t="s">
        <v>12</v>
      </c>
      <c r="E136" s="1" t="s">
        <v>29</v>
      </c>
      <c r="F136" s="78" t="s">
        <v>83</v>
      </c>
      <c r="G136" s="29" t="s">
        <v>71</v>
      </c>
      <c r="H136" s="6">
        <f t="shared" si="8"/>
        <v>-9300</v>
      </c>
      <c r="I136" s="24">
        <v>4</v>
      </c>
      <c r="J136"/>
      <c r="K136" s="17" t="s">
        <v>18</v>
      </c>
      <c r="L136">
        <v>4</v>
      </c>
      <c r="M136" s="2">
        <v>460</v>
      </c>
    </row>
    <row r="137" spans="1:13" ht="12.75">
      <c r="A137" s="13"/>
      <c r="B137" s="106">
        <f>SUM(B131:B136)</f>
        <v>9300</v>
      </c>
      <c r="C137" s="13"/>
      <c r="D137" s="13"/>
      <c r="E137" s="13" t="s">
        <v>29</v>
      </c>
      <c r="F137" s="63"/>
      <c r="G137" s="20"/>
      <c r="H137" s="55">
        <v>0</v>
      </c>
      <c r="I137" s="56">
        <f>+B137/M137</f>
        <v>20.217391304347824</v>
      </c>
      <c r="J137" s="57"/>
      <c r="K137" s="57"/>
      <c r="L137" s="57"/>
      <c r="M137" s="2">
        <v>460</v>
      </c>
    </row>
    <row r="138" spans="2:13" ht="12.75">
      <c r="B138" s="248"/>
      <c r="H138" s="6">
        <f aca="true" t="shared" si="9" ref="H138:H143">H137-B138</f>
        <v>0</v>
      </c>
      <c r="I138" s="24">
        <f>+B138/M138</f>
        <v>0</v>
      </c>
      <c r="M138" s="2">
        <v>460</v>
      </c>
    </row>
    <row r="139" spans="2:13" ht="12.75">
      <c r="B139" s="248"/>
      <c r="H139" s="6">
        <f t="shared" si="9"/>
        <v>0</v>
      </c>
      <c r="I139" s="24">
        <f>+B139/M139</f>
        <v>0</v>
      </c>
      <c r="M139" s="2">
        <v>460</v>
      </c>
    </row>
    <row r="140" spans="2:13" ht="12.75">
      <c r="B140" s="248">
        <v>5000</v>
      </c>
      <c r="C140" s="1" t="s">
        <v>31</v>
      </c>
      <c r="D140" s="14" t="s">
        <v>12</v>
      </c>
      <c r="E140" s="1" t="s">
        <v>22</v>
      </c>
      <c r="F140" s="78" t="s">
        <v>95</v>
      </c>
      <c r="G140" s="29" t="s">
        <v>61</v>
      </c>
      <c r="H140" s="6">
        <f t="shared" si="9"/>
        <v>-5000</v>
      </c>
      <c r="I140" s="24">
        <v>10</v>
      </c>
      <c r="K140" s="17" t="s">
        <v>18</v>
      </c>
      <c r="L140">
        <v>4</v>
      </c>
      <c r="M140" s="2">
        <v>460</v>
      </c>
    </row>
    <row r="141" spans="2:13" ht="12.75">
      <c r="B141" s="248">
        <v>5000</v>
      </c>
      <c r="C141" s="1" t="s">
        <v>31</v>
      </c>
      <c r="D141" s="14" t="s">
        <v>12</v>
      </c>
      <c r="E141" s="1" t="s">
        <v>22</v>
      </c>
      <c r="F141" s="78" t="s">
        <v>95</v>
      </c>
      <c r="G141" s="29" t="s">
        <v>63</v>
      </c>
      <c r="H141" s="6">
        <f t="shared" si="9"/>
        <v>-10000</v>
      </c>
      <c r="I141" s="24">
        <v>10</v>
      </c>
      <c r="K141" s="17" t="s">
        <v>18</v>
      </c>
      <c r="L141">
        <v>4</v>
      </c>
      <c r="M141" s="2">
        <v>460</v>
      </c>
    </row>
    <row r="142" spans="2:13" ht="12.75">
      <c r="B142" s="248">
        <v>5000</v>
      </c>
      <c r="C142" s="1" t="s">
        <v>31</v>
      </c>
      <c r="D142" s="14" t="s">
        <v>12</v>
      </c>
      <c r="E142" s="1" t="s">
        <v>22</v>
      </c>
      <c r="F142" s="78" t="s">
        <v>95</v>
      </c>
      <c r="G142" s="29" t="s">
        <v>65</v>
      </c>
      <c r="H142" s="6">
        <f t="shared" si="9"/>
        <v>-15000</v>
      </c>
      <c r="I142" s="24">
        <v>10</v>
      </c>
      <c r="K142" s="17" t="s">
        <v>18</v>
      </c>
      <c r="L142">
        <v>4</v>
      </c>
      <c r="M142" s="2">
        <v>460</v>
      </c>
    </row>
    <row r="143" spans="1:13" s="57" customFormat="1" ht="12.75">
      <c r="A143" s="1"/>
      <c r="B143" s="248">
        <v>5000</v>
      </c>
      <c r="C143" s="1" t="s">
        <v>31</v>
      </c>
      <c r="D143" s="14" t="s">
        <v>12</v>
      </c>
      <c r="E143" s="1" t="s">
        <v>22</v>
      </c>
      <c r="F143" s="78" t="s">
        <v>96</v>
      </c>
      <c r="G143" s="29" t="s">
        <v>69</v>
      </c>
      <c r="H143" s="6">
        <f t="shared" si="9"/>
        <v>-20000</v>
      </c>
      <c r="I143" s="24">
        <v>10</v>
      </c>
      <c r="J143"/>
      <c r="K143" s="17" t="s">
        <v>18</v>
      </c>
      <c r="L143">
        <v>4</v>
      </c>
      <c r="M143" s="2">
        <v>460</v>
      </c>
    </row>
    <row r="144" spans="1:13" ht="12.75">
      <c r="A144" s="13"/>
      <c r="B144" s="106">
        <f>SUM(B140:B143)</f>
        <v>20000</v>
      </c>
      <c r="C144" s="13" t="s">
        <v>31</v>
      </c>
      <c r="D144" s="13"/>
      <c r="E144" s="13"/>
      <c r="F144" s="63"/>
      <c r="G144" s="20"/>
      <c r="H144" s="55">
        <v>0</v>
      </c>
      <c r="I144" s="56">
        <f>+B144/M144</f>
        <v>43.47826086956522</v>
      </c>
      <c r="J144" s="57"/>
      <c r="K144" s="57"/>
      <c r="L144" s="57"/>
      <c r="M144" s="2">
        <v>460</v>
      </c>
    </row>
    <row r="145" spans="2:13" ht="12.75">
      <c r="B145" s="248"/>
      <c r="H145" s="6">
        <f aca="true" t="shared" si="10" ref="H145:H152">H144-B145</f>
        <v>0</v>
      </c>
      <c r="I145" s="24">
        <f>+B145/M145</f>
        <v>0</v>
      </c>
      <c r="M145" s="2">
        <v>460</v>
      </c>
    </row>
    <row r="146" spans="2:13" ht="12.75">
      <c r="B146" s="248"/>
      <c r="H146" s="6">
        <f t="shared" si="10"/>
        <v>0</v>
      </c>
      <c r="I146" s="24">
        <f>+B146/M146</f>
        <v>0</v>
      </c>
      <c r="M146" s="2">
        <v>460</v>
      </c>
    </row>
    <row r="147" spans="2:13" ht="12.75">
      <c r="B147" s="248">
        <v>2000</v>
      </c>
      <c r="C147" s="1" t="s">
        <v>33</v>
      </c>
      <c r="D147" s="14" t="s">
        <v>12</v>
      </c>
      <c r="E147" s="1" t="s">
        <v>22</v>
      </c>
      <c r="F147" s="78" t="s">
        <v>83</v>
      </c>
      <c r="G147" s="29" t="s">
        <v>61</v>
      </c>
      <c r="H147" s="6">
        <f t="shared" si="10"/>
        <v>-2000</v>
      </c>
      <c r="I147" s="24">
        <v>4</v>
      </c>
      <c r="K147" s="17" t="s">
        <v>18</v>
      </c>
      <c r="L147">
        <v>4</v>
      </c>
      <c r="M147" s="2">
        <v>460</v>
      </c>
    </row>
    <row r="148" spans="2:13" ht="12.75">
      <c r="B148" s="248">
        <v>2000</v>
      </c>
      <c r="C148" s="1" t="s">
        <v>33</v>
      </c>
      <c r="D148" s="14" t="s">
        <v>12</v>
      </c>
      <c r="E148" s="1" t="s">
        <v>22</v>
      </c>
      <c r="F148" s="78" t="s">
        <v>83</v>
      </c>
      <c r="G148" s="29" t="s">
        <v>63</v>
      </c>
      <c r="H148" s="6">
        <f t="shared" si="10"/>
        <v>-4000</v>
      </c>
      <c r="I148" s="24">
        <v>4</v>
      </c>
      <c r="K148" s="17" t="s">
        <v>18</v>
      </c>
      <c r="L148">
        <v>4</v>
      </c>
      <c r="M148" s="2">
        <v>460</v>
      </c>
    </row>
    <row r="149" spans="2:13" ht="12.75">
      <c r="B149" s="248">
        <v>2000</v>
      </c>
      <c r="C149" s="1" t="s">
        <v>33</v>
      </c>
      <c r="D149" s="14" t="s">
        <v>12</v>
      </c>
      <c r="E149" s="1" t="s">
        <v>22</v>
      </c>
      <c r="F149" s="78" t="s">
        <v>83</v>
      </c>
      <c r="G149" s="29" t="s">
        <v>65</v>
      </c>
      <c r="H149" s="6">
        <f t="shared" si="10"/>
        <v>-6000</v>
      </c>
      <c r="I149" s="24">
        <v>4</v>
      </c>
      <c r="K149" s="17" t="s">
        <v>18</v>
      </c>
      <c r="L149">
        <v>4</v>
      </c>
      <c r="M149" s="2">
        <v>460</v>
      </c>
    </row>
    <row r="150" spans="2:13" ht="12.75">
      <c r="B150" s="248">
        <v>2000</v>
      </c>
      <c r="C150" s="1" t="s">
        <v>33</v>
      </c>
      <c r="D150" s="14" t="s">
        <v>12</v>
      </c>
      <c r="E150" s="1" t="s">
        <v>22</v>
      </c>
      <c r="F150" s="78" t="s">
        <v>83</v>
      </c>
      <c r="G150" s="29" t="s">
        <v>67</v>
      </c>
      <c r="H150" s="6">
        <f t="shared" si="10"/>
        <v>-8000</v>
      </c>
      <c r="I150" s="24">
        <v>4</v>
      </c>
      <c r="K150" s="17" t="s">
        <v>18</v>
      </c>
      <c r="L150">
        <v>4</v>
      </c>
      <c r="M150" s="2">
        <v>460</v>
      </c>
    </row>
    <row r="151" spans="2:13" ht="12.75">
      <c r="B151" s="248">
        <v>2000</v>
      </c>
      <c r="C151" s="1" t="s">
        <v>33</v>
      </c>
      <c r="D151" s="14" t="s">
        <v>12</v>
      </c>
      <c r="E151" s="1" t="s">
        <v>22</v>
      </c>
      <c r="F151" s="78" t="s">
        <v>83</v>
      </c>
      <c r="G151" s="29" t="s">
        <v>69</v>
      </c>
      <c r="H151" s="6">
        <f t="shared" si="10"/>
        <v>-10000</v>
      </c>
      <c r="I151" s="24">
        <v>4</v>
      </c>
      <c r="K151" s="17" t="s">
        <v>18</v>
      </c>
      <c r="L151">
        <v>4</v>
      </c>
      <c r="M151" s="2">
        <v>460</v>
      </c>
    </row>
    <row r="152" spans="1:13" s="57" customFormat="1" ht="12.75">
      <c r="A152" s="1"/>
      <c r="B152" s="248">
        <v>2000</v>
      </c>
      <c r="C152" s="1" t="s">
        <v>33</v>
      </c>
      <c r="D152" s="14" t="s">
        <v>12</v>
      </c>
      <c r="E152" s="1" t="s">
        <v>22</v>
      </c>
      <c r="F152" s="78" t="s">
        <v>83</v>
      </c>
      <c r="G152" s="29" t="s">
        <v>71</v>
      </c>
      <c r="H152" s="6">
        <f t="shared" si="10"/>
        <v>-12000</v>
      </c>
      <c r="I152" s="24">
        <v>4</v>
      </c>
      <c r="J152"/>
      <c r="K152" s="17" t="s">
        <v>18</v>
      </c>
      <c r="L152">
        <v>4</v>
      </c>
      <c r="M152" s="2">
        <v>460</v>
      </c>
    </row>
    <row r="153" spans="1:13" ht="12.75">
      <c r="A153" s="13"/>
      <c r="B153" s="106">
        <f>SUM(B147:B152)</f>
        <v>12000</v>
      </c>
      <c r="C153" s="13" t="s">
        <v>33</v>
      </c>
      <c r="D153" s="13"/>
      <c r="E153" s="13"/>
      <c r="F153" s="63"/>
      <c r="G153" s="20"/>
      <c r="H153" s="55">
        <v>0</v>
      </c>
      <c r="I153" s="56">
        <f>+B153/M153</f>
        <v>26.08695652173913</v>
      </c>
      <c r="J153" s="57"/>
      <c r="K153" s="57"/>
      <c r="L153" s="57"/>
      <c r="M153" s="2">
        <v>460</v>
      </c>
    </row>
    <row r="154" spans="2:13" ht="12.75">
      <c r="B154" s="8"/>
      <c r="H154" s="6">
        <f aca="true" t="shared" si="11" ref="H154:H159">H153-B154</f>
        <v>0</v>
      </c>
      <c r="I154" s="24">
        <f>+B154/M154</f>
        <v>0</v>
      </c>
      <c r="M154" s="2">
        <v>460</v>
      </c>
    </row>
    <row r="155" spans="8:13" ht="12.75">
      <c r="H155" s="6">
        <f t="shared" si="11"/>
        <v>0</v>
      </c>
      <c r="I155" s="24">
        <f>+B155/M155</f>
        <v>0</v>
      </c>
      <c r="M155" s="2">
        <v>460</v>
      </c>
    </row>
    <row r="156" spans="2:13" ht="12.75">
      <c r="B156" s="216">
        <v>1000</v>
      </c>
      <c r="C156" s="1" t="s">
        <v>34</v>
      </c>
      <c r="D156" s="14" t="s">
        <v>12</v>
      </c>
      <c r="E156" s="1" t="s">
        <v>35</v>
      </c>
      <c r="F156" s="78" t="s">
        <v>83</v>
      </c>
      <c r="G156" s="29" t="s">
        <v>63</v>
      </c>
      <c r="H156" s="6">
        <f t="shared" si="11"/>
        <v>-1000</v>
      </c>
      <c r="I156" s="24">
        <v>2</v>
      </c>
      <c r="K156" s="17" t="s">
        <v>18</v>
      </c>
      <c r="L156">
        <v>4</v>
      </c>
      <c r="M156" s="2">
        <v>460</v>
      </c>
    </row>
    <row r="157" spans="2:13" ht="12.75">
      <c r="B157" s="216">
        <v>1000</v>
      </c>
      <c r="C157" s="1" t="s">
        <v>34</v>
      </c>
      <c r="D157" s="14" t="s">
        <v>12</v>
      </c>
      <c r="E157" s="1" t="s">
        <v>35</v>
      </c>
      <c r="F157" s="78" t="s">
        <v>83</v>
      </c>
      <c r="G157" s="29" t="s">
        <v>65</v>
      </c>
      <c r="H157" s="6">
        <f t="shared" si="11"/>
        <v>-2000</v>
      </c>
      <c r="I157" s="24">
        <v>2</v>
      </c>
      <c r="K157" s="17" t="s">
        <v>18</v>
      </c>
      <c r="L157">
        <v>4</v>
      </c>
      <c r="M157" s="2">
        <v>460</v>
      </c>
    </row>
    <row r="158" spans="1:13" s="57" customFormat="1" ht="12.75">
      <c r="A158" s="1"/>
      <c r="B158" s="216">
        <v>500</v>
      </c>
      <c r="C158" s="1" t="s">
        <v>34</v>
      </c>
      <c r="D158" s="14" t="s">
        <v>12</v>
      </c>
      <c r="E158" s="1" t="s">
        <v>22</v>
      </c>
      <c r="F158" s="78" t="s">
        <v>83</v>
      </c>
      <c r="G158" s="29" t="s">
        <v>67</v>
      </c>
      <c r="H158" s="6">
        <f t="shared" si="11"/>
        <v>-2500</v>
      </c>
      <c r="I158" s="24">
        <f>+B158/M158</f>
        <v>1.0869565217391304</v>
      </c>
      <c r="J158"/>
      <c r="K158" s="17" t="s">
        <v>18</v>
      </c>
      <c r="L158">
        <v>4</v>
      </c>
      <c r="M158" s="2">
        <v>460</v>
      </c>
    </row>
    <row r="159" spans="2:13" ht="12.75">
      <c r="B159" s="248">
        <v>1000</v>
      </c>
      <c r="C159" s="1" t="s">
        <v>34</v>
      </c>
      <c r="D159" s="14" t="s">
        <v>12</v>
      </c>
      <c r="E159" s="1" t="s">
        <v>35</v>
      </c>
      <c r="F159" s="78" t="s">
        <v>83</v>
      </c>
      <c r="G159" s="29" t="s">
        <v>69</v>
      </c>
      <c r="H159" s="6">
        <f t="shared" si="11"/>
        <v>-3500</v>
      </c>
      <c r="I159" s="24">
        <v>2</v>
      </c>
      <c r="K159" s="17" t="s">
        <v>18</v>
      </c>
      <c r="L159">
        <v>4</v>
      </c>
      <c r="M159" s="2">
        <v>460</v>
      </c>
    </row>
    <row r="160" spans="1:13" ht="12.75">
      <c r="A160" s="13"/>
      <c r="B160" s="55">
        <f>SUM(B156:B159)</f>
        <v>3500</v>
      </c>
      <c r="C160" s="13"/>
      <c r="D160" s="13"/>
      <c r="E160" s="13" t="s">
        <v>35</v>
      </c>
      <c r="F160" s="63"/>
      <c r="G160" s="20"/>
      <c r="H160" s="55">
        <v>0</v>
      </c>
      <c r="I160" s="56">
        <f aca="true" t="shared" si="12" ref="I160:I166">+B160/M160</f>
        <v>7.608695652173913</v>
      </c>
      <c r="J160" s="57"/>
      <c r="K160" s="57"/>
      <c r="L160" s="57"/>
      <c r="M160" s="2">
        <v>460</v>
      </c>
    </row>
    <row r="161" spans="8:13" ht="12.75">
      <c r="H161" s="6">
        <f>H160-B161</f>
        <v>0</v>
      </c>
      <c r="I161" s="24">
        <f t="shared" si="12"/>
        <v>0</v>
      </c>
      <c r="M161" s="2">
        <v>460</v>
      </c>
    </row>
    <row r="162" spans="8:13" ht="12.75">
      <c r="H162" s="6">
        <f>H161-B162</f>
        <v>0</v>
      </c>
      <c r="I162" s="24">
        <f t="shared" si="12"/>
        <v>0</v>
      </c>
      <c r="M162" s="2">
        <v>460</v>
      </c>
    </row>
    <row r="163" spans="8:13" ht="12.75">
      <c r="H163" s="6">
        <f>H162-B163</f>
        <v>0</v>
      </c>
      <c r="I163" s="24">
        <f t="shared" si="12"/>
        <v>0</v>
      </c>
      <c r="M163" s="2">
        <v>460</v>
      </c>
    </row>
    <row r="164" spans="8:13" ht="12.75">
      <c r="H164" s="6">
        <f>H163-B164</f>
        <v>0</v>
      </c>
      <c r="I164" s="24">
        <f t="shared" si="12"/>
        <v>0</v>
      </c>
      <c r="M164" s="2">
        <v>460</v>
      </c>
    </row>
    <row r="165" spans="1:13" s="57" customFormat="1" ht="12.75">
      <c r="A165" s="13"/>
      <c r="B165" s="223">
        <f>+B178+B183+B187+B192+B197+B169</f>
        <v>31900</v>
      </c>
      <c r="C165" s="51" t="s">
        <v>97</v>
      </c>
      <c r="D165" s="52" t="s">
        <v>98</v>
      </c>
      <c r="E165" s="51" t="s">
        <v>99</v>
      </c>
      <c r="F165" s="53" t="s">
        <v>100</v>
      </c>
      <c r="G165" s="54" t="s">
        <v>101</v>
      </c>
      <c r="H165" s="55"/>
      <c r="I165" s="56">
        <f t="shared" si="12"/>
        <v>69.34782608695652</v>
      </c>
      <c r="J165" s="56"/>
      <c r="K165" s="56"/>
      <c r="M165" s="2">
        <v>460</v>
      </c>
    </row>
    <row r="166" spans="2:13" ht="12.75">
      <c r="B166" s="216"/>
      <c r="H166" s="6">
        <f>H165-B166</f>
        <v>0</v>
      </c>
      <c r="I166" s="24">
        <f t="shared" si="12"/>
        <v>0</v>
      </c>
      <c r="M166" s="2">
        <v>460</v>
      </c>
    </row>
    <row r="167" spans="2:13" ht="12.75">
      <c r="B167" s="216">
        <v>2500</v>
      </c>
      <c r="C167" s="1" t="s">
        <v>0</v>
      </c>
      <c r="D167" s="1" t="s">
        <v>12</v>
      </c>
      <c r="E167" s="1" t="s">
        <v>102</v>
      </c>
      <c r="F167" s="291" t="s">
        <v>103</v>
      </c>
      <c r="G167" s="29" t="s">
        <v>20</v>
      </c>
      <c r="H167" s="6">
        <f>H166-B167</f>
        <v>-2500</v>
      </c>
      <c r="I167" s="24">
        <v>5</v>
      </c>
      <c r="K167" t="s">
        <v>0</v>
      </c>
      <c r="L167">
        <v>5</v>
      </c>
      <c r="M167" s="2">
        <v>460</v>
      </c>
    </row>
    <row r="168" spans="2:13" ht="12.75">
      <c r="B168" s="216">
        <v>2500</v>
      </c>
      <c r="C168" s="1" t="s">
        <v>0</v>
      </c>
      <c r="D168" s="1" t="s">
        <v>12</v>
      </c>
      <c r="E168" s="1" t="s">
        <v>102</v>
      </c>
      <c r="F168" s="291" t="s">
        <v>104</v>
      </c>
      <c r="G168" s="29" t="s">
        <v>61</v>
      </c>
      <c r="H168" s="6">
        <f>H167-B168</f>
        <v>-5000</v>
      </c>
      <c r="I168" s="24">
        <v>5</v>
      </c>
      <c r="K168" t="s">
        <v>0</v>
      </c>
      <c r="L168">
        <v>5</v>
      </c>
      <c r="M168" s="2">
        <v>460</v>
      </c>
    </row>
    <row r="169" spans="1:13" s="57" customFormat="1" ht="12.75">
      <c r="A169" s="13"/>
      <c r="B169" s="223">
        <f>SUM(B167:B168)</f>
        <v>5000</v>
      </c>
      <c r="C169" s="13"/>
      <c r="D169" s="13"/>
      <c r="E169" s="13"/>
      <c r="F169" s="63"/>
      <c r="G169" s="20"/>
      <c r="H169" s="55">
        <v>0</v>
      </c>
      <c r="I169" s="56">
        <f aca="true" t="shared" si="13" ref="I169:I180">+B169/M169</f>
        <v>10.869565217391305</v>
      </c>
      <c r="M169" s="2">
        <v>460</v>
      </c>
    </row>
    <row r="170" spans="2:13" ht="12.75">
      <c r="B170" s="216"/>
      <c r="H170" s="6">
        <f aca="true" t="shared" si="14" ref="H170:H177">H169-B170</f>
        <v>0</v>
      </c>
      <c r="I170" s="24">
        <f t="shared" si="13"/>
        <v>0</v>
      </c>
      <c r="M170" s="2">
        <v>460</v>
      </c>
    </row>
    <row r="171" spans="2:13" ht="12.75">
      <c r="B171" s="216"/>
      <c r="H171" s="6">
        <f t="shared" si="14"/>
        <v>0</v>
      </c>
      <c r="I171" s="24">
        <f t="shared" si="13"/>
        <v>0</v>
      </c>
      <c r="M171" s="2">
        <v>460</v>
      </c>
    </row>
    <row r="172" spans="2:13" ht="12.75">
      <c r="B172" s="221">
        <v>3000</v>
      </c>
      <c r="C172" s="14" t="s">
        <v>105</v>
      </c>
      <c r="D172" s="14" t="s">
        <v>12</v>
      </c>
      <c r="E172" s="36" t="s">
        <v>22</v>
      </c>
      <c r="F172" s="78" t="s">
        <v>106</v>
      </c>
      <c r="G172" s="37" t="s">
        <v>20</v>
      </c>
      <c r="H172" s="6">
        <f t="shared" si="14"/>
        <v>-3000</v>
      </c>
      <c r="I172" s="24">
        <f t="shared" si="13"/>
        <v>6.521739130434782</v>
      </c>
      <c r="K172" t="s">
        <v>102</v>
      </c>
      <c r="L172">
        <v>5</v>
      </c>
      <c r="M172" s="2">
        <v>460</v>
      </c>
    </row>
    <row r="173" spans="2:13" ht="12.75">
      <c r="B173" s="221">
        <v>2000</v>
      </c>
      <c r="C173" s="14" t="s">
        <v>107</v>
      </c>
      <c r="D173" s="14" t="s">
        <v>12</v>
      </c>
      <c r="E173" s="14" t="s">
        <v>22</v>
      </c>
      <c r="F173" s="78" t="s">
        <v>108</v>
      </c>
      <c r="G173" s="31" t="s">
        <v>20</v>
      </c>
      <c r="H173" s="6">
        <f t="shared" si="14"/>
        <v>-5000</v>
      </c>
      <c r="I173" s="24">
        <f t="shared" si="13"/>
        <v>4.3478260869565215</v>
      </c>
      <c r="K173" t="s">
        <v>102</v>
      </c>
      <c r="L173">
        <v>5</v>
      </c>
      <c r="M173" s="2">
        <v>460</v>
      </c>
    </row>
    <row r="174" spans="1:13" s="17" customFormat="1" ht="12.75">
      <c r="A174" s="14"/>
      <c r="B174" s="221">
        <v>2000</v>
      </c>
      <c r="C174" s="14" t="s">
        <v>109</v>
      </c>
      <c r="D174" s="14" t="s">
        <v>12</v>
      </c>
      <c r="E174" s="14" t="s">
        <v>22</v>
      </c>
      <c r="F174" s="78" t="s">
        <v>108</v>
      </c>
      <c r="G174" s="31" t="s">
        <v>20</v>
      </c>
      <c r="H174" s="6">
        <f t="shared" si="14"/>
        <v>-7000</v>
      </c>
      <c r="I174" s="41">
        <f t="shared" si="13"/>
        <v>4.3478260869565215</v>
      </c>
      <c r="K174" t="s">
        <v>102</v>
      </c>
      <c r="L174">
        <v>5</v>
      </c>
      <c r="M174" s="2">
        <v>460</v>
      </c>
    </row>
    <row r="175" spans="2:13" ht="12.75">
      <c r="B175" s="216">
        <v>1000</v>
      </c>
      <c r="C175" s="1" t="s">
        <v>110</v>
      </c>
      <c r="D175" s="14" t="s">
        <v>12</v>
      </c>
      <c r="E175" s="1" t="s">
        <v>22</v>
      </c>
      <c r="F175" s="78" t="s">
        <v>108</v>
      </c>
      <c r="G175" s="29" t="s">
        <v>61</v>
      </c>
      <c r="H175" s="6">
        <f t="shared" si="14"/>
        <v>-8000</v>
      </c>
      <c r="I175" s="24">
        <f t="shared" si="13"/>
        <v>2.1739130434782608</v>
      </c>
      <c r="K175" t="s">
        <v>102</v>
      </c>
      <c r="L175">
        <v>5</v>
      </c>
      <c r="M175" s="2">
        <v>460</v>
      </c>
    </row>
    <row r="176" spans="2:13" ht="12.75">
      <c r="B176" s="216">
        <v>1000</v>
      </c>
      <c r="C176" s="1" t="s">
        <v>111</v>
      </c>
      <c r="D176" s="14" t="s">
        <v>12</v>
      </c>
      <c r="E176" s="1" t="s">
        <v>22</v>
      </c>
      <c r="F176" s="78" t="s">
        <v>108</v>
      </c>
      <c r="G176" s="29" t="s">
        <v>61</v>
      </c>
      <c r="H176" s="6">
        <f t="shared" si="14"/>
        <v>-9000</v>
      </c>
      <c r="I176" s="24">
        <f t="shared" si="13"/>
        <v>2.1739130434782608</v>
      </c>
      <c r="K176" t="s">
        <v>102</v>
      </c>
      <c r="L176">
        <v>5</v>
      </c>
      <c r="M176" s="2">
        <v>460</v>
      </c>
    </row>
    <row r="177" spans="2:13" ht="12.75">
      <c r="B177" s="216">
        <v>3000</v>
      </c>
      <c r="C177" s="1" t="s">
        <v>112</v>
      </c>
      <c r="D177" s="14" t="s">
        <v>12</v>
      </c>
      <c r="E177" s="1" t="s">
        <v>22</v>
      </c>
      <c r="F177" s="78" t="s">
        <v>113</v>
      </c>
      <c r="G177" s="29" t="s">
        <v>61</v>
      </c>
      <c r="H177" s="6">
        <f t="shared" si="14"/>
        <v>-12000</v>
      </c>
      <c r="I177" s="24">
        <f t="shared" si="13"/>
        <v>6.521739130434782</v>
      </c>
      <c r="K177" t="s">
        <v>102</v>
      </c>
      <c r="L177">
        <v>5</v>
      </c>
      <c r="M177" s="2">
        <v>460</v>
      </c>
    </row>
    <row r="178" spans="1:13" s="57" customFormat="1" ht="12.75">
      <c r="A178" s="13"/>
      <c r="B178" s="223">
        <f>SUM(B172:B177)</f>
        <v>12000</v>
      </c>
      <c r="C178" s="13" t="s">
        <v>27</v>
      </c>
      <c r="D178" s="13"/>
      <c r="E178" s="13"/>
      <c r="F178" s="63"/>
      <c r="G178" s="20"/>
      <c r="H178" s="55">
        <v>0</v>
      </c>
      <c r="I178" s="56">
        <f t="shared" si="13"/>
        <v>26.08695652173913</v>
      </c>
      <c r="M178" s="2">
        <v>460</v>
      </c>
    </row>
    <row r="179" spans="2:13" ht="12.75">
      <c r="B179" s="216"/>
      <c r="H179" s="6">
        <f>H178-B179</f>
        <v>0</v>
      </c>
      <c r="I179" s="24">
        <f t="shared" si="13"/>
        <v>0</v>
      </c>
      <c r="M179" s="2">
        <v>460</v>
      </c>
    </row>
    <row r="180" spans="2:13" ht="12.75">
      <c r="B180" s="216"/>
      <c r="H180" s="6">
        <f>H179-B180</f>
        <v>0</v>
      </c>
      <c r="I180" s="24">
        <f t="shared" si="13"/>
        <v>0</v>
      </c>
      <c r="M180" s="2">
        <v>460</v>
      </c>
    </row>
    <row r="181" spans="2:13" ht="12.75">
      <c r="B181" s="216">
        <v>1700</v>
      </c>
      <c r="C181" s="1" t="s">
        <v>28</v>
      </c>
      <c r="D181" s="14" t="s">
        <v>12</v>
      </c>
      <c r="E181" s="1" t="s">
        <v>29</v>
      </c>
      <c r="F181" s="78" t="s">
        <v>108</v>
      </c>
      <c r="G181" s="29" t="s">
        <v>20</v>
      </c>
      <c r="H181" s="6">
        <f>H180-B181</f>
        <v>-1700</v>
      </c>
      <c r="I181" s="24">
        <v>3.4</v>
      </c>
      <c r="K181" t="s">
        <v>102</v>
      </c>
      <c r="L181">
        <v>5</v>
      </c>
      <c r="M181" s="2">
        <v>460</v>
      </c>
    </row>
    <row r="182" spans="2:13" ht="12.75">
      <c r="B182" s="216">
        <v>1700</v>
      </c>
      <c r="C182" s="1" t="s">
        <v>28</v>
      </c>
      <c r="D182" s="14" t="s">
        <v>12</v>
      </c>
      <c r="E182" s="1" t="s">
        <v>29</v>
      </c>
      <c r="F182" s="78" t="s">
        <v>108</v>
      </c>
      <c r="G182" s="29" t="s">
        <v>61</v>
      </c>
      <c r="H182" s="6">
        <f>H181-B182</f>
        <v>-3400</v>
      </c>
      <c r="I182" s="24">
        <v>3.4</v>
      </c>
      <c r="K182" t="s">
        <v>102</v>
      </c>
      <c r="L182">
        <v>5</v>
      </c>
      <c r="M182" s="2">
        <v>460</v>
      </c>
    </row>
    <row r="183" spans="1:13" s="57" customFormat="1" ht="12.75">
      <c r="A183" s="13"/>
      <c r="B183" s="223">
        <f>SUM(B181:B182)</f>
        <v>3400</v>
      </c>
      <c r="C183" s="13"/>
      <c r="D183" s="13"/>
      <c r="E183" s="13" t="s">
        <v>29</v>
      </c>
      <c r="F183" s="63"/>
      <c r="G183" s="20"/>
      <c r="H183" s="55">
        <v>0</v>
      </c>
      <c r="I183" s="56">
        <f aca="true" t="shared" si="15" ref="I183:I214">+B183/M183</f>
        <v>7.391304347826087</v>
      </c>
      <c r="M183" s="2">
        <v>460</v>
      </c>
    </row>
    <row r="184" spans="2:13" ht="12.75">
      <c r="B184" s="216"/>
      <c r="H184" s="6">
        <f>H183-B184</f>
        <v>0</v>
      </c>
      <c r="I184" s="24">
        <f t="shared" si="15"/>
        <v>0</v>
      </c>
      <c r="M184" s="2">
        <v>460</v>
      </c>
    </row>
    <row r="185" spans="2:13" ht="12.75">
      <c r="B185" s="216"/>
      <c r="H185" s="6">
        <f>H184-B185</f>
        <v>0</v>
      </c>
      <c r="I185" s="24">
        <f t="shared" si="15"/>
        <v>0</v>
      </c>
      <c r="M185" s="2">
        <v>460</v>
      </c>
    </row>
    <row r="186" spans="2:13" ht="12.75">
      <c r="B186" s="216">
        <v>5000</v>
      </c>
      <c r="C186" s="14" t="s">
        <v>31</v>
      </c>
      <c r="D186" s="14" t="s">
        <v>12</v>
      </c>
      <c r="E186" s="1" t="s">
        <v>22</v>
      </c>
      <c r="F186" s="78" t="s">
        <v>114</v>
      </c>
      <c r="G186" s="29" t="s">
        <v>20</v>
      </c>
      <c r="H186" s="6">
        <f>H185-B186</f>
        <v>-5000</v>
      </c>
      <c r="I186" s="24">
        <f t="shared" si="15"/>
        <v>10.869565217391305</v>
      </c>
      <c r="K186" t="s">
        <v>102</v>
      </c>
      <c r="L186">
        <v>5</v>
      </c>
      <c r="M186" s="2">
        <v>460</v>
      </c>
    </row>
    <row r="187" spans="1:13" s="57" customFormat="1" ht="12.75">
      <c r="A187" s="13"/>
      <c r="B187" s="223">
        <f>SUM(B186)</f>
        <v>5000</v>
      </c>
      <c r="C187" s="13" t="s">
        <v>31</v>
      </c>
      <c r="D187" s="13"/>
      <c r="E187" s="13"/>
      <c r="F187" s="63"/>
      <c r="G187" s="20"/>
      <c r="H187" s="55">
        <v>0</v>
      </c>
      <c r="I187" s="56">
        <f t="shared" si="15"/>
        <v>10.869565217391305</v>
      </c>
      <c r="M187" s="2">
        <v>460</v>
      </c>
    </row>
    <row r="188" spans="2:13" ht="12.75">
      <c r="B188" s="216"/>
      <c r="H188" s="6">
        <f>H187-B188</f>
        <v>0</v>
      </c>
      <c r="I188" s="24">
        <f t="shared" si="15"/>
        <v>0</v>
      </c>
      <c r="M188" s="2">
        <v>460</v>
      </c>
    </row>
    <row r="189" spans="2:13" ht="12.75">
      <c r="B189" s="216"/>
      <c r="H189" s="6">
        <f>H188-B189</f>
        <v>0</v>
      </c>
      <c r="I189" s="24">
        <f t="shared" si="15"/>
        <v>0</v>
      </c>
      <c r="M189" s="2">
        <v>460</v>
      </c>
    </row>
    <row r="190" spans="2:13" ht="12.75">
      <c r="B190" s="216">
        <v>2000</v>
      </c>
      <c r="C190" s="1" t="s">
        <v>33</v>
      </c>
      <c r="D190" s="14" t="s">
        <v>12</v>
      </c>
      <c r="E190" s="1" t="s">
        <v>22</v>
      </c>
      <c r="F190" s="78" t="s">
        <v>108</v>
      </c>
      <c r="G190" s="29" t="s">
        <v>20</v>
      </c>
      <c r="H190" s="6">
        <f>H189-B190</f>
        <v>-2000</v>
      </c>
      <c r="I190" s="24">
        <f t="shared" si="15"/>
        <v>4.3478260869565215</v>
      </c>
      <c r="K190" t="s">
        <v>102</v>
      </c>
      <c r="L190">
        <v>5</v>
      </c>
      <c r="M190" s="2">
        <v>460</v>
      </c>
    </row>
    <row r="191" spans="2:13" ht="12.75">
      <c r="B191" s="216">
        <v>2000</v>
      </c>
      <c r="C191" s="1" t="s">
        <v>33</v>
      </c>
      <c r="D191" s="14" t="s">
        <v>12</v>
      </c>
      <c r="E191" s="1" t="s">
        <v>22</v>
      </c>
      <c r="F191" s="78" t="s">
        <v>108</v>
      </c>
      <c r="G191" s="29" t="s">
        <v>61</v>
      </c>
      <c r="H191" s="6">
        <f>H190-B191</f>
        <v>-4000</v>
      </c>
      <c r="I191" s="24">
        <f t="shared" si="15"/>
        <v>4.3478260869565215</v>
      </c>
      <c r="K191" t="s">
        <v>102</v>
      </c>
      <c r="L191">
        <v>5</v>
      </c>
      <c r="M191" s="2">
        <v>460</v>
      </c>
    </row>
    <row r="192" spans="1:13" s="57" customFormat="1" ht="12.75">
      <c r="A192" s="13"/>
      <c r="B192" s="223">
        <f>SUM(B190:B191)</f>
        <v>4000</v>
      </c>
      <c r="C192" s="13" t="s">
        <v>33</v>
      </c>
      <c r="D192" s="13"/>
      <c r="E192" s="13"/>
      <c r="F192" s="63"/>
      <c r="G192" s="20"/>
      <c r="H192" s="55">
        <v>0</v>
      </c>
      <c r="I192" s="56">
        <f t="shared" si="15"/>
        <v>8.695652173913043</v>
      </c>
      <c r="M192" s="2">
        <v>460</v>
      </c>
    </row>
    <row r="193" spans="2:13" ht="12.75">
      <c r="B193" s="216"/>
      <c r="H193" s="6">
        <f>H192-B193</f>
        <v>0</v>
      </c>
      <c r="I193" s="24">
        <f t="shared" si="15"/>
        <v>0</v>
      </c>
      <c r="M193" s="2">
        <v>460</v>
      </c>
    </row>
    <row r="194" spans="2:13" ht="12.75">
      <c r="B194" s="216"/>
      <c r="H194" s="6">
        <f>H193-B194</f>
        <v>0</v>
      </c>
      <c r="I194" s="24">
        <f t="shared" si="15"/>
        <v>0</v>
      </c>
      <c r="M194" s="2">
        <v>460</v>
      </c>
    </row>
    <row r="195" spans="2:14" ht="12.75">
      <c r="B195" s="216">
        <v>1500</v>
      </c>
      <c r="C195" s="39" t="s">
        <v>115</v>
      </c>
      <c r="D195" s="14" t="s">
        <v>12</v>
      </c>
      <c r="E195" s="39" t="s">
        <v>35</v>
      </c>
      <c r="F195" s="78" t="s">
        <v>108</v>
      </c>
      <c r="G195" s="29" t="s">
        <v>20</v>
      </c>
      <c r="H195" s="6">
        <f>H194-B195</f>
        <v>-1500</v>
      </c>
      <c r="I195" s="24">
        <f t="shared" si="15"/>
        <v>3.260869565217391</v>
      </c>
      <c r="J195" s="38"/>
      <c r="K195" t="s">
        <v>102</v>
      </c>
      <c r="L195">
        <v>5</v>
      </c>
      <c r="M195" s="2">
        <v>460</v>
      </c>
      <c r="N195" s="40">
        <v>500</v>
      </c>
    </row>
    <row r="196" spans="2:13" ht="12.75">
      <c r="B196" s="216">
        <v>1000</v>
      </c>
      <c r="C196" s="1" t="s">
        <v>115</v>
      </c>
      <c r="D196" s="14" t="s">
        <v>12</v>
      </c>
      <c r="E196" s="1" t="s">
        <v>35</v>
      </c>
      <c r="F196" s="78" t="s">
        <v>108</v>
      </c>
      <c r="G196" s="29" t="s">
        <v>61</v>
      </c>
      <c r="H196" s="6">
        <f>H195-B196</f>
        <v>-2500</v>
      </c>
      <c r="I196" s="24">
        <f t="shared" si="15"/>
        <v>2.1739130434782608</v>
      </c>
      <c r="K196" t="s">
        <v>102</v>
      </c>
      <c r="L196">
        <v>5</v>
      </c>
      <c r="M196" s="2">
        <v>460</v>
      </c>
    </row>
    <row r="197" spans="1:13" s="57" customFormat="1" ht="12.75">
      <c r="A197" s="13"/>
      <c r="B197" s="223">
        <f>SUM(B195:B196)</f>
        <v>2500</v>
      </c>
      <c r="C197" s="13"/>
      <c r="D197" s="13"/>
      <c r="E197" s="13" t="s">
        <v>35</v>
      </c>
      <c r="F197" s="63"/>
      <c r="G197" s="20"/>
      <c r="H197" s="55">
        <v>0</v>
      </c>
      <c r="I197" s="56">
        <f t="shared" si="15"/>
        <v>5.434782608695652</v>
      </c>
      <c r="M197" s="2">
        <v>460</v>
      </c>
    </row>
    <row r="198" spans="8:13" ht="12.75">
      <c r="H198" s="6">
        <f>H197-B198</f>
        <v>0</v>
      </c>
      <c r="I198" s="24">
        <f t="shared" si="15"/>
        <v>0</v>
      </c>
      <c r="M198" s="2">
        <v>460</v>
      </c>
    </row>
    <row r="199" spans="8:13" ht="12.75">
      <c r="H199" s="6">
        <f>H198-B199</f>
        <v>0</v>
      </c>
      <c r="I199" s="24">
        <f t="shared" si="15"/>
        <v>0</v>
      </c>
      <c r="M199" s="2">
        <v>460</v>
      </c>
    </row>
    <row r="200" spans="8:13" ht="12.75">
      <c r="H200" s="6">
        <f>H199-B200</f>
        <v>0</v>
      </c>
      <c r="I200" s="24">
        <f t="shared" si="15"/>
        <v>0</v>
      </c>
      <c r="M200" s="2">
        <v>460</v>
      </c>
    </row>
    <row r="201" spans="8:13" ht="12.75">
      <c r="H201" s="6">
        <f>H200-B201</f>
        <v>0</v>
      </c>
      <c r="I201" s="24">
        <f t="shared" si="15"/>
        <v>0</v>
      </c>
      <c r="M201" s="2">
        <v>460</v>
      </c>
    </row>
    <row r="202" spans="1:13" s="57" customFormat="1" ht="12.75">
      <c r="A202" s="13"/>
      <c r="B202" s="223">
        <f>+B205+B209+B213+B217+B221+B225</f>
        <v>12000</v>
      </c>
      <c r="C202" s="51" t="s">
        <v>116</v>
      </c>
      <c r="D202" s="52">
        <v>39123</v>
      </c>
      <c r="E202" s="51" t="s">
        <v>117</v>
      </c>
      <c r="F202" s="53" t="s">
        <v>118</v>
      </c>
      <c r="G202" s="54" t="s">
        <v>17</v>
      </c>
      <c r="H202" s="55"/>
      <c r="I202" s="56">
        <f t="shared" si="15"/>
        <v>26.08695652173913</v>
      </c>
      <c r="J202" s="56"/>
      <c r="K202" s="56"/>
      <c r="M202" s="2">
        <v>460</v>
      </c>
    </row>
    <row r="203" spans="2:13" ht="12.75">
      <c r="B203" s="216"/>
      <c r="H203" s="6">
        <f>H202-B203</f>
        <v>0</v>
      </c>
      <c r="I203" s="24">
        <f t="shared" si="15"/>
        <v>0</v>
      </c>
      <c r="M203" s="2">
        <v>460</v>
      </c>
    </row>
    <row r="204" spans="2:13" ht="12.75">
      <c r="B204" s="216">
        <v>2000</v>
      </c>
      <c r="C204" s="1" t="s">
        <v>0</v>
      </c>
      <c r="D204" s="14" t="s">
        <v>12</v>
      </c>
      <c r="E204" s="1" t="s">
        <v>39</v>
      </c>
      <c r="F204" s="291" t="s">
        <v>119</v>
      </c>
      <c r="G204" s="29" t="s">
        <v>20</v>
      </c>
      <c r="H204" s="6">
        <f>H203-B204</f>
        <v>-2000</v>
      </c>
      <c r="I204" s="24">
        <f t="shared" si="15"/>
        <v>4.3478260869565215</v>
      </c>
      <c r="K204" t="s">
        <v>0</v>
      </c>
      <c r="L204">
        <v>6</v>
      </c>
      <c r="M204" s="2">
        <v>460</v>
      </c>
    </row>
    <row r="205" spans="1:13" s="57" customFormat="1" ht="12.75">
      <c r="A205" s="13"/>
      <c r="B205" s="223">
        <f>SUM(B204)</f>
        <v>2000</v>
      </c>
      <c r="C205" s="13" t="s">
        <v>0</v>
      </c>
      <c r="D205" s="13"/>
      <c r="E205" s="13"/>
      <c r="F205" s="63"/>
      <c r="G205" s="20"/>
      <c r="H205" s="55">
        <v>0</v>
      </c>
      <c r="I205" s="56">
        <f t="shared" si="15"/>
        <v>4.3478260869565215</v>
      </c>
      <c r="M205" s="2">
        <v>460</v>
      </c>
    </row>
    <row r="206" spans="2:13" ht="12.75">
      <c r="B206" s="216"/>
      <c r="H206" s="6">
        <f>H205-B206</f>
        <v>0</v>
      </c>
      <c r="I206" s="24">
        <f t="shared" si="15"/>
        <v>0</v>
      </c>
      <c r="M206" s="2">
        <v>460</v>
      </c>
    </row>
    <row r="207" spans="2:13" ht="12.75">
      <c r="B207" s="216"/>
      <c r="H207" s="6">
        <f>H206-B207</f>
        <v>0</v>
      </c>
      <c r="I207" s="24">
        <f t="shared" si="15"/>
        <v>0</v>
      </c>
      <c r="M207" s="2">
        <v>460</v>
      </c>
    </row>
    <row r="208" spans="2:13" ht="12.75">
      <c r="B208" s="216">
        <v>1000</v>
      </c>
      <c r="C208" s="14" t="s">
        <v>120</v>
      </c>
      <c r="D208" s="14" t="s">
        <v>12</v>
      </c>
      <c r="E208" s="1" t="s">
        <v>22</v>
      </c>
      <c r="F208" s="78" t="s">
        <v>121</v>
      </c>
      <c r="G208" s="29" t="s">
        <v>20</v>
      </c>
      <c r="H208" s="6">
        <f>H207-B208</f>
        <v>-1000</v>
      </c>
      <c r="I208" s="24">
        <f t="shared" si="15"/>
        <v>2.1739130434782608</v>
      </c>
      <c r="K208" t="s">
        <v>43</v>
      </c>
      <c r="L208">
        <v>6</v>
      </c>
      <c r="M208" s="2">
        <v>460</v>
      </c>
    </row>
    <row r="209" spans="1:13" s="57" customFormat="1" ht="12.75">
      <c r="A209" s="13"/>
      <c r="B209" s="223">
        <f>SUM(B208)</f>
        <v>1000</v>
      </c>
      <c r="C209" s="13" t="s">
        <v>27</v>
      </c>
      <c r="D209" s="13"/>
      <c r="E209" s="13"/>
      <c r="F209" s="63"/>
      <c r="G209" s="20"/>
      <c r="H209" s="55">
        <v>0</v>
      </c>
      <c r="I209" s="56">
        <f t="shared" si="15"/>
        <v>2.1739130434782608</v>
      </c>
      <c r="M209" s="2">
        <v>460</v>
      </c>
    </row>
    <row r="210" spans="2:13" ht="12.75">
      <c r="B210" s="216"/>
      <c r="H210" s="6">
        <f>H209-B210</f>
        <v>0</v>
      </c>
      <c r="I210" s="24">
        <f t="shared" si="15"/>
        <v>0</v>
      </c>
      <c r="M210" s="2">
        <v>460</v>
      </c>
    </row>
    <row r="211" spans="2:13" ht="12.75">
      <c r="B211" s="216"/>
      <c r="H211" s="6">
        <f>H210-B211</f>
        <v>0</v>
      </c>
      <c r="I211" s="24">
        <f t="shared" si="15"/>
        <v>0</v>
      </c>
      <c r="M211" s="2">
        <v>460</v>
      </c>
    </row>
    <row r="212" spans="2:13" ht="12.75">
      <c r="B212" s="221">
        <v>1000</v>
      </c>
      <c r="C212" s="14" t="s">
        <v>28</v>
      </c>
      <c r="D212" s="14" t="s">
        <v>12</v>
      </c>
      <c r="E212" s="14" t="s">
        <v>29</v>
      </c>
      <c r="F212" s="78" t="s">
        <v>42</v>
      </c>
      <c r="G212" s="31" t="s">
        <v>24</v>
      </c>
      <c r="H212" s="6">
        <f>H211-B212</f>
        <v>-1000</v>
      </c>
      <c r="I212" s="24">
        <f t="shared" si="15"/>
        <v>2.1739130434782608</v>
      </c>
      <c r="K212" t="s">
        <v>43</v>
      </c>
      <c r="L212">
        <v>2</v>
      </c>
      <c r="M212" s="2">
        <v>460</v>
      </c>
    </row>
    <row r="213" spans="1:13" s="57" customFormat="1" ht="12.75">
      <c r="A213" s="13"/>
      <c r="B213" s="223">
        <f>SUM(B212)</f>
        <v>1000</v>
      </c>
      <c r="C213" s="13"/>
      <c r="D213" s="13"/>
      <c r="E213" s="13" t="s">
        <v>29</v>
      </c>
      <c r="F213" s="63"/>
      <c r="G213" s="20"/>
      <c r="H213" s="55">
        <v>0</v>
      </c>
      <c r="I213" s="56">
        <f t="shared" si="15"/>
        <v>2.1739130434782608</v>
      </c>
      <c r="M213" s="2">
        <v>460</v>
      </c>
    </row>
    <row r="214" spans="2:13" ht="12.75">
      <c r="B214" s="216"/>
      <c r="H214" s="6">
        <f>H213-B214</f>
        <v>0</v>
      </c>
      <c r="I214" s="24">
        <f t="shared" si="15"/>
        <v>0</v>
      </c>
      <c r="M214" s="2">
        <v>460</v>
      </c>
    </row>
    <row r="215" spans="2:13" ht="12.75">
      <c r="B215" s="216"/>
      <c r="H215" s="6">
        <f>H214-B215</f>
        <v>0</v>
      </c>
      <c r="I215" s="24">
        <f aca="true" t="shared" si="16" ref="I215:I231">+B215/M215</f>
        <v>0</v>
      </c>
      <c r="M215" s="2">
        <v>460</v>
      </c>
    </row>
    <row r="216" spans="2:13" ht="12.75">
      <c r="B216" s="221">
        <v>5000</v>
      </c>
      <c r="C216" s="14" t="s">
        <v>31</v>
      </c>
      <c r="D216" s="14" t="s">
        <v>12</v>
      </c>
      <c r="E216" s="36" t="s">
        <v>22</v>
      </c>
      <c r="F216" s="78" t="s">
        <v>45</v>
      </c>
      <c r="G216" s="37" t="s">
        <v>24</v>
      </c>
      <c r="H216" s="6">
        <f>H215-B216</f>
        <v>-5000</v>
      </c>
      <c r="I216" s="24">
        <f t="shared" si="16"/>
        <v>10.869565217391305</v>
      </c>
      <c r="K216" t="s">
        <v>43</v>
      </c>
      <c r="L216">
        <v>2</v>
      </c>
      <c r="M216" s="2">
        <v>460</v>
      </c>
    </row>
    <row r="217" spans="1:13" s="57" customFormat="1" ht="12.75">
      <c r="A217" s="13"/>
      <c r="B217" s="223">
        <f>SUM(B216)</f>
        <v>5000</v>
      </c>
      <c r="C217" s="13" t="s">
        <v>31</v>
      </c>
      <c r="D217" s="13"/>
      <c r="E217" s="13"/>
      <c r="F217" s="63"/>
      <c r="G217" s="20"/>
      <c r="H217" s="55">
        <v>0</v>
      </c>
      <c r="I217" s="56">
        <f t="shared" si="16"/>
        <v>10.869565217391305</v>
      </c>
      <c r="M217" s="2">
        <v>460</v>
      </c>
    </row>
    <row r="218" spans="2:13" ht="12.75">
      <c r="B218" s="352"/>
      <c r="H218" s="6">
        <f>H217-B218</f>
        <v>0</v>
      </c>
      <c r="I218" s="24">
        <f t="shared" si="16"/>
        <v>0</v>
      </c>
      <c r="M218" s="2">
        <v>460</v>
      </c>
    </row>
    <row r="219" spans="2:13" ht="12.75">
      <c r="B219" s="352"/>
      <c r="H219" s="6">
        <f>H218-B219</f>
        <v>0</v>
      </c>
      <c r="I219" s="24">
        <f t="shared" si="16"/>
        <v>0</v>
      </c>
      <c r="M219" s="2">
        <v>460</v>
      </c>
    </row>
    <row r="220" spans="1:13" s="17" customFormat="1" ht="12.75">
      <c r="A220" s="14"/>
      <c r="B220" s="221">
        <v>2000</v>
      </c>
      <c r="C220" s="14" t="s">
        <v>33</v>
      </c>
      <c r="D220" s="14" t="s">
        <v>12</v>
      </c>
      <c r="E220" s="14" t="s">
        <v>22</v>
      </c>
      <c r="F220" s="78" t="s">
        <v>42</v>
      </c>
      <c r="G220" s="31" t="s">
        <v>24</v>
      </c>
      <c r="H220" s="6">
        <f>H219-B220</f>
        <v>-2000</v>
      </c>
      <c r="I220" s="41">
        <f t="shared" si="16"/>
        <v>4.3478260869565215</v>
      </c>
      <c r="K220" t="s">
        <v>43</v>
      </c>
      <c r="L220" s="17">
        <v>2</v>
      </c>
      <c r="M220" s="2">
        <v>460</v>
      </c>
    </row>
    <row r="221" spans="1:13" s="57" customFormat="1" ht="12.75">
      <c r="A221" s="13"/>
      <c r="B221" s="223">
        <f>SUM(B220)</f>
        <v>2000</v>
      </c>
      <c r="C221" s="13" t="s">
        <v>33</v>
      </c>
      <c r="D221" s="13"/>
      <c r="E221" s="13"/>
      <c r="F221" s="63"/>
      <c r="G221" s="20"/>
      <c r="H221" s="55">
        <v>0</v>
      </c>
      <c r="I221" s="56">
        <f t="shared" si="16"/>
        <v>4.3478260869565215</v>
      </c>
      <c r="M221" s="2">
        <v>460</v>
      </c>
    </row>
    <row r="222" spans="2:13" ht="12.75">
      <c r="B222" s="216"/>
      <c r="H222" s="6">
        <f>H221-B222</f>
        <v>0</v>
      </c>
      <c r="I222" s="24">
        <f t="shared" si="16"/>
        <v>0</v>
      </c>
      <c r="M222" s="2">
        <v>460</v>
      </c>
    </row>
    <row r="223" spans="2:13" ht="12.75">
      <c r="B223" s="216"/>
      <c r="H223" s="6">
        <f>H222-B223</f>
        <v>0</v>
      </c>
      <c r="I223" s="24">
        <f t="shared" si="16"/>
        <v>0</v>
      </c>
      <c r="M223" s="2">
        <v>460</v>
      </c>
    </row>
    <row r="224" spans="2:13" ht="12.75">
      <c r="B224" s="216">
        <v>1000</v>
      </c>
      <c r="C224" s="14" t="s">
        <v>34</v>
      </c>
      <c r="D224" s="14" t="s">
        <v>12</v>
      </c>
      <c r="E224" s="1" t="s">
        <v>35</v>
      </c>
      <c r="F224" s="78" t="s">
        <v>121</v>
      </c>
      <c r="G224" s="29" t="s">
        <v>20</v>
      </c>
      <c r="H224" s="6">
        <f>H223-B224</f>
        <v>-1000</v>
      </c>
      <c r="I224" s="24">
        <f t="shared" si="16"/>
        <v>2.1739130434782608</v>
      </c>
      <c r="K224" t="s">
        <v>43</v>
      </c>
      <c r="L224">
        <v>6</v>
      </c>
      <c r="M224" s="2">
        <v>460</v>
      </c>
    </row>
    <row r="225" spans="1:13" s="57" customFormat="1" ht="12.75">
      <c r="A225" s="13"/>
      <c r="B225" s="223">
        <f>SUM(B224)</f>
        <v>1000</v>
      </c>
      <c r="C225" s="13"/>
      <c r="D225" s="13"/>
      <c r="E225" s="13" t="s">
        <v>35</v>
      </c>
      <c r="F225" s="63"/>
      <c r="G225" s="20"/>
      <c r="H225" s="55">
        <v>0</v>
      </c>
      <c r="I225" s="56">
        <f t="shared" si="16"/>
        <v>2.1739130434782608</v>
      </c>
      <c r="M225" s="2">
        <v>460</v>
      </c>
    </row>
    <row r="226" spans="2:13" ht="12.75">
      <c r="B226" s="8"/>
      <c r="H226" s="6">
        <f>H225-B226</f>
        <v>0</v>
      </c>
      <c r="I226" s="24">
        <f t="shared" si="16"/>
        <v>0</v>
      </c>
      <c r="M226" s="2">
        <v>460</v>
      </c>
    </row>
    <row r="227" spans="2:13" ht="12.75">
      <c r="B227" s="8"/>
      <c r="H227" s="6">
        <f>H226-B227</f>
        <v>0</v>
      </c>
      <c r="I227" s="24">
        <f t="shared" si="16"/>
        <v>0</v>
      </c>
      <c r="M227" s="2">
        <v>460</v>
      </c>
    </row>
    <row r="228" spans="2:13" ht="12.75">
      <c r="B228" s="8"/>
      <c r="H228" s="6">
        <f>H227-B228</f>
        <v>0</v>
      </c>
      <c r="I228" s="24">
        <f t="shared" si="16"/>
        <v>0</v>
      </c>
      <c r="M228" s="2">
        <v>460</v>
      </c>
    </row>
    <row r="229" spans="2:13" ht="12.75">
      <c r="B229" s="8"/>
      <c r="H229" s="6">
        <f>H228-B229</f>
        <v>0</v>
      </c>
      <c r="I229" s="24">
        <f t="shared" si="16"/>
        <v>0</v>
      </c>
      <c r="M229" s="2">
        <v>460</v>
      </c>
    </row>
    <row r="230" spans="1:13" s="57" customFormat="1" ht="12.75">
      <c r="A230" s="13"/>
      <c r="B230" s="61">
        <f>+B243+B258+B271+B284+B297+B306+B310</f>
        <v>162200</v>
      </c>
      <c r="C230" s="51" t="s">
        <v>122</v>
      </c>
      <c r="D230" s="52" t="s">
        <v>123</v>
      </c>
      <c r="E230" s="51" t="s">
        <v>117</v>
      </c>
      <c r="F230" s="53" t="s">
        <v>118</v>
      </c>
      <c r="G230" s="54" t="s">
        <v>17</v>
      </c>
      <c r="H230" s="55"/>
      <c r="I230" s="56">
        <f t="shared" si="16"/>
        <v>352.60869565217394</v>
      </c>
      <c r="J230" s="56"/>
      <c r="K230" s="56"/>
      <c r="M230" s="2">
        <v>460</v>
      </c>
    </row>
    <row r="231" spans="2:13" ht="12.75">
      <c r="B231" s="8"/>
      <c r="H231" s="6">
        <f aca="true" t="shared" si="17" ref="H231:H242">H230-B231</f>
        <v>0</v>
      </c>
      <c r="I231" s="24">
        <f t="shared" si="16"/>
        <v>0</v>
      </c>
      <c r="M231" s="2">
        <v>460</v>
      </c>
    </row>
    <row r="232" spans="2:13" ht="12.75">
      <c r="B232" s="8">
        <v>2000</v>
      </c>
      <c r="C232" s="1" t="s">
        <v>0</v>
      </c>
      <c r="D232" s="1" t="s">
        <v>12</v>
      </c>
      <c r="E232" s="1" t="s">
        <v>39</v>
      </c>
      <c r="F232" s="291" t="s">
        <v>124</v>
      </c>
      <c r="G232" s="29" t="s">
        <v>61</v>
      </c>
      <c r="H232" s="6">
        <f t="shared" si="17"/>
        <v>-2000</v>
      </c>
      <c r="I232" s="24">
        <v>4</v>
      </c>
      <c r="K232" t="s">
        <v>0</v>
      </c>
      <c r="M232" s="2">
        <v>460</v>
      </c>
    </row>
    <row r="233" spans="2:13" ht="12.75">
      <c r="B233" s="8">
        <v>2000</v>
      </c>
      <c r="C233" s="1" t="s">
        <v>0</v>
      </c>
      <c r="D233" s="1" t="s">
        <v>12</v>
      </c>
      <c r="E233" s="1" t="s">
        <v>39</v>
      </c>
      <c r="F233" s="291" t="s">
        <v>125</v>
      </c>
      <c r="G233" s="29" t="s">
        <v>63</v>
      </c>
      <c r="H233" s="6">
        <f t="shared" si="17"/>
        <v>-4000</v>
      </c>
      <c r="I233" s="24">
        <v>4</v>
      </c>
      <c r="K233" t="s">
        <v>0</v>
      </c>
      <c r="M233" s="2">
        <v>460</v>
      </c>
    </row>
    <row r="234" spans="2:13" ht="12.75">
      <c r="B234" s="8">
        <v>2000</v>
      </c>
      <c r="C234" s="1" t="s">
        <v>0</v>
      </c>
      <c r="D234" s="1" t="s">
        <v>12</v>
      </c>
      <c r="E234" s="1" t="s">
        <v>39</v>
      </c>
      <c r="F234" s="291" t="s">
        <v>126</v>
      </c>
      <c r="G234" s="29" t="s">
        <v>63</v>
      </c>
      <c r="H234" s="6">
        <f t="shared" si="17"/>
        <v>-6000</v>
      </c>
      <c r="I234" s="24">
        <v>4</v>
      </c>
      <c r="K234" t="s">
        <v>0</v>
      </c>
      <c r="M234" s="2">
        <v>460</v>
      </c>
    </row>
    <row r="235" spans="2:13" ht="12.75">
      <c r="B235" s="8">
        <v>2000</v>
      </c>
      <c r="C235" s="1" t="s">
        <v>0</v>
      </c>
      <c r="D235" s="1" t="s">
        <v>12</v>
      </c>
      <c r="E235" s="1" t="s">
        <v>39</v>
      </c>
      <c r="F235" s="291" t="s">
        <v>127</v>
      </c>
      <c r="G235" s="29" t="s">
        <v>65</v>
      </c>
      <c r="H235" s="6">
        <f t="shared" si="17"/>
        <v>-8000</v>
      </c>
      <c r="I235" s="24">
        <v>4</v>
      </c>
      <c r="K235" t="s">
        <v>0</v>
      </c>
      <c r="M235" s="2">
        <v>460</v>
      </c>
    </row>
    <row r="236" spans="2:13" ht="12.75">
      <c r="B236" s="8">
        <v>4000</v>
      </c>
      <c r="C236" s="1" t="s">
        <v>0</v>
      </c>
      <c r="D236" s="1" t="s">
        <v>12</v>
      </c>
      <c r="E236" s="1" t="s">
        <v>39</v>
      </c>
      <c r="F236" s="291" t="s">
        <v>128</v>
      </c>
      <c r="G236" s="29" t="s">
        <v>69</v>
      </c>
      <c r="H236" s="6">
        <f t="shared" si="17"/>
        <v>-12000</v>
      </c>
      <c r="I236" s="24">
        <v>8</v>
      </c>
      <c r="K236" t="s">
        <v>0</v>
      </c>
      <c r="M236" s="2">
        <v>460</v>
      </c>
    </row>
    <row r="237" spans="2:13" ht="12.75">
      <c r="B237" s="8">
        <v>2000</v>
      </c>
      <c r="C237" s="1" t="s">
        <v>0</v>
      </c>
      <c r="D237" s="1" t="s">
        <v>12</v>
      </c>
      <c r="E237" s="1" t="s">
        <v>39</v>
      </c>
      <c r="F237" s="291" t="s">
        <v>129</v>
      </c>
      <c r="G237" s="29" t="s">
        <v>71</v>
      </c>
      <c r="H237" s="6">
        <f t="shared" si="17"/>
        <v>-14000</v>
      </c>
      <c r="I237" s="24">
        <v>4</v>
      </c>
      <c r="K237" t="s">
        <v>0</v>
      </c>
      <c r="M237" s="2">
        <v>460</v>
      </c>
    </row>
    <row r="238" spans="2:13" ht="12.75">
      <c r="B238" s="8">
        <v>4000</v>
      </c>
      <c r="C238" s="1" t="s">
        <v>0</v>
      </c>
      <c r="D238" s="1" t="s">
        <v>12</v>
      </c>
      <c r="E238" s="1" t="s">
        <v>39</v>
      </c>
      <c r="F238" s="291" t="s">
        <v>130</v>
      </c>
      <c r="G238" s="29" t="s">
        <v>73</v>
      </c>
      <c r="H238" s="6">
        <f t="shared" si="17"/>
        <v>-18000</v>
      </c>
      <c r="I238" s="24">
        <v>8</v>
      </c>
      <c r="K238" t="s">
        <v>0</v>
      </c>
      <c r="M238" s="2">
        <v>460</v>
      </c>
    </row>
    <row r="239" spans="2:13" ht="12.75">
      <c r="B239" s="8">
        <v>2000</v>
      </c>
      <c r="C239" s="1" t="s">
        <v>0</v>
      </c>
      <c r="D239" s="1" t="s">
        <v>12</v>
      </c>
      <c r="E239" s="1" t="s">
        <v>39</v>
      </c>
      <c r="F239" s="291" t="s">
        <v>131</v>
      </c>
      <c r="G239" s="29" t="s">
        <v>75</v>
      </c>
      <c r="H239" s="6">
        <f t="shared" si="17"/>
        <v>-20000</v>
      </c>
      <c r="I239" s="24">
        <v>4</v>
      </c>
      <c r="K239" t="s">
        <v>0</v>
      </c>
      <c r="M239" s="2">
        <v>460</v>
      </c>
    </row>
    <row r="240" spans="2:13" ht="12.75">
      <c r="B240" s="8">
        <v>4000</v>
      </c>
      <c r="C240" s="1" t="s">
        <v>0</v>
      </c>
      <c r="D240" s="1" t="s">
        <v>12</v>
      </c>
      <c r="E240" s="1" t="s">
        <v>39</v>
      </c>
      <c r="F240" s="291" t="s">
        <v>132</v>
      </c>
      <c r="G240" s="29" t="s">
        <v>77</v>
      </c>
      <c r="H240" s="6">
        <f t="shared" si="17"/>
        <v>-24000</v>
      </c>
      <c r="I240" s="24">
        <v>8</v>
      </c>
      <c r="K240" t="s">
        <v>0</v>
      </c>
      <c r="M240" s="2">
        <v>460</v>
      </c>
    </row>
    <row r="241" spans="1:13" s="57" customFormat="1" ht="12.75">
      <c r="A241" s="1"/>
      <c r="B241" s="8">
        <v>18000</v>
      </c>
      <c r="C241" s="1" t="s">
        <v>133</v>
      </c>
      <c r="D241" s="14" t="s">
        <v>12</v>
      </c>
      <c r="E241" s="1" t="s">
        <v>39</v>
      </c>
      <c r="F241" s="78" t="s">
        <v>134</v>
      </c>
      <c r="G241" s="29" t="s">
        <v>67</v>
      </c>
      <c r="H241" s="6">
        <f t="shared" si="17"/>
        <v>-42000</v>
      </c>
      <c r="I241" s="24">
        <f aca="true" t="shared" si="18" ref="I241:I260">+B241/M241</f>
        <v>39.130434782608695</v>
      </c>
      <c r="J241"/>
      <c r="K241" t="s">
        <v>43</v>
      </c>
      <c r="L241">
        <v>7</v>
      </c>
      <c r="M241" s="2">
        <v>460</v>
      </c>
    </row>
    <row r="242" spans="2:13" ht="12.75">
      <c r="B242" s="8">
        <v>5000</v>
      </c>
      <c r="C242" s="1" t="s">
        <v>135</v>
      </c>
      <c r="D242" s="14" t="s">
        <v>12</v>
      </c>
      <c r="E242" s="1" t="s">
        <v>39</v>
      </c>
      <c r="F242" s="78" t="s">
        <v>136</v>
      </c>
      <c r="G242" s="29" t="s">
        <v>67</v>
      </c>
      <c r="H242" s="6">
        <f t="shared" si="17"/>
        <v>-47000</v>
      </c>
      <c r="I242" s="24">
        <f t="shared" si="18"/>
        <v>10.869565217391305</v>
      </c>
      <c r="K242" t="s">
        <v>43</v>
      </c>
      <c r="L242">
        <v>7</v>
      </c>
      <c r="M242" s="2">
        <v>460</v>
      </c>
    </row>
    <row r="243" spans="1:13" ht="12.75">
      <c r="A243" s="13"/>
      <c r="B243" s="353">
        <f>SUM(B232:B242)</f>
        <v>47000</v>
      </c>
      <c r="C243" s="13" t="s">
        <v>0</v>
      </c>
      <c r="D243" s="13"/>
      <c r="E243" s="13"/>
      <c r="F243" s="63"/>
      <c r="G243" s="20"/>
      <c r="H243" s="55">
        <v>0</v>
      </c>
      <c r="I243" s="56">
        <f t="shared" si="18"/>
        <v>102.17391304347827</v>
      </c>
      <c r="J243" s="57"/>
      <c r="K243" s="57"/>
      <c r="L243" s="57"/>
      <c r="M243" s="2">
        <v>460</v>
      </c>
    </row>
    <row r="244" spans="2:13" ht="12.75">
      <c r="B244" s="8"/>
      <c r="H244" s="6">
        <f aca="true" t="shared" si="19" ref="H244:H257">H243-B244</f>
        <v>0</v>
      </c>
      <c r="I244" s="24">
        <f t="shared" si="18"/>
        <v>0</v>
      </c>
      <c r="M244" s="2">
        <v>460</v>
      </c>
    </row>
    <row r="245" spans="2:13" ht="12.75">
      <c r="B245" s="8"/>
      <c r="H245" s="6">
        <f t="shared" si="19"/>
        <v>0</v>
      </c>
      <c r="I245" s="24">
        <f t="shared" si="18"/>
        <v>0</v>
      </c>
      <c r="M245" s="2">
        <v>460</v>
      </c>
    </row>
    <row r="246" spans="2:13" ht="12.75">
      <c r="B246" s="8">
        <v>1000</v>
      </c>
      <c r="C246" s="14" t="s">
        <v>120</v>
      </c>
      <c r="D246" s="14" t="s">
        <v>12</v>
      </c>
      <c r="E246" s="1" t="s">
        <v>22</v>
      </c>
      <c r="F246" s="78" t="s">
        <v>137</v>
      </c>
      <c r="G246" s="29" t="s">
        <v>61</v>
      </c>
      <c r="H246" s="6">
        <f t="shared" si="19"/>
        <v>-1000</v>
      </c>
      <c r="I246" s="24">
        <f t="shared" si="18"/>
        <v>2.1739130434782608</v>
      </c>
      <c r="K246" t="s">
        <v>43</v>
      </c>
      <c r="L246">
        <v>7</v>
      </c>
      <c r="M246" s="2">
        <v>460</v>
      </c>
    </row>
    <row r="247" spans="2:13" ht="12.75">
      <c r="B247" s="8">
        <v>1000</v>
      </c>
      <c r="C247" s="14" t="s">
        <v>120</v>
      </c>
      <c r="D247" s="14" t="s">
        <v>12</v>
      </c>
      <c r="E247" s="1" t="s">
        <v>22</v>
      </c>
      <c r="F247" s="78" t="s">
        <v>137</v>
      </c>
      <c r="G247" s="29" t="s">
        <v>63</v>
      </c>
      <c r="H247" s="6">
        <f t="shared" si="19"/>
        <v>-2000</v>
      </c>
      <c r="I247" s="24">
        <f t="shared" si="18"/>
        <v>2.1739130434782608</v>
      </c>
      <c r="K247" t="s">
        <v>43</v>
      </c>
      <c r="L247">
        <v>7</v>
      </c>
      <c r="M247" s="2">
        <v>460</v>
      </c>
    </row>
    <row r="248" spans="2:13" ht="12.75">
      <c r="B248" s="8">
        <v>1500</v>
      </c>
      <c r="C248" s="14" t="s">
        <v>138</v>
      </c>
      <c r="D248" s="14" t="s">
        <v>12</v>
      </c>
      <c r="E248" s="1" t="s">
        <v>22</v>
      </c>
      <c r="F248" s="78" t="s">
        <v>137</v>
      </c>
      <c r="G248" s="29" t="s">
        <v>69</v>
      </c>
      <c r="H248" s="6">
        <f t="shared" si="19"/>
        <v>-3500</v>
      </c>
      <c r="I248" s="24">
        <f t="shared" si="18"/>
        <v>3.260869565217391</v>
      </c>
      <c r="K248" t="s">
        <v>43</v>
      </c>
      <c r="L248">
        <v>7</v>
      </c>
      <c r="M248" s="2">
        <v>460</v>
      </c>
    </row>
    <row r="249" spans="2:13" ht="12.75">
      <c r="B249" s="8">
        <v>2000</v>
      </c>
      <c r="C249" s="1" t="s">
        <v>139</v>
      </c>
      <c r="D249" s="14" t="s">
        <v>12</v>
      </c>
      <c r="E249" s="1" t="s">
        <v>22</v>
      </c>
      <c r="F249" s="78" t="s">
        <v>137</v>
      </c>
      <c r="G249" s="29" t="s">
        <v>71</v>
      </c>
      <c r="H249" s="6">
        <f t="shared" si="19"/>
        <v>-5500</v>
      </c>
      <c r="I249" s="24">
        <f t="shared" si="18"/>
        <v>4.3478260869565215</v>
      </c>
      <c r="K249" t="s">
        <v>43</v>
      </c>
      <c r="L249">
        <v>7</v>
      </c>
      <c r="M249" s="2">
        <v>460</v>
      </c>
    </row>
    <row r="250" spans="2:13" ht="12.75">
      <c r="B250" s="8">
        <v>3000</v>
      </c>
      <c r="C250" s="1" t="s">
        <v>140</v>
      </c>
      <c r="D250" s="14" t="s">
        <v>12</v>
      </c>
      <c r="E250" s="1" t="s">
        <v>22</v>
      </c>
      <c r="F250" s="78" t="s">
        <v>137</v>
      </c>
      <c r="G250" s="29" t="s">
        <v>71</v>
      </c>
      <c r="H250" s="6">
        <f t="shared" si="19"/>
        <v>-8500</v>
      </c>
      <c r="I250" s="24">
        <f t="shared" si="18"/>
        <v>6.521739130434782</v>
      </c>
      <c r="K250" t="s">
        <v>43</v>
      </c>
      <c r="L250">
        <v>7</v>
      </c>
      <c r="M250" s="2">
        <v>460</v>
      </c>
    </row>
    <row r="251" spans="2:13" ht="12.75">
      <c r="B251" s="8">
        <v>2500</v>
      </c>
      <c r="C251" s="1" t="s">
        <v>139</v>
      </c>
      <c r="D251" s="14" t="s">
        <v>12</v>
      </c>
      <c r="E251" s="1" t="s">
        <v>22</v>
      </c>
      <c r="F251" s="78" t="s">
        <v>137</v>
      </c>
      <c r="G251" s="29" t="s">
        <v>73</v>
      </c>
      <c r="H251" s="6">
        <f t="shared" si="19"/>
        <v>-11000</v>
      </c>
      <c r="I251" s="24">
        <f t="shared" si="18"/>
        <v>5.434782608695652</v>
      </c>
      <c r="K251" t="s">
        <v>43</v>
      </c>
      <c r="L251">
        <v>7</v>
      </c>
      <c r="M251" s="2">
        <v>460</v>
      </c>
    </row>
    <row r="252" spans="2:13" ht="12.75">
      <c r="B252" s="8">
        <v>2500</v>
      </c>
      <c r="C252" s="1" t="s">
        <v>140</v>
      </c>
      <c r="D252" s="14" t="s">
        <v>12</v>
      </c>
      <c r="E252" s="1" t="s">
        <v>22</v>
      </c>
      <c r="F252" s="78" t="s">
        <v>137</v>
      </c>
      <c r="G252" s="29" t="s">
        <v>73</v>
      </c>
      <c r="H252" s="6">
        <f t="shared" si="19"/>
        <v>-13500</v>
      </c>
      <c r="I252" s="24">
        <f t="shared" si="18"/>
        <v>5.434782608695652</v>
      </c>
      <c r="K252" t="s">
        <v>43</v>
      </c>
      <c r="L252">
        <v>7</v>
      </c>
      <c r="M252" s="2">
        <v>460</v>
      </c>
    </row>
    <row r="253" spans="2:13" ht="12.75">
      <c r="B253" s="8">
        <v>2000</v>
      </c>
      <c r="C253" s="1" t="s">
        <v>141</v>
      </c>
      <c r="D253" s="14" t="s">
        <v>12</v>
      </c>
      <c r="E253" s="1" t="s">
        <v>22</v>
      </c>
      <c r="F253" s="78" t="s">
        <v>137</v>
      </c>
      <c r="G253" s="29" t="s">
        <v>75</v>
      </c>
      <c r="H253" s="6">
        <f t="shared" si="19"/>
        <v>-15500</v>
      </c>
      <c r="I253" s="24">
        <f t="shared" si="18"/>
        <v>4.3478260869565215</v>
      </c>
      <c r="K253" t="s">
        <v>43</v>
      </c>
      <c r="L253">
        <v>7</v>
      </c>
      <c r="M253" s="2">
        <v>460</v>
      </c>
    </row>
    <row r="254" spans="2:13" ht="12.75">
      <c r="B254" s="8">
        <v>2000</v>
      </c>
      <c r="C254" s="1" t="s">
        <v>142</v>
      </c>
      <c r="D254" s="14" t="s">
        <v>12</v>
      </c>
      <c r="E254" s="1" t="s">
        <v>22</v>
      </c>
      <c r="F254" s="78" t="s">
        <v>137</v>
      </c>
      <c r="G254" s="29" t="s">
        <v>75</v>
      </c>
      <c r="H254" s="6">
        <f t="shared" si="19"/>
        <v>-17500</v>
      </c>
      <c r="I254" s="24">
        <f t="shared" si="18"/>
        <v>4.3478260869565215</v>
      </c>
      <c r="K254" t="s">
        <v>43</v>
      </c>
      <c r="L254">
        <v>7</v>
      </c>
      <c r="M254" s="2">
        <v>460</v>
      </c>
    </row>
    <row r="255" spans="2:13" ht="12.75">
      <c r="B255" s="8">
        <v>2000</v>
      </c>
      <c r="C255" s="1" t="s">
        <v>143</v>
      </c>
      <c r="D255" s="14" t="s">
        <v>12</v>
      </c>
      <c r="E255" s="1" t="s">
        <v>22</v>
      </c>
      <c r="F255" s="78" t="s">
        <v>137</v>
      </c>
      <c r="G255" s="29" t="s">
        <v>77</v>
      </c>
      <c r="H255" s="6">
        <f t="shared" si="19"/>
        <v>-19500</v>
      </c>
      <c r="I255" s="24">
        <f t="shared" si="18"/>
        <v>4.3478260869565215</v>
      </c>
      <c r="K255" t="s">
        <v>43</v>
      </c>
      <c r="L255">
        <v>7</v>
      </c>
      <c r="M255" s="2">
        <v>460</v>
      </c>
    </row>
    <row r="256" spans="1:13" s="57" customFormat="1" ht="12.75">
      <c r="A256" s="1"/>
      <c r="B256" s="8">
        <v>2000</v>
      </c>
      <c r="C256" s="1" t="s">
        <v>144</v>
      </c>
      <c r="D256" s="14" t="s">
        <v>12</v>
      </c>
      <c r="E256" s="1" t="s">
        <v>22</v>
      </c>
      <c r="F256" s="78" t="s">
        <v>137</v>
      </c>
      <c r="G256" s="29" t="s">
        <v>77</v>
      </c>
      <c r="H256" s="6">
        <f t="shared" si="19"/>
        <v>-21500</v>
      </c>
      <c r="I256" s="24">
        <f t="shared" si="18"/>
        <v>4.3478260869565215</v>
      </c>
      <c r="J256"/>
      <c r="K256" t="s">
        <v>43</v>
      </c>
      <c r="L256">
        <v>7</v>
      </c>
      <c r="M256" s="2">
        <v>460</v>
      </c>
    </row>
    <row r="257" spans="2:13" ht="12.75">
      <c r="B257" s="8">
        <v>500</v>
      </c>
      <c r="C257" s="1" t="s">
        <v>120</v>
      </c>
      <c r="D257" s="14" t="s">
        <v>12</v>
      </c>
      <c r="E257" s="1" t="s">
        <v>22</v>
      </c>
      <c r="F257" s="78" t="s">
        <v>137</v>
      </c>
      <c r="G257" s="29" t="s">
        <v>79</v>
      </c>
      <c r="H257" s="6">
        <f t="shared" si="19"/>
        <v>-22000</v>
      </c>
      <c r="I257" s="24">
        <f t="shared" si="18"/>
        <v>1.0869565217391304</v>
      </c>
      <c r="K257" t="s">
        <v>43</v>
      </c>
      <c r="L257">
        <v>7</v>
      </c>
      <c r="M257" s="2">
        <v>460</v>
      </c>
    </row>
    <row r="258" spans="1:13" ht="12.75">
      <c r="A258" s="13"/>
      <c r="B258" s="61">
        <f>SUM(B246:B257)</f>
        <v>22000</v>
      </c>
      <c r="C258" s="13" t="s">
        <v>27</v>
      </c>
      <c r="D258" s="13"/>
      <c r="E258" s="13"/>
      <c r="F258" s="63"/>
      <c r="G258" s="20"/>
      <c r="H258" s="55">
        <v>0</v>
      </c>
      <c r="I258" s="56">
        <f t="shared" si="18"/>
        <v>47.82608695652174</v>
      </c>
      <c r="J258" s="57"/>
      <c r="K258" s="57"/>
      <c r="L258" s="57"/>
      <c r="M258" s="2">
        <v>460</v>
      </c>
    </row>
    <row r="259" spans="2:13" ht="12.75">
      <c r="B259" s="8"/>
      <c r="H259" s="6">
        <f aca="true" t="shared" si="20" ref="H259:H270">H258-B259</f>
        <v>0</v>
      </c>
      <c r="I259" s="24">
        <f t="shared" si="18"/>
        <v>0</v>
      </c>
      <c r="M259" s="2">
        <v>460</v>
      </c>
    </row>
    <row r="260" spans="2:13" ht="12.75">
      <c r="B260" s="8"/>
      <c r="H260" s="6">
        <f t="shared" si="20"/>
        <v>0</v>
      </c>
      <c r="I260" s="24">
        <f t="shared" si="18"/>
        <v>0</v>
      </c>
      <c r="M260" s="2">
        <v>460</v>
      </c>
    </row>
    <row r="261" spans="2:13" ht="12.75">
      <c r="B261" s="8">
        <v>1000</v>
      </c>
      <c r="C261" s="1" t="s">
        <v>28</v>
      </c>
      <c r="D261" s="14" t="s">
        <v>12</v>
      </c>
      <c r="E261" s="1" t="s">
        <v>29</v>
      </c>
      <c r="F261" s="78" t="s">
        <v>137</v>
      </c>
      <c r="G261" s="29" t="s">
        <v>61</v>
      </c>
      <c r="H261" s="6">
        <f t="shared" si="20"/>
        <v>-1000</v>
      </c>
      <c r="I261" s="24">
        <v>2</v>
      </c>
      <c r="K261" t="s">
        <v>43</v>
      </c>
      <c r="L261">
        <v>7</v>
      </c>
      <c r="M261" s="2">
        <v>460</v>
      </c>
    </row>
    <row r="262" spans="2:13" ht="12.75">
      <c r="B262" s="8">
        <v>1200</v>
      </c>
      <c r="C262" s="1" t="s">
        <v>28</v>
      </c>
      <c r="D262" s="14" t="s">
        <v>12</v>
      </c>
      <c r="E262" s="1" t="s">
        <v>29</v>
      </c>
      <c r="F262" s="78" t="s">
        <v>137</v>
      </c>
      <c r="G262" s="29" t="s">
        <v>63</v>
      </c>
      <c r="H262" s="6">
        <f t="shared" si="20"/>
        <v>-2200</v>
      </c>
      <c r="I262" s="24">
        <v>2.4</v>
      </c>
      <c r="K262" t="s">
        <v>43</v>
      </c>
      <c r="L262">
        <v>7</v>
      </c>
      <c r="M262" s="2">
        <v>460</v>
      </c>
    </row>
    <row r="263" spans="2:13" ht="12.75">
      <c r="B263" s="8">
        <v>1000</v>
      </c>
      <c r="C263" s="1" t="s">
        <v>28</v>
      </c>
      <c r="D263" s="14" t="s">
        <v>12</v>
      </c>
      <c r="E263" s="1" t="s">
        <v>29</v>
      </c>
      <c r="F263" s="78" t="s">
        <v>137</v>
      </c>
      <c r="G263" s="29" t="s">
        <v>65</v>
      </c>
      <c r="H263" s="6">
        <f t="shared" si="20"/>
        <v>-3200</v>
      </c>
      <c r="I263" s="24">
        <v>2</v>
      </c>
      <c r="K263" t="s">
        <v>43</v>
      </c>
      <c r="L263">
        <v>7</v>
      </c>
      <c r="M263" s="2">
        <v>460</v>
      </c>
    </row>
    <row r="264" spans="2:13" ht="12.75">
      <c r="B264" s="8">
        <v>1000</v>
      </c>
      <c r="C264" s="1" t="s">
        <v>28</v>
      </c>
      <c r="D264" s="14" t="s">
        <v>12</v>
      </c>
      <c r="E264" s="1" t="s">
        <v>29</v>
      </c>
      <c r="F264" s="78" t="s">
        <v>134</v>
      </c>
      <c r="G264" s="29" t="s">
        <v>67</v>
      </c>
      <c r="H264" s="6">
        <f t="shared" si="20"/>
        <v>-4200</v>
      </c>
      <c r="I264" s="24">
        <v>2</v>
      </c>
      <c r="K264" t="s">
        <v>43</v>
      </c>
      <c r="L264">
        <v>7</v>
      </c>
      <c r="M264" s="2">
        <v>460</v>
      </c>
    </row>
    <row r="265" spans="2:13" ht="12.75">
      <c r="B265" s="8">
        <v>1000</v>
      </c>
      <c r="C265" s="1" t="s">
        <v>28</v>
      </c>
      <c r="D265" s="14" t="s">
        <v>12</v>
      </c>
      <c r="E265" s="1" t="s">
        <v>29</v>
      </c>
      <c r="F265" s="78" t="s">
        <v>137</v>
      </c>
      <c r="G265" s="29" t="s">
        <v>69</v>
      </c>
      <c r="H265" s="6">
        <f t="shared" si="20"/>
        <v>-5200</v>
      </c>
      <c r="I265" s="24">
        <v>2</v>
      </c>
      <c r="K265" t="s">
        <v>43</v>
      </c>
      <c r="L265">
        <v>7</v>
      </c>
      <c r="M265" s="2">
        <v>460</v>
      </c>
    </row>
    <row r="266" spans="2:13" ht="12.75">
      <c r="B266" s="8">
        <v>1000</v>
      </c>
      <c r="C266" s="1" t="s">
        <v>28</v>
      </c>
      <c r="D266" s="14" t="s">
        <v>12</v>
      </c>
      <c r="E266" s="1" t="s">
        <v>29</v>
      </c>
      <c r="F266" s="78" t="s">
        <v>137</v>
      </c>
      <c r="G266" s="29" t="s">
        <v>71</v>
      </c>
      <c r="H266" s="6">
        <f t="shared" si="20"/>
        <v>-6200</v>
      </c>
      <c r="I266" s="24">
        <v>2</v>
      </c>
      <c r="K266" t="s">
        <v>43</v>
      </c>
      <c r="L266">
        <v>7</v>
      </c>
      <c r="M266" s="2">
        <v>460</v>
      </c>
    </row>
    <row r="267" spans="2:13" ht="12.75">
      <c r="B267" s="8">
        <v>1000</v>
      </c>
      <c r="C267" s="1" t="s">
        <v>28</v>
      </c>
      <c r="D267" s="14" t="s">
        <v>12</v>
      </c>
      <c r="E267" s="1" t="s">
        <v>29</v>
      </c>
      <c r="F267" s="78" t="s">
        <v>137</v>
      </c>
      <c r="G267" s="29" t="s">
        <v>73</v>
      </c>
      <c r="H267" s="6">
        <f t="shared" si="20"/>
        <v>-7200</v>
      </c>
      <c r="I267" s="24">
        <v>2</v>
      </c>
      <c r="K267" t="s">
        <v>43</v>
      </c>
      <c r="L267">
        <v>7</v>
      </c>
      <c r="M267" s="2">
        <v>460</v>
      </c>
    </row>
    <row r="268" spans="2:13" ht="12.75">
      <c r="B268" s="8">
        <v>1000</v>
      </c>
      <c r="C268" s="1" t="s">
        <v>28</v>
      </c>
      <c r="D268" s="14" t="s">
        <v>12</v>
      </c>
      <c r="E268" s="1" t="s">
        <v>29</v>
      </c>
      <c r="F268" s="78" t="s">
        <v>137</v>
      </c>
      <c r="G268" s="29" t="s">
        <v>75</v>
      </c>
      <c r="H268" s="6">
        <f t="shared" si="20"/>
        <v>-8200</v>
      </c>
      <c r="I268" s="24">
        <v>2</v>
      </c>
      <c r="K268" t="s">
        <v>43</v>
      </c>
      <c r="L268">
        <v>7</v>
      </c>
      <c r="M268" s="2">
        <v>460</v>
      </c>
    </row>
    <row r="269" spans="1:13" s="57" customFormat="1" ht="12.75">
      <c r="A269" s="1"/>
      <c r="B269" s="8">
        <v>1000</v>
      </c>
      <c r="C269" s="1" t="s">
        <v>28</v>
      </c>
      <c r="D269" s="14" t="s">
        <v>12</v>
      </c>
      <c r="E269" s="1" t="s">
        <v>29</v>
      </c>
      <c r="F269" s="78" t="s">
        <v>137</v>
      </c>
      <c r="G269" s="29" t="s">
        <v>77</v>
      </c>
      <c r="H269" s="6">
        <f t="shared" si="20"/>
        <v>-9200</v>
      </c>
      <c r="I269" s="24">
        <v>2</v>
      </c>
      <c r="J269"/>
      <c r="K269" t="s">
        <v>43</v>
      </c>
      <c r="L269">
        <v>7</v>
      </c>
      <c r="M269" s="2">
        <v>460</v>
      </c>
    </row>
    <row r="270" spans="2:13" ht="12.75">
      <c r="B270" s="8">
        <v>1000</v>
      </c>
      <c r="C270" s="1" t="s">
        <v>28</v>
      </c>
      <c r="D270" s="14" t="s">
        <v>12</v>
      </c>
      <c r="E270" s="1" t="s">
        <v>29</v>
      </c>
      <c r="F270" s="78" t="s">
        <v>137</v>
      </c>
      <c r="G270" s="29" t="s">
        <v>79</v>
      </c>
      <c r="H270" s="6">
        <f t="shared" si="20"/>
        <v>-10200</v>
      </c>
      <c r="I270" s="24">
        <v>2</v>
      </c>
      <c r="K270" t="s">
        <v>43</v>
      </c>
      <c r="L270">
        <v>7</v>
      </c>
      <c r="M270" s="2">
        <v>460</v>
      </c>
    </row>
    <row r="271" spans="1:13" ht="12.75">
      <c r="A271" s="13"/>
      <c r="B271" s="61">
        <f>SUM(B261:B270)</f>
        <v>10200</v>
      </c>
      <c r="C271" s="13"/>
      <c r="D271" s="13"/>
      <c r="E271" s="13" t="s">
        <v>29</v>
      </c>
      <c r="F271" s="63"/>
      <c r="G271" s="20"/>
      <c r="H271" s="55">
        <v>0</v>
      </c>
      <c r="I271" s="56">
        <f>+B271/M271</f>
        <v>22.17391304347826</v>
      </c>
      <c r="J271" s="57"/>
      <c r="K271" s="57"/>
      <c r="L271" s="57"/>
      <c r="M271" s="2">
        <v>460</v>
      </c>
    </row>
    <row r="272" spans="2:13" ht="12.75">
      <c r="B272" s="8"/>
      <c r="H272" s="6">
        <f aca="true" t="shared" si="21" ref="H272:H283">H271-B272</f>
        <v>0</v>
      </c>
      <c r="I272" s="24">
        <f>+B272/M272</f>
        <v>0</v>
      </c>
      <c r="M272" s="2">
        <v>460</v>
      </c>
    </row>
    <row r="273" spans="2:13" ht="12.75">
      <c r="B273" s="8"/>
      <c r="H273" s="6">
        <f t="shared" si="21"/>
        <v>0</v>
      </c>
      <c r="I273" s="24">
        <f>+B273/M273</f>
        <v>0</v>
      </c>
      <c r="M273" s="2">
        <v>460</v>
      </c>
    </row>
    <row r="274" spans="2:13" ht="12.75">
      <c r="B274" s="8">
        <v>5000</v>
      </c>
      <c r="C274" s="1" t="s">
        <v>31</v>
      </c>
      <c r="D274" s="14" t="s">
        <v>12</v>
      </c>
      <c r="E274" s="1" t="s">
        <v>22</v>
      </c>
      <c r="F274" s="78" t="s">
        <v>145</v>
      </c>
      <c r="G274" s="29" t="s">
        <v>61</v>
      </c>
      <c r="H274" s="6">
        <f t="shared" si="21"/>
        <v>-5000</v>
      </c>
      <c r="I274" s="24">
        <v>10</v>
      </c>
      <c r="K274" t="s">
        <v>43</v>
      </c>
      <c r="L274">
        <v>7</v>
      </c>
      <c r="M274" s="2">
        <v>460</v>
      </c>
    </row>
    <row r="275" spans="2:13" ht="12.75">
      <c r="B275" s="8">
        <v>5000</v>
      </c>
      <c r="C275" s="1" t="s">
        <v>31</v>
      </c>
      <c r="D275" s="14" t="s">
        <v>12</v>
      </c>
      <c r="E275" s="1" t="s">
        <v>22</v>
      </c>
      <c r="F275" s="78" t="s">
        <v>145</v>
      </c>
      <c r="G275" s="29" t="s">
        <v>63</v>
      </c>
      <c r="H275" s="6">
        <f t="shared" si="21"/>
        <v>-10000</v>
      </c>
      <c r="I275" s="24">
        <v>10</v>
      </c>
      <c r="K275" t="s">
        <v>43</v>
      </c>
      <c r="L275">
        <v>7</v>
      </c>
      <c r="M275" s="2">
        <v>460</v>
      </c>
    </row>
    <row r="276" spans="2:13" ht="12.75">
      <c r="B276" s="8">
        <v>5000</v>
      </c>
      <c r="C276" s="1" t="s">
        <v>31</v>
      </c>
      <c r="D276" s="14" t="s">
        <v>12</v>
      </c>
      <c r="E276" s="1" t="s">
        <v>22</v>
      </c>
      <c r="F276" s="32" t="s">
        <v>134</v>
      </c>
      <c r="G276" s="29" t="s">
        <v>65</v>
      </c>
      <c r="H276" s="6">
        <f t="shared" si="21"/>
        <v>-15000</v>
      </c>
      <c r="I276" s="24">
        <v>10</v>
      </c>
      <c r="K276" t="s">
        <v>43</v>
      </c>
      <c r="L276">
        <v>7</v>
      </c>
      <c r="M276" s="2">
        <v>460</v>
      </c>
    </row>
    <row r="277" spans="2:13" ht="12.75">
      <c r="B277" s="8">
        <v>5000</v>
      </c>
      <c r="C277" s="1" t="s">
        <v>31</v>
      </c>
      <c r="D277" s="14" t="s">
        <v>12</v>
      </c>
      <c r="E277" s="1" t="s">
        <v>22</v>
      </c>
      <c r="F277" s="78" t="s">
        <v>145</v>
      </c>
      <c r="G277" s="29" t="s">
        <v>67</v>
      </c>
      <c r="H277" s="6">
        <f t="shared" si="21"/>
        <v>-20000</v>
      </c>
      <c r="I277" s="24">
        <v>10</v>
      </c>
      <c r="K277" t="s">
        <v>43</v>
      </c>
      <c r="L277">
        <v>7</v>
      </c>
      <c r="M277" s="2">
        <v>460</v>
      </c>
    </row>
    <row r="278" spans="2:13" ht="12.75">
      <c r="B278" s="8">
        <v>5000</v>
      </c>
      <c r="C278" s="1" t="s">
        <v>31</v>
      </c>
      <c r="D278" s="14" t="s">
        <v>12</v>
      </c>
      <c r="E278" s="1" t="s">
        <v>22</v>
      </c>
      <c r="F278" s="78" t="s">
        <v>145</v>
      </c>
      <c r="G278" s="29" t="s">
        <v>69</v>
      </c>
      <c r="H278" s="6">
        <f t="shared" si="21"/>
        <v>-25000</v>
      </c>
      <c r="I278" s="24">
        <v>10</v>
      </c>
      <c r="K278" t="s">
        <v>43</v>
      </c>
      <c r="L278">
        <v>7</v>
      </c>
      <c r="M278" s="2">
        <v>460</v>
      </c>
    </row>
    <row r="279" spans="2:13" ht="12.75">
      <c r="B279" s="8">
        <v>5000</v>
      </c>
      <c r="C279" s="1" t="s">
        <v>31</v>
      </c>
      <c r="D279" s="14" t="s">
        <v>12</v>
      </c>
      <c r="E279" s="1" t="s">
        <v>22</v>
      </c>
      <c r="F279" s="78" t="s">
        <v>145</v>
      </c>
      <c r="G279" s="29" t="s">
        <v>71</v>
      </c>
      <c r="H279" s="6">
        <f t="shared" si="21"/>
        <v>-30000</v>
      </c>
      <c r="I279" s="24">
        <v>10</v>
      </c>
      <c r="K279" t="s">
        <v>43</v>
      </c>
      <c r="L279">
        <v>7</v>
      </c>
      <c r="M279" s="2">
        <v>460</v>
      </c>
    </row>
    <row r="280" spans="2:13" ht="12.75">
      <c r="B280" s="8">
        <v>5000</v>
      </c>
      <c r="C280" s="1" t="s">
        <v>31</v>
      </c>
      <c r="D280" s="14" t="s">
        <v>12</v>
      </c>
      <c r="E280" s="1" t="s">
        <v>22</v>
      </c>
      <c r="F280" s="78" t="s">
        <v>145</v>
      </c>
      <c r="G280" s="29" t="s">
        <v>73</v>
      </c>
      <c r="H280" s="6">
        <f t="shared" si="21"/>
        <v>-35000</v>
      </c>
      <c r="I280" s="24">
        <v>10</v>
      </c>
      <c r="K280" t="s">
        <v>43</v>
      </c>
      <c r="L280">
        <v>7</v>
      </c>
      <c r="M280" s="2">
        <v>460</v>
      </c>
    </row>
    <row r="281" spans="2:13" ht="12.75">
      <c r="B281" s="8">
        <v>5000</v>
      </c>
      <c r="C281" s="1" t="s">
        <v>31</v>
      </c>
      <c r="D281" s="14" t="s">
        <v>12</v>
      </c>
      <c r="E281" s="1" t="s">
        <v>22</v>
      </c>
      <c r="F281" s="78" t="s">
        <v>145</v>
      </c>
      <c r="G281" s="29" t="s">
        <v>75</v>
      </c>
      <c r="H281" s="6">
        <f t="shared" si="21"/>
        <v>-40000</v>
      </c>
      <c r="I281" s="24">
        <v>10</v>
      </c>
      <c r="K281" t="s">
        <v>43</v>
      </c>
      <c r="L281">
        <v>7</v>
      </c>
      <c r="M281" s="2">
        <v>460</v>
      </c>
    </row>
    <row r="282" spans="1:13" s="57" customFormat="1" ht="12.75">
      <c r="A282" s="1"/>
      <c r="B282" s="8">
        <v>5000</v>
      </c>
      <c r="C282" s="1" t="s">
        <v>31</v>
      </c>
      <c r="D282" s="14" t="s">
        <v>12</v>
      </c>
      <c r="E282" s="1" t="s">
        <v>22</v>
      </c>
      <c r="F282" s="78" t="s">
        <v>145</v>
      </c>
      <c r="G282" s="29" t="s">
        <v>77</v>
      </c>
      <c r="H282" s="6">
        <f t="shared" si="21"/>
        <v>-45000</v>
      </c>
      <c r="I282" s="24">
        <v>10</v>
      </c>
      <c r="J282"/>
      <c r="K282" t="s">
        <v>43</v>
      </c>
      <c r="L282">
        <v>7</v>
      </c>
      <c r="M282" s="2">
        <v>460</v>
      </c>
    </row>
    <row r="283" spans="2:13" ht="12.75">
      <c r="B283" s="8">
        <v>5000</v>
      </c>
      <c r="C283" s="1" t="s">
        <v>31</v>
      </c>
      <c r="D283" s="14" t="s">
        <v>12</v>
      </c>
      <c r="E283" s="1" t="s">
        <v>22</v>
      </c>
      <c r="F283" s="78" t="s">
        <v>145</v>
      </c>
      <c r="G283" s="29" t="s">
        <v>79</v>
      </c>
      <c r="H283" s="6">
        <f t="shared" si="21"/>
        <v>-50000</v>
      </c>
      <c r="I283" s="24">
        <v>10</v>
      </c>
      <c r="K283" t="s">
        <v>43</v>
      </c>
      <c r="L283">
        <v>7</v>
      </c>
      <c r="M283" s="2">
        <v>460</v>
      </c>
    </row>
    <row r="284" spans="1:13" ht="12.75">
      <c r="A284" s="13"/>
      <c r="B284" s="61">
        <f>SUM(B274:B283)</f>
        <v>50000</v>
      </c>
      <c r="C284" s="13" t="s">
        <v>31</v>
      </c>
      <c r="D284" s="13"/>
      <c r="E284" s="13"/>
      <c r="F284" s="63"/>
      <c r="G284" s="20"/>
      <c r="H284" s="55">
        <v>0</v>
      </c>
      <c r="I284" s="56">
        <f>+B284/M284</f>
        <v>108.69565217391305</v>
      </c>
      <c r="J284" s="57"/>
      <c r="K284" s="57"/>
      <c r="L284" s="57"/>
      <c r="M284" s="2">
        <v>460</v>
      </c>
    </row>
    <row r="285" spans="2:13" ht="12.75">
      <c r="B285" s="8"/>
      <c r="H285" s="6">
        <f aca="true" t="shared" si="22" ref="H285:H296">H284-B285</f>
        <v>0</v>
      </c>
      <c r="I285" s="24">
        <f>+B285/M285</f>
        <v>0</v>
      </c>
      <c r="M285" s="2">
        <v>460</v>
      </c>
    </row>
    <row r="286" spans="2:13" ht="12.75">
      <c r="B286" s="8"/>
      <c r="H286" s="6">
        <f t="shared" si="22"/>
        <v>0</v>
      </c>
      <c r="I286" s="24">
        <f>+B286/M286</f>
        <v>0</v>
      </c>
      <c r="M286" s="2">
        <v>460</v>
      </c>
    </row>
    <row r="287" spans="2:13" ht="12.75">
      <c r="B287" s="8">
        <v>2000</v>
      </c>
      <c r="C287" s="1" t="s">
        <v>33</v>
      </c>
      <c r="D287" s="14" t="s">
        <v>12</v>
      </c>
      <c r="E287" s="1" t="s">
        <v>22</v>
      </c>
      <c r="F287" s="78" t="s">
        <v>137</v>
      </c>
      <c r="G287" s="29" t="s">
        <v>61</v>
      </c>
      <c r="H287" s="6">
        <f t="shared" si="22"/>
        <v>-2000</v>
      </c>
      <c r="I287" s="24">
        <v>4</v>
      </c>
      <c r="K287" t="s">
        <v>43</v>
      </c>
      <c r="L287">
        <v>7</v>
      </c>
      <c r="M287" s="2">
        <v>460</v>
      </c>
    </row>
    <row r="288" spans="2:13" ht="12.75">
      <c r="B288" s="8">
        <v>2000</v>
      </c>
      <c r="C288" s="1" t="s">
        <v>33</v>
      </c>
      <c r="D288" s="14" t="s">
        <v>12</v>
      </c>
      <c r="E288" s="1" t="s">
        <v>1100</v>
      </c>
      <c r="F288" s="78" t="s">
        <v>137</v>
      </c>
      <c r="G288" s="29" t="s">
        <v>63</v>
      </c>
      <c r="H288" s="6">
        <f t="shared" si="22"/>
        <v>-4000</v>
      </c>
      <c r="I288" s="24">
        <v>4</v>
      </c>
      <c r="K288" t="s">
        <v>43</v>
      </c>
      <c r="L288">
        <v>7</v>
      </c>
      <c r="M288" s="2">
        <v>460</v>
      </c>
    </row>
    <row r="289" spans="2:13" ht="12.75">
      <c r="B289" s="8">
        <v>2000</v>
      </c>
      <c r="C289" s="1" t="s">
        <v>33</v>
      </c>
      <c r="D289" s="14" t="s">
        <v>12</v>
      </c>
      <c r="E289" s="1" t="s">
        <v>22</v>
      </c>
      <c r="F289" s="78" t="s">
        <v>137</v>
      </c>
      <c r="G289" s="29" t="s">
        <v>65</v>
      </c>
      <c r="H289" s="6">
        <f t="shared" si="22"/>
        <v>-6000</v>
      </c>
      <c r="I289" s="24">
        <v>4</v>
      </c>
      <c r="K289" t="s">
        <v>43</v>
      </c>
      <c r="L289">
        <v>7</v>
      </c>
      <c r="M289" s="2">
        <v>460</v>
      </c>
    </row>
    <row r="290" spans="2:13" ht="12.75">
      <c r="B290" s="8">
        <v>2000</v>
      </c>
      <c r="C290" s="1" t="s">
        <v>33</v>
      </c>
      <c r="D290" s="14" t="s">
        <v>12</v>
      </c>
      <c r="E290" s="1" t="s">
        <v>22</v>
      </c>
      <c r="F290" s="78" t="s">
        <v>137</v>
      </c>
      <c r="G290" s="29" t="s">
        <v>67</v>
      </c>
      <c r="H290" s="6">
        <f t="shared" si="22"/>
        <v>-8000</v>
      </c>
      <c r="I290" s="24">
        <v>4</v>
      </c>
      <c r="K290" t="s">
        <v>43</v>
      </c>
      <c r="L290">
        <v>7</v>
      </c>
      <c r="M290" s="2">
        <v>460</v>
      </c>
    </row>
    <row r="291" spans="2:13" ht="12.75">
      <c r="B291" s="8">
        <v>2000</v>
      </c>
      <c r="C291" s="1" t="s">
        <v>33</v>
      </c>
      <c r="D291" s="14" t="s">
        <v>12</v>
      </c>
      <c r="E291" s="1" t="s">
        <v>22</v>
      </c>
      <c r="F291" s="78" t="s">
        <v>137</v>
      </c>
      <c r="G291" s="29" t="s">
        <v>69</v>
      </c>
      <c r="H291" s="6">
        <f t="shared" si="22"/>
        <v>-10000</v>
      </c>
      <c r="I291" s="24">
        <v>4</v>
      </c>
      <c r="K291" t="s">
        <v>43</v>
      </c>
      <c r="L291">
        <v>7</v>
      </c>
      <c r="M291" s="2">
        <v>460</v>
      </c>
    </row>
    <row r="292" spans="2:13" ht="12.75">
      <c r="B292" s="8">
        <v>2000</v>
      </c>
      <c r="C292" s="1" t="s">
        <v>33</v>
      </c>
      <c r="D292" s="14" t="s">
        <v>12</v>
      </c>
      <c r="E292" s="1" t="s">
        <v>22</v>
      </c>
      <c r="F292" s="78" t="s">
        <v>137</v>
      </c>
      <c r="G292" s="29" t="s">
        <v>71</v>
      </c>
      <c r="H292" s="6">
        <f t="shared" si="22"/>
        <v>-12000</v>
      </c>
      <c r="I292" s="24">
        <v>4</v>
      </c>
      <c r="K292" t="s">
        <v>43</v>
      </c>
      <c r="L292">
        <v>7</v>
      </c>
      <c r="M292" s="2">
        <v>460</v>
      </c>
    </row>
    <row r="293" spans="2:13" ht="12.75">
      <c r="B293" s="8">
        <v>2000</v>
      </c>
      <c r="C293" s="1" t="s">
        <v>33</v>
      </c>
      <c r="D293" s="14" t="s">
        <v>12</v>
      </c>
      <c r="E293" s="1" t="s">
        <v>22</v>
      </c>
      <c r="F293" s="78" t="s">
        <v>137</v>
      </c>
      <c r="G293" s="29" t="s">
        <v>73</v>
      </c>
      <c r="H293" s="6">
        <f t="shared" si="22"/>
        <v>-14000</v>
      </c>
      <c r="I293" s="24">
        <v>4</v>
      </c>
      <c r="K293" t="s">
        <v>43</v>
      </c>
      <c r="L293">
        <v>7</v>
      </c>
      <c r="M293" s="2">
        <v>460</v>
      </c>
    </row>
    <row r="294" spans="2:13" ht="12.75">
      <c r="B294" s="8">
        <v>2000</v>
      </c>
      <c r="C294" s="1" t="s">
        <v>33</v>
      </c>
      <c r="D294" s="14" t="s">
        <v>12</v>
      </c>
      <c r="E294" s="1" t="s">
        <v>22</v>
      </c>
      <c r="F294" s="78" t="s">
        <v>137</v>
      </c>
      <c r="G294" s="29" t="s">
        <v>75</v>
      </c>
      <c r="H294" s="6">
        <f t="shared" si="22"/>
        <v>-16000</v>
      </c>
      <c r="I294" s="24">
        <v>4</v>
      </c>
      <c r="K294" t="s">
        <v>43</v>
      </c>
      <c r="L294">
        <v>7</v>
      </c>
      <c r="M294" s="2">
        <v>460</v>
      </c>
    </row>
    <row r="295" spans="1:13" s="57" customFormat="1" ht="12.75">
      <c r="A295" s="1"/>
      <c r="B295" s="8">
        <v>2000</v>
      </c>
      <c r="C295" s="1" t="s">
        <v>33</v>
      </c>
      <c r="D295" s="14" t="s">
        <v>12</v>
      </c>
      <c r="E295" s="1" t="s">
        <v>22</v>
      </c>
      <c r="F295" s="78" t="s">
        <v>137</v>
      </c>
      <c r="G295" s="29" t="s">
        <v>77</v>
      </c>
      <c r="H295" s="6">
        <f t="shared" si="22"/>
        <v>-18000</v>
      </c>
      <c r="I295" s="24">
        <v>4</v>
      </c>
      <c r="J295"/>
      <c r="K295" t="s">
        <v>43</v>
      </c>
      <c r="L295">
        <v>7</v>
      </c>
      <c r="M295" s="2">
        <v>460</v>
      </c>
    </row>
    <row r="296" spans="2:13" ht="12.75">
      <c r="B296" s="8">
        <v>2000</v>
      </c>
      <c r="C296" s="1" t="s">
        <v>33</v>
      </c>
      <c r="D296" s="14" t="s">
        <v>12</v>
      </c>
      <c r="E296" s="1" t="s">
        <v>22</v>
      </c>
      <c r="F296" s="78" t="s">
        <v>137</v>
      </c>
      <c r="G296" s="29" t="s">
        <v>79</v>
      </c>
      <c r="H296" s="6">
        <f t="shared" si="22"/>
        <v>-20000</v>
      </c>
      <c r="I296" s="24">
        <v>4</v>
      </c>
      <c r="K296" t="s">
        <v>43</v>
      </c>
      <c r="L296">
        <v>7</v>
      </c>
      <c r="M296" s="2">
        <v>460</v>
      </c>
    </row>
    <row r="297" spans="1:13" ht="12.75">
      <c r="A297" s="13"/>
      <c r="B297" s="61">
        <f>SUM(B287:B296)</f>
        <v>20000</v>
      </c>
      <c r="C297" s="13" t="s">
        <v>33</v>
      </c>
      <c r="D297" s="13"/>
      <c r="E297" s="13"/>
      <c r="F297" s="63"/>
      <c r="G297" s="20"/>
      <c r="H297" s="55">
        <v>0</v>
      </c>
      <c r="I297" s="56">
        <f>+B297/M297</f>
        <v>43.47826086956522</v>
      </c>
      <c r="J297" s="57"/>
      <c r="K297" s="57"/>
      <c r="L297" s="57"/>
      <c r="M297" s="2">
        <v>460</v>
      </c>
    </row>
    <row r="298" spans="2:13" ht="12.75">
      <c r="B298" s="8"/>
      <c r="H298" s="6">
        <f aca="true" t="shared" si="23" ref="H298:H305">H297-B298</f>
        <v>0</v>
      </c>
      <c r="I298" s="24">
        <f>+B298/M298</f>
        <v>0</v>
      </c>
      <c r="M298" s="2">
        <v>460</v>
      </c>
    </row>
    <row r="299" spans="2:13" ht="12.75">
      <c r="B299" s="8"/>
      <c r="H299" s="6">
        <f t="shared" si="23"/>
        <v>0</v>
      </c>
      <c r="I299" s="24">
        <f>+B299/M299</f>
        <v>0</v>
      </c>
      <c r="M299" s="2">
        <v>460</v>
      </c>
    </row>
    <row r="300" spans="2:13" ht="12.75">
      <c r="B300" s="8">
        <v>1000</v>
      </c>
      <c r="C300" s="1" t="s">
        <v>34</v>
      </c>
      <c r="D300" s="14" t="s">
        <v>12</v>
      </c>
      <c r="E300" s="1" t="s">
        <v>35</v>
      </c>
      <c r="F300" s="78" t="s">
        <v>137</v>
      </c>
      <c r="G300" s="29" t="s">
        <v>63</v>
      </c>
      <c r="H300" s="6">
        <f t="shared" si="23"/>
        <v>-1000</v>
      </c>
      <c r="I300" s="24">
        <v>2</v>
      </c>
      <c r="K300" t="s">
        <v>43</v>
      </c>
      <c r="L300">
        <v>7</v>
      </c>
      <c r="M300" s="2">
        <v>460</v>
      </c>
    </row>
    <row r="301" spans="2:13" ht="12.75">
      <c r="B301" s="8">
        <v>1000</v>
      </c>
      <c r="C301" s="1" t="s">
        <v>34</v>
      </c>
      <c r="D301" s="14" t="s">
        <v>12</v>
      </c>
      <c r="E301" s="1" t="s">
        <v>35</v>
      </c>
      <c r="F301" s="78" t="s">
        <v>137</v>
      </c>
      <c r="G301" s="29" t="s">
        <v>65</v>
      </c>
      <c r="H301" s="6">
        <f t="shared" si="23"/>
        <v>-2000</v>
      </c>
      <c r="I301" s="24">
        <v>2</v>
      </c>
      <c r="K301" t="s">
        <v>43</v>
      </c>
      <c r="L301">
        <v>7</v>
      </c>
      <c r="M301" s="2">
        <v>460</v>
      </c>
    </row>
    <row r="302" spans="2:13" ht="12.75">
      <c r="B302" s="8">
        <v>1000</v>
      </c>
      <c r="C302" s="1" t="s">
        <v>34</v>
      </c>
      <c r="D302" s="14" t="s">
        <v>12</v>
      </c>
      <c r="E302" s="1" t="s">
        <v>35</v>
      </c>
      <c r="F302" s="78" t="s">
        <v>137</v>
      </c>
      <c r="G302" s="29" t="s">
        <v>71</v>
      </c>
      <c r="H302" s="6">
        <f t="shared" si="23"/>
        <v>-3000</v>
      </c>
      <c r="I302" s="24">
        <v>2</v>
      </c>
      <c r="K302" t="s">
        <v>43</v>
      </c>
      <c r="L302">
        <v>7</v>
      </c>
      <c r="M302" s="2">
        <v>460</v>
      </c>
    </row>
    <row r="303" spans="2:13" ht="12.75">
      <c r="B303" s="8">
        <v>1000</v>
      </c>
      <c r="C303" s="1" t="s">
        <v>34</v>
      </c>
      <c r="D303" s="14" t="s">
        <v>12</v>
      </c>
      <c r="E303" s="1" t="s">
        <v>35</v>
      </c>
      <c r="F303" s="78" t="s">
        <v>137</v>
      </c>
      <c r="G303" s="29" t="s">
        <v>73</v>
      </c>
      <c r="H303" s="6">
        <f t="shared" si="23"/>
        <v>-4000</v>
      </c>
      <c r="I303" s="24">
        <v>2</v>
      </c>
      <c r="K303" t="s">
        <v>43</v>
      </c>
      <c r="L303">
        <v>7</v>
      </c>
      <c r="M303" s="2">
        <v>460</v>
      </c>
    </row>
    <row r="304" spans="2:13" ht="12.75">
      <c r="B304" s="8">
        <v>1000</v>
      </c>
      <c r="C304" s="1" t="s">
        <v>34</v>
      </c>
      <c r="D304" s="14" t="s">
        <v>12</v>
      </c>
      <c r="E304" s="1" t="s">
        <v>35</v>
      </c>
      <c r="F304" s="78" t="s">
        <v>137</v>
      </c>
      <c r="G304" s="29" t="s">
        <v>77</v>
      </c>
      <c r="H304" s="6">
        <f t="shared" si="23"/>
        <v>-5000</v>
      </c>
      <c r="I304" s="24">
        <v>2</v>
      </c>
      <c r="K304" t="s">
        <v>43</v>
      </c>
      <c r="L304">
        <v>7</v>
      </c>
      <c r="M304" s="2">
        <v>460</v>
      </c>
    </row>
    <row r="305" spans="2:13" ht="12.75">
      <c r="B305" s="8">
        <v>1000</v>
      </c>
      <c r="C305" s="1" t="s">
        <v>34</v>
      </c>
      <c r="D305" s="14" t="s">
        <v>12</v>
      </c>
      <c r="E305" s="1" t="s">
        <v>35</v>
      </c>
      <c r="F305" s="78" t="s">
        <v>137</v>
      </c>
      <c r="G305" s="29" t="s">
        <v>79</v>
      </c>
      <c r="H305" s="6">
        <f t="shared" si="23"/>
        <v>-6000</v>
      </c>
      <c r="I305" s="24">
        <v>2</v>
      </c>
      <c r="K305" t="s">
        <v>43</v>
      </c>
      <c r="L305">
        <v>7</v>
      </c>
      <c r="M305" s="2">
        <v>460</v>
      </c>
    </row>
    <row r="306" spans="1:13" s="57" customFormat="1" ht="12.75">
      <c r="A306" s="13"/>
      <c r="B306" s="61">
        <f>SUM(B300:B305)</f>
        <v>6000</v>
      </c>
      <c r="C306" s="13"/>
      <c r="D306" s="13"/>
      <c r="E306" s="13" t="s">
        <v>35</v>
      </c>
      <c r="F306" s="63"/>
      <c r="G306" s="20"/>
      <c r="H306" s="55">
        <v>0</v>
      </c>
      <c r="I306" s="56">
        <f aca="true" t="shared" si="24" ref="I306:I316">+B306/M306</f>
        <v>13.043478260869565</v>
      </c>
      <c r="M306" s="2">
        <v>460</v>
      </c>
    </row>
    <row r="307" spans="2:13" ht="12.75">
      <c r="B307" s="8"/>
      <c r="H307" s="6">
        <f>H306-B307</f>
        <v>0</v>
      </c>
      <c r="I307" s="24">
        <f t="shared" si="24"/>
        <v>0</v>
      </c>
      <c r="M307" s="2">
        <v>460</v>
      </c>
    </row>
    <row r="308" spans="2:13" ht="12.75">
      <c r="B308" s="8"/>
      <c r="H308" s="6">
        <f>H307-B308</f>
        <v>0</v>
      </c>
      <c r="I308" s="24">
        <f t="shared" si="24"/>
        <v>0</v>
      </c>
      <c r="M308" s="2">
        <v>460</v>
      </c>
    </row>
    <row r="309" spans="1:13" s="17" customFormat="1" ht="12.75">
      <c r="A309" s="14"/>
      <c r="B309" s="62">
        <v>7000</v>
      </c>
      <c r="C309" s="14" t="s">
        <v>1240</v>
      </c>
      <c r="D309" s="14" t="s">
        <v>12</v>
      </c>
      <c r="E309" s="14" t="s">
        <v>146</v>
      </c>
      <c r="F309" s="32" t="s">
        <v>137</v>
      </c>
      <c r="G309" s="31" t="s">
        <v>67</v>
      </c>
      <c r="H309" s="30">
        <f>H308-B309</f>
        <v>-7000</v>
      </c>
      <c r="I309" s="41">
        <f t="shared" si="24"/>
        <v>15.217391304347826</v>
      </c>
      <c r="K309" s="17" t="s">
        <v>43</v>
      </c>
      <c r="L309" s="17">
        <v>7</v>
      </c>
      <c r="M309" s="42">
        <v>460</v>
      </c>
    </row>
    <row r="310" spans="1:13" s="57" customFormat="1" ht="12.75">
      <c r="A310" s="13"/>
      <c r="B310" s="61">
        <f>SUM(B309)</f>
        <v>7000</v>
      </c>
      <c r="C310" s="13"/>
      <c r="D310" s="13"/>
      <c r="E310" s="13" t="s">
        <v>146</v>
      </c>
      <c r="F310" s="63"/>
      <c r="G310" s="20"/>
      <c r="H310" s="55">
        <v>0</v>
      </c>
      <c r="I310" s="56">
        <f t="shared" si="24"/>
        <v>15.217391304347826</v>
      </c>
      <c r="M310" s="2">
        <v>460</v>
      </c>
    </row>
    <row r="311" spans="8:13" ht="12.75">
      <c r="H311" s="6">
        <f>H310-B311</f>
        <v>0</v>
      </c>
      <c r="I311" s="24">
        <f t="shared" si="24"/>
        <v>0</v>
      </c>
      <c r="M311" s="2">
        <v>460</v>
      </c>
    </row>
    <row r="312" spans="8:13" ht="12.75">
      <c r="H312" s="6">
        <f>H311-B312</f>
        <v>0</v>
      </c>
      <c r="I312" s="24">
        <f t="shared" si="24"/>
        <v>0</v>
      </c>
      <c r="M312" s="2">
        <v>460</v>
      </c>
    </row>
    <row r="313" spans="8:13" ht="12.75">
      <c r="H313" s="6">
        <f>H312-B313</f>
        <v>0</v>
      </c>
      <c r="I313" s="24">
        <f t="shared" si="24"/>
        <v>0</v>
      </c>
      <c r="M313" s="2">
        <v>460</v>
      </c>
    </row>
    <row r="314" spans="8:13" ht="12.75">
      <c r="H314" s="6">
        <f>H313-B314</f>
        <v>0</v>
      </c>
      <c r="I314" s="24">
        <f t="shared" si="24"/>
        <v>0</v>
      </c>
      <c r="M314" s="2">
        <v>460</v>
      </c>
    </row>
    <row r="315" spans="1:13" s="57" customFormat="1" ht="12.75">
      <c r="A315" s="13"/>
      <c r="B315" s="319">
        <f>+B322+B331+B336</f>
        <v>34400</v>
      </c>
      <c r="C315" s="51" t="s">
        <v>147</v>
      </c>
      <c r="D315" s="52" t="s">
        <v>1098</v>
      </c>
      <c r="E315" s="51" t="s">
        <v>15</v>
      </c>
      <c r="F315" s="53" t="s">
        <v>16</v>
      </c>
      <c r="G315" s="54" t="s">
        <v>151</v>
      </c>
      <c r="H315" s="55"/>
      <c r="I315" s="56">
        <f t="shared" si="24"/>
        <v>74.78260869565217</v>
      </c>
      <c r="J315" s="56"/>
      <c r="K315" s="56"/>
      <c r="M315" s="2">
        <v>460</v>
      </c>
    </row>
    <row r="316" spans="2:13" ht="12.75">
      <c r="B316" s="312"/>
      <c r="H316" s="6">
        <f aca="true" t="shared" si="25" ref="H316:H321">H315-B316</f>
        <v>0</v>
      </c>
      <c r="I316" s="24">
        <f t="shared" si="24"/>
        <v>0</v>
      </c>
      <c r="M316" s="2">
        <v>460</v>
      </c>
    </row>
    <row r="317" spans="2:13" ht="12.75">
      <c r="B317" s="312">
        <v>5000</v>
      </c>
      <c r="C317" s="1" t="s">
        <v>0</v>
      </c>
      <c r="D317" s="1" t="s">
        <v>12</v>
      </c>
      <c r="E317" s="14" t="s">
        <v>102</v>
      </c>
      <c r="F317" s="291" t="s">
        <v>1092</v>
      </c>
      <c r="G317" s="29" t="s">
        <v>65</v>
      </c>
      <c r="H317" s="6">
        <f t="shared" si="25"/>
        <v>-5000</v>
      </c>
      <c r="I317" s="24">
        <v>10</v>
      </c>
      <c r="K317" t="s">
        <v>0</v>
      </c>
      <c r="L317">
        <v>8</v>
      </c>
      <c r="M317" s="2">
        <v>460</v>
      </c>
    </row>
    <row r="318" spans="2:13" ht="12.75">
      <c r="B318" s="312">
        <v>5000</v>
      </c>
      <c r="C318" s="1" t="s">
        <v>0</v>
      </c>
      <c r="D318" s="1" t="s">
        <v>12</v>
      </c>
      <c r="E318" s="14" t="s">
        <v>102</v>
      </c>
      <c r="F318" s="291" t="s">
        <v>1093</v>
      </c>
      <c r="G318" s="29" t="s">
        <v>67</v>
      </c>
      <c r="H318" s="6">
        <f t="shared" si="25"/>
        <v>-10000</v>
      </c>
      <c r="I318" s="24">
        <v>10</v>
      </c>
      <c r="K318" t="s">
        <v>0</v>
      </c>
      <c r="L318">
        <v>8</v>
      </c>
      <c r="M318" s="2">
        <v>460</v>
      </c>
    </row>
    <row r="319" spans="2:13" ht="12.75">
      <c r="B319" s="312">
        <v>2500</v>
      </c>
      <c r="C319" s="1" t="s">
        <v>0</v>
      </c>
      <c r="D319" s="1" t="s">
        <v>12</v>
      </c>
      <c r="E319" s="14" t="s">
        <v>102</v>
      </c>
      <c r="F319" s="291" t="s">
        <v>1094</v>
      </c>
      <c r="G319" s="29" t="s">
        <v>69</v>
      </c>
      <c r="H319" s="6">
        <f t="shared" si="25"/>
        <v>-12500</v>
      </c>
      <c r="I319" s="24">
        <v>5</v>
      </c>
      <c r="K319" t="s">
        <v>0</v>
      </c>
      <c r="L319">
        <v>8</v>
      </c>
      <c r="M319" s="2">
        <v>460</v>
      </c>
    </row>
    <row r="320" spans="2:13" ht="12.75">
      <c r="B320" s="312">
        <v>1000</v>
      </c>
      <c r="C320" s="1" t="s">
        <v>0</v>
      </c>
      <c r="D320" s="14" t="s">
        <v>12</v>
      </c>
      <c r="E320" s="1" t="s">
        <v>51</v>
      </c>
      <c r="F320" s="78" t="s">
        <v>1096</v>
      </c>
      <c r="G320" s="29" t="s">
        <v>69</v>
      </c>
      <c r="H320" s="6">
        <f t="shared" si="25"/>
        <v>-13500</v>
      </c>
      <c r="I320" s="24">
        <f>+B320/M320</f>
        <v>2.1739130434782608</v>
      </c>
      <c r="K320" t="s">
        <v>102</v>
      </c>
      <c r="L320">
        <v>8</v>
      </c>
      <c r="M320" s="2">
        <v>460</v>
      </c>
    </row>
    <row r="321" spans="2:13" ht="12.75">
      <c r="B321" s="355">
        <v>2500</v>
      </c>
      <c r="C321" s="1" t="s">
        <v>0</v>
      </c>
      <c r="D321" s="1" t="s">
        <v>12</v>
      </c>
      <c r="E321" s="1" t="s">
        <v>102</v>
      </c>
      <c r="F321" s="291" t="s">
        <v>1095</v>
      </c>
      <c r="G321" s="29" t="s">
        <v>71</v>
      </c>
      <c r="H321" s="6">
        <f t="shared" si="25"/>
        <v>-16000</v>
      </c>
      <c r="I321" s="24">
        <v>5</v>
      </c>
      <c r="K321" t="s">
        <v>0</v>
      </c>
      <c r="L321">
        <v>8</v>
      </c>
      <c r="M321" s="2">
        <v>460</v>
      </c>
    </row>
    <row r="322" spans="1:13" s="57" customFormat="1" ht="12.75">
      <c r="A322" s="13"/>
      <c r="B322" s="319">
        <f>SUM(B317:B321)</f>
        <v>16000</v>
      </c>
      <c r="C322" s="13" t="s">
        <v>0</v>
      </c>
      <c r="D322" s="13"/>
      <c r="E322" s="13"/>
      <c r="F322" s="63"/>
      <c r="G322" s="20"/>
      <c r="H322" s="55">
        <v>0</v>
      </c>
      <c r="I322" s="56">
        <f aca="true" t="shared" si="26" ref="I322:I342">+B322/M322</f>
        <v>34.78260869565217</v>
      </c>
      <c r="M322" s="2">
        <v>460</v>
      </c>
    </row>
    <row r="323" spans="2:13" ht="12.75">
      <c r="B323" s="312"/>
      <c r="H323" s="6">
        <f aca="true" t="shared" si="27" ref="H323:H330">H322-B323</f>
        <v>0</v>
      </c>
      <c r="I323" s="24">
        <f t="shared" si="26"/>
        <v>0</v>
      </c>
      <c r="M323" s="2">
        <v>460</v>
      </c>
    </row>
    <row r="324" spans="2:13" ht="12.75">
      <c r="B324" s="312"/>
      <c r="H324" s="6">
        <f t="shared" si="27"/>
        <v>0</v>
      </c>
      <c r="I324" s="24">
        <f t="shared" si="26"/>
        <v>0</v>
      </c>
      <c r="M324" s="2">
        <v>460</v>
      </c>
    </row>
    <row r="325" spans="2:13" ht="12.75">
      <c r="B325" s="312">
        <v>500</v>
      </c>
      <c r="C325" s="1" t="s">
        <v>28</v>
      </c>
      <c r="D325" s="14" t="s">
        <v>12</v>
      </c>
      <c r="E325" s="1" t="s">
        <v>29</v>
      </c>
      <c r="F325" s="78" t="s">
        <v>1096</v>
      </c>
      <c r="G325" s="29" t="s">
        <v>65</v>
      </c>
      <c r="H325" s="6">
        <f t="shared" si="27"/>
        <v>-500</v>
      </c>
      <c r="I325" s="24">
        <f t="shared" si="26"/>
        <v>1.0869565217391304</v>
      </c>
      <c r="K325" t="s">
        <v>102</v>
      </c>
      <c r="L325">
        <v>8</v>
      </c>
      <c r="M325" s="2">
        <v>460</v>
      </c>
    </row>
    <row r="326" spans="1:13" s="17" customFormat="1" ht="12.75">
      <c r="A326" s="14"/>
      <c r="B326" s="302">
        <v>5000</v>
      </c>
      <c r="C326" s="14" t="s">
        <v>1097</v>
      </c>
      <c r="D326" s="14" t="s">
        <v>12</v>
      </c>
      <c r="E326" s="14" t="s">
        <v>29</v>
      </c>
      <c r="F326" s="32" t="s">
        <v>1096</v>
      </c>
      <c r="G326" s="31" t="s">
        <v>65</v>
      </c>
      <c r="H326" s="30">
        <f t="shared" si="27"/>
        <v>-5500</v>
      </c>
      <c r="I326" s="41">
        <f t="shared" si="26"/>
        <v>10.869565217391305</v>
      </c>
      <c r="K326" s="17" t="s">
        <v>102</v>
      </c>
      <c r="L326" s="17">
        <v>8</v>
      </c>
      <c r="M326" s="42">
        <v>460</v>
      </c>
    </row>
    <row r="327" spans="1:13" s="17" customFormat="1" ht="12.75">
      <c r="A327" s="14"/>
      <c r="B327" s="302">
        <v>5000</v>
      </c>
      <c r="C327" s="14" t="s">
        <v>1097</v>
      </c>
      <c r="D327" s="14" t="s">
        <v>12</v>
      </c>
      <c r="E327" s="14" t="s">
        <v>29</v>
      </c>
      <c r="F327" s="32" t="s">
        <v>1096</v>
      </c>
      <c r="G327" s="31" t="s">
        <v>65</v>
      </c>
      <c r="H327" s="30">
        <f t="shared" si="27"/>
        <v>-10500</v>
      </c>
      <c r="I327" s="41">
        <f t="shared" si="26"/>
        <v>10.869565217391305</v>
      </c>
      <c r="K327" s="17" t="s">
        <v>102</v>
      </c>
      <c r="L327" s="17">
        <v>8</v>
      </c>
      <c r="M327" s="42">
        <v>460</v>
      </c>
    </row>
    <row r="328" spans="2:13" ht="12.75">
      <c r="B328" s="312">
        <v>2000</v>
      </c>
      <c r="C328" s="1" t="s">
        <v>28</v>
      </c>
      <c r="D328" s="14" t="s">
        <v>12</v>
      </c>
      <c r="E328" s="1" t="s">
        <v>29</v>
      </c>
      <c r="F328" s="78" t="s">
        <v>1096</v>
      </c>
      <c r="G328" s="29" t="s">
        <v>67</v>
      </c>
      <c r="H328" s="6">
        <f t="shared" si="27"/>
        <v>-12500</v>
      </c>
      <c r="I328" s="24">
        <f t="shared" si="26"/>
        <v>4.3478260869565215</v>
      </c>
      <c r="K328" t="s">
        <v>102</v>
      </c>
      <c r="L328">
        <v>8</v>
      </c>
      <c r="M328" s="2">
        <v>460</v>
      </c>
    </row>
    <row r="329" spans="2:13" ht="12.75">
      <c r="B329" s="312">
        <v>2000</v>
      </c>
      <c r="C329" s="1" t="s">
        <v>28</v>
      </c>
      <c r="D329" s="14" t="s">
        <v>12</v>
      </c>
      <c r="E329" s="1" t="s">
        <v>29</v>
      </c>
      <c r="F329" s="78" t="s">
        <v>1096</v>
      </c>
      <c r="G329" s="29" t="s">
        <v>69</v>
      </c>
      <c r="H329" s="6">
        <f t="shared" si="27"/>
        <v>-14500</v>
      </c>
      <c r="I329" s="24">
        <f t="shared" si="26"/>
        <v>4.3478260869565215</v>
      </c>
      <c r="K329" t="s">
        <v>102</v>
      </c>
      <c r="L329">
        <v>8</v>
      </c>
      <c r="M329" s="2">
        <v>460</v>
      </c>
    </row>
    <row r="330" spans="2:13" ht="12.75">
      <c r="B330" s="312">
        <v>1900</v>
      </c>
      <c r="C330" s="1" t="s">
        <v>28</v>
      </c>
      <c r="D330" s="14" t="s">
        <v>12</v>
      </c>
      <c r="E330" s="1" t="s">
        <v>29</v>
      </c>
      <c r="F330" s="78" t="s">
        <v>1096</v>
      </c>
      <c r="G330" s="29" t="s">
        <v>71</v>
      </c>
      <c r="H330" s="6">
        <f t="shared" si="27"/>
        <v>-16400</v>
      </c>
      <c r="I330" s="24">
        <f t="shared" si="26"/>
        <v>4.130434782608695</v>
      </c>
      <c r="K330" t="s">
        <v>102</v>
      </c>
      <c r="L330">
        <v>8</v>
      </c>
      <c r="M330" s="2">
        <v>460</v>
      </c>
    </row>
    <row r="331" spans="1:13" s="57" customFormat="1" ht="12.75">
      <c r="A331" s="13"/>
      <c r="B331" s="319">
        <f>SUM(B325:B330)</f>
        <v>16400</v>
      </c>
      <c r="C331" s="13"/>
      <c r="D331" s="13"/>
      <c r="E331" s="13" t="s">
        <v>29</v>
      </c>
      <c r="F331" s="63"/>
      <c r="G331" s="20"/>
      <c r="H331" s="55">
        <v>0</v>
      </c>
      <c r="I331" s="56">
        <f t="shared" si="26"/>
        <v>35.65217391304348</v>
      </c>
      <c r="M331" s="2">
        <v>460</v>
      </c>
    </row>
    <row r="332" spans="2:13" ht="12.75">
      <c r="B332" s="312"/>
      <c r="H332" s="6">
        <f>H331-B332</f>
        <v>0</v>
      </c>
      <c r="I332" s="24">
        <f t="shared" si="26"/>
        <v>0</v>
      </c>
      <c r="M332" s="2">
        <v>460</v>
      </c>
    </row>
    <row r="333" spans="2:13" ht="12.75">
      <c r="B333" s="312"/>
      <c r="H333" s="6">
        <f>H332-B333</f>
        <v>0</v>
      </c>
      <c r="I333" s="24">
        <f t="shared" si="26"/>
        <v>0</v>
      </c>
      <c r="M333" s="2">
        <v>460</v>
      </c>
    </row>
    <row r="334" spans="2:13" ht="12.75">
      <c r="B334" s="312">
        <v>1000</v>
      </c>
      <c r="C334" s="1" t="s">
        <v>115</v>
      </c>
      <c r="D334" s="14" t="s">
        <v>12</v>
      </c>
      <c r="E334" s="1" t="s">
        <v>35</v>
      </c>
      <c r="F334" s="78" t="s">
        <v>1096</v>
      </c>
      <c r="G334" s="29" t="s">
        <v>65</v>
      </c>
      <c r="H334" s="6">
        <f>H333-B334</f>
        <v>-1000</v>
      </c>
      <c r="I334" s="24">
        <f t="shared" si="26"/>
        <v>2.1739130434782608</v>
      </c>
      <c r="K334" t="s">
        <v>102</v>
      </c>
      <c r="L334">
        <v>8</v>
      </c>
      <c r="M334" s="2">
        <v>460</v>
      </c>
    </row>
    <row r="335" spans="2:13" ht="12.75">
      <c r="B335" s="312">
        <v>1000</v>
      </c>
      <c r="C335" s="1" t="s">
        <v>115</v>
      </c>
      <c r="D335" s="14" t="s">
        <v>12</v>
      </c>
      <c r="E335" s="1" t="s">
        <v>35</v>
      </c>
      <c r="F335" s="78" t="s">
        <v>1096</v>
      </c>
      <c r="G335" s="29" t="s">
        <v>69</v>
      </c>
      <c r="H335" s="6">
        <f>H334-B335</f>
        <v>-2000</v>
      </c>
      <c r="I335" s="24">
        <f t="shared" si="26"/>
        <v>2.1739130434782608</v>
      </c>
      <c r="K335" t="s">
        <v>102</v>
      </c>
      <c r="L335">
        <v>8</v>
      </c>
      <c r="M335" s="2">
        <v>460</v>
      </c>
    </row>
    <row r="336" spans="1:13" s="57" customFormat="1" ht="12.75">
      <c r="A336" s="13"/>
      <c r="B336" s="319">
        <f>SUM(B334:B335)</f>
        <v>2000</v>
      </c>
      <c r="C336" s="13"/>
      <c r="D336" s="13"/>
      <c r="E336" s="13" t="s">
        <v>35</v>
      </c>
      <c r="F336" s="63"/>
      <c r="G336" s="20"/>
      <c r="H336" s="55">
        <v>0</v>
      </c>
      <c r="I336" s="56">
        <f t="shared" si="26"/>
        <v>4.3478260869565215</v>
      </c>
      <c r="M336" s="2">
        <v>460</v>
      </c>
    </row>
    <row r="337" spans="2:13" ht="12.75">
      <c r="B337" s="312"/>
      <c r="H337" s="6">
        <f>H336-B337</f>
        <v>0</v>
      </c>
      <c r="I337" s="24">
        <f t="shared" si="26"/>
        <v>0</v>
      </c>
      <c r="M337" s="2">
        <v>460</v>
      </c>
    </row>
    <row r="338" spans="2:13" ht="12.75">
      <c r="B338" s="312"/>
      <c r="H338" s="6">
        <f>H337-B338</f>
        <v>0</v>
      </c>
      <c r="I338" s="24">
        <f t="shared" si="26"/>
        <v>0</v>
      </c>
      <c r="M338" s="2">
        <v>460</v>
      </c>
    </row>
    <row r="339" spans="2:13" ht="12.75">
      <c r="B339" s="312"/>
      <c r="H339" s="6">
        <f>H338-B339</f>
        <v>0</v>
      </c>
      <c r="I339" s="24">
        <f t="shared" si="26"/>
        <v>0</v>
      </c>
      <c r="M339" s="2">
        <v>460</v>
      </c>
    </row>
    <row r="340" spans="2:13" ht="12.75">
      <c r="B340" s="312"/>
      <c r="H340" s="6">
        <f>H339-B340</f>
        <v>0</v>
      </c>
      <c r="I340" s="24">
        <f t="shared" si="26"/>
        <v>0</v>
      </c>
      <c r="M340" s="2">
        <v>460</v>
      </c>
    </row>
    <row r="341" spans="1:13" s="57" customFormat="1" ht="12.75">
      <c r="A341" s="13"/>
      <c r="B341" s="319">
        <f>+B360+B366+B371+B377+B352+B385</f>
        <v>192000</v>
      </c>
      <c r="C341" s="51" t="s">
        <v>148</v>
      </c>
      <c r="D341" s="52" t="s">
        <v>149</v>
      </c>
      <c r="E341" s="51" t="s">
        <v>117</v>
      </c>
      <c r="F341" s="53" t="s">
        <v>150</v>
      </c>
      <c r="G341" s="54" t="s">
        <v>151</v>
      </c>
      <c r="H341" s="55"/>
      <c r="I341" s="56">
        <f t="shared" si="26"/>
        <v>417.39130434782606</v>
      </c>
      <c r="J341" s="56"/>
      <c r="K341" s="56"/>
      <c r="M341" s="2">
        <v>460</v>
      </c>
    </row>
    <row r="342" spans="2:13" ht="12.75">
      <c r="B342" s="312"/>
      <c r="H342" s="6">
        <f aca="true" t="shared" si="28" ref="H342:H351">H341-B342</f>
        <v>0</v>
      </c>
      <c r="I342" s="24">
        <f t="shared" si="26"/>
        <v>0</v>
      </c>
      <c r="M342" s="2">
        <v>460</v>
      </c>
    </row>
    <row r="343" spans="2:13" ht="12.75">
      <c r="B343" s="312">
        <v>6000</v>
      </c>
      <c r="C343" s="1" t="s">
        <v>0</v>
      </c>
      <c r="D343" s="1" t="s">
        <v>12</v>
      </c>
      <c r="E343" s="1" t="s">
        <v>57</v>
      </c>
      <c r="F343" s="291" t="s">
        <v>152</v>
      </c>
      <c r="G343" s="29" t="s">
        <v>61</v>
      </c>
      <c r="H343" s="6">
        <f t="shared" si="28"/>
        <v>-6000</v>
      </c>
      <c r="I343" s="24">
        <v>12</v>
      </c>
      <c r="K343" t="s">
        <v>0</v>
      </c>
      <c r="L343">
        <v>9</v>
      </c>
      <c r="M343" s="2">
        <v>460</v>
      </c>
    </row>
    <row r="344" spans="2:13" ht="12.75">
      <c r="B344" s="312">
        <v>5000</v>
      </c>
      <c r="C344" s="1" t="s">
        <v>0</v>
      </c>
      <c r="D344" s="1" t="s">
        <v>12</v>
      </c>
      <c r="E344" s="1" t="s">
        <v>57</v>
      </c>
      <c r="F344" s="291" t="s">
        <v>153</v>
      </c>
      <c r="G344" s="29" t="s">
        <v>63</v>
      </c>
      <c r="H344" s="6">
        <f t="shared" si="28"/>
        <v>-11000</v>
      </c>
      <c r="I344" s="24">
        <v>10</v>
      </c>
      <c r="K344" t="s">
        <v>0</v>
      </c>
      <c r="L344">
        <v>9</v>
      </c>
      <c r="M344" s="2">
        <v>460</v>
      </c>
    </row>
    <row r="345" spans="2:13" ht="12.75">
      <c r="B345" s="312">
        <v>4000</v>
      </c>
      <c r="C345" s="1" t="s">
        <v>0</v>
      </c>
      <c r="D345" s="1" t="s">
        <v>12</v>
      </c>
      <c r="E345" s="1" t="s">
        <v>57</v>
      </c>
      <c r="F345" s="291" t="s">
        <v>154</v>
      </c>
      <c r="G345" s="29" t="s">
        <v>65</v>
      </c>
      <c r="H345" s="6">
        <f t="shared" si="28"/>
        <v>-15000</v>
      </c>
      <c r="I345" s="24">
        <v>8</v>
      </c>
      <c r="K345" t="s">
        <v>0</v>
      </c>
      <c r="L345">
        <v>9</v>
      </c>
      <c r="M345" s="2">
        <v>460</v>
      </c>
    </row>
    <row r="346" spans="2:13" ht="12.75">
      <c r="B346" s="312">
        <v>5000</v>
      </c>
      <c r="C346" s="1" t="s">
        <v>0</v>
      </c>
      <c r="D346" s="1" t="s">
        <v>12</v>
      </c>
      <c r="E346" s="1" t="s">
        <v>57</v>
      </c>
      <c r="F346" s="291" t="s">
        <v>155</v>
      </c>
      <c r="G346" s="29" t="s">
        <v>67</v>
      </c>
      <c r="H346" s="6">
        <f t="shared" si="28"/>
        <v>-20000</v>
      </c>
      <c r="I346" s="24">
        <v>10</v>
      </c>
      <c r="K346" t="s">
        <v>0</v>
      </c>
      <c r="L346">
        <v>9</v>
      </c>
      <c r="M346" s="2">
        <v>460</v>
      </c>
    </row>
    <row r="347" spans="2:13" ht="12.75">
      <c r="B347" s="312">
        <v>2000</v>
      </c>
      <c r="C347" s="1" t="s">
        <v>0</v>
      </c>
      <c r="D347" s="1" t="s">
        <v>12</v>
      </c>
      <c r="E347" s="1" t="s">
        <v>57</v>
      </c>
      <c r="F347" s="291" t="s">
        <v>156</v>
      </c>
      <c r="G347" s="29" t="s">
        <v>71</v>
      </c>
      <c r="H347" s="6">
        <f t="shared" si="28"/>
        <v>-22000</v>
      </c>
      <c r="I347" s="24">
        <f>+B347/M347</f>
        <v>4.3478260869565215</v>
      </c>
      <c r="K347" t="s">
        <v>0</v>
      </c>
      <c r="L347">
        <v>9</v>
      </c>
      <c r="M347" s="2">
        <v>460</v>
      </c>
    </row>
    <row r="348" spans="1:13" s="57" customFormat="1" ht="12.75">
      <c r="A348" s="1"/>
      <c r="B348" s="312">
        <v>10000</v>
      </c>
      <c r="C348" s="1" t="s">
        <v>0</v>
      </c>
      <c r="D348" s="1" t="s">
        <v>12</v>
      </c>
      <c r="E348" s="1" t="s">
        <v>57</v>
      </c>
      <c r="F348" s="291" t="s">
        <v>157</v>
      </c>
      <c r="G348" s="29" t="s">
        <v>69</v>
      </c>
      <c r="H348" s="6">
        <f t="shared" si="28"/>
        <v>-32000</v>
      </c>
      <c r="I348" s="24">
        <v>20</v>
      </c>
      <c r="J348"/>
      <c r="K348" t="s">
        <v>0</v>
      </c>
      <c r="L348">
        <v>9</v>
      </c>
      <c r="M348" s="2">
        <v>460</v>
      </c>
    </row>
    <row r="349" spans="2:13" ht="12.75">
      <c r="B349" s="312">
        <v>2500</v>
      </c>
      <c r="C349" s="1" t="s">
        <v>0</v>
      </c>
      <c r="D349" s="1" t="s">
        <v>12</v>
      </c>
      <c r="E349" s="1" t="s">
        <v>158</v>
      </c>
      <c r="F349" s="291" t="s">
        <v>159</v>
      </c>
      <c r="G349" s="29" t="s">
        <v>67</v>
      </c>
      <c r="H349" s="6">
        <f t="shared" si="28"/>
        <v>-34500</v>
      </c>
      <c r="I349" s="24">
        <f aca="true" t="shared" si="29" ref="I349:I362">+B349/M349</f>
        <v>5.434782608695652</v>
      </c>
      <c r="K349" t="s">
        <v>0</v>
      </c>
      <c r="L349">
        <v>9</v>
      </c>
      <c r="M349" s="2">
        <v>460</v>
      </c>
    </row>
    <row r="350" spans="2:13" ht="12.75">
      <c r="B350" s="312">
        <v>2500</v>
      </c>
      <c r="C350" s="1" t="s">
        <v>0</v>
      </c>
      <c r="D350" s="1" t="s">
        <v>12</v>
      </c>
      <c r="E350" s="1" t="s">
        <v>160</v>
      </c>
      <c r="F350" s="291" t="s">
        <v>161</v>
      </c>
      <c r="G350" s="29" t="s">
        <v>67</v>
      </c>
      <c r="H350" s="6">
        <f t="shared" si="28"/>
        <v>-37000</v>
      </c>
      <c r="I350" s="24">
        <f t="shared" si="29"/>
        <v>5.434782608695652</v>
      </c>
      <c r="K350" t="s">
        <v>0</v>
      </c>
      <c r="L350">
        <v>9</v>
      </c>
      <c r="M350" s="2">
        <v>460</v>
      </c>
    </row>
    <row r="351" spans="2:13" ht="12.75">
      <c r="B351" s="312">
        <v>2500</v>
      </c>
      <c r="C351" s="1" t="s">
        <v>0</v>
      </c>
      <c r="D351" s="1" t="s">
        <v>12</v>
      </c>
      <c r="E351" s="1" t="s">
        <v>162</v>
      </c>
      <c r="F351" s="291" t="s">
        <v>163</v>
      </c>
      <c r="G351" s="29" t="s">
        <v>67</v>
      </c>
      <c r="H351" s="6">
        <f t="shared" si="28"/>
        <v>-39500</v>
      </c>
      <c r="I351" s="24">
        <f t="shared" si="29"/>
        <v>5.434782608695652</v>
      </c>
      <c r="K351" t="s">
        <v>0</v>
      </c>
      <c r="L351">
        <v>9</v>
      </c>
      <c r="M351" s="2">
        <v>460</v>
      </c>
    </row>
    <row r="352" spans="1:13" s="17" customFormat="1" ht="12.75">
      <c r="A352" s="13"/>
      <c r="B352" s="319">
        <f>SUM(B343:B351)</f>
        <v>39500</v>
      </c>
      <c r="C352" s="13" t="s">
        <v>0</v>
      </c>
      <c r="D352" s="13"/>
      <c r="E352" s="13"/>
      <c r="F352" s="63"/>
      <c r="G352" s="20"/>
      <c r="H352" s="55">
        <v>0</v>
      </c>
      <c r="I352" s="56">
        <f t="shared" si="29"/>
        <v>85.8695652173913</v>
      </c>
      <c r="J352" s="57"/>
      <c r="K352" s="57"/>
      <c r="L352" s="57"/>
      <c r="M352" s="2">
        <v>460</v>
      </c>
    </row>
    <row r="353" spans="2:13" ht="12.75">
      <c r="B353" s="312"/>
      <c r="H353" s="6">
        <f aca="true" t="shared" si="30" ref="H353:H359">H352-B353</f>
        <v>0</v>
      </c>
      <c r="I353" s="24">
        <f t="shared" si="29"/>
        <v>0</v>
      </c>
      <c r="M353" s="2">
        <v>460</v>
      </c>
    </row>
    <row r="354" spans="2:13" ht="12.75">
      <c r="B354" s="312"/>
      <c r="H354" s="6">
        <f t="shared" si="30"/>
        <v>0</v>
      </c>
      <c r="I354" s="24">
        <f t="shared" si="29"/>
        <v>0</v>
      </c>
      <c r="M354" s="2">
        <v>460</v>
      </c>
    </row>
    <row r="355" spans="2:13" ht="12.75">
      <c r="B355" s="302">
        <v>3000</v>
      </c>
      <c r="C355" s="1" t="s">
        <v>112</v>
      </c>
      <c r="D355" s="14" t="s">
        <v>12</v>
      </c>
      <c r="E355" s="1" t="s">
        <v>22</v>
      </c>
      <c r="F355" s="78" t="s">
        <v>164</v>
      </c>
      <c r="G355" s="32" t="s">
        <v>65</v>
      </c>
      <c r="H355" s="6">
        <f t="shared" si="30"/>
        <v>-3000</v>
      </c>
      <c r="I355" s="24">
        <f t="shared" si="29"/>
        <v>6.521739130434782</v>
      </c>
      <c r="K355" t="s">
        <v>57</v>
      </c>
      <c r="L355">
        <v>9</v>
      </c>
      <c r="M355" s="2">
        <v>460</v>
      </c>
    </row>
    <row r="356" spans="1:13" s="57" customFormat="1" ht="12.75">
      <c r="A356" s="14"/>
      <c r="B356" s="302">
        <v>2000</v>
      </c>
      <c r="C356" s="14" t="s">
        <v>165</v>
      </c>
      <c r="D356" s="14" t="s">
        <v>12</v>
      </c>
      <c r="E356" s="14" t="s">
        <v>22</v>
      </c>
      <c r="F356" s="78" t="s">
        <v>166</v>
      </c>
      <c r="G356" s="31" t="s">
        <v>67</v>
      </c>
      <c r="H356" s="6">
        <f t="shared" si="30"/>
        <v>-5000</v>
      </c>
      <c r="I356" s="41">
        <f t="shared" si="29"/>
        <v>4.3478260869565215</v>
      </c>
      <c r="J356" s="17"/>
      <c r="K356" t="s">
        <v>57</v>
      </c>
      <c r="L356">
        <v>9</v>
      </c>
      <c r="M356" s="2">
        <v>460</v>
      </c>
    </row>
    <row r="357" spans="2:13" ht="12.75">
      <c r="B357" s="312">
        <v>30000</v>
      </c>
      <c r="C357" s="14" t="s">
        <v>167</v>
      </c>
      <c r="D357" s="14" t="s">
        <v>12</v>
      </c>
      <c r="E357" s="1" t="s">
        <v>22</v>
      </c>
      <c r="F357" s="78" t="s">
        <v>168</v>
      </c>
      <c r="G357" s="29" t="s">
        <v>67</v>
      </c>
      <c r="H357" s="6">
        <f t="shared" si="30"/>
        <v>-35000</v>
      </c>
      <c r="I357" s="24">
        <f t="shared" si="29"/>
        <v>65.21739130434783</v>
      </c>
      <c r="K357" t="s">
        <v>57</v>
      </c>
      <c r="L357">
        <v>9</v>
      </c>
      <c r="M357" s="2">
        <v>460</v>
      </c>
    </row>
    <row r="358" spans="2:13" ht="12.75">
      <c r="B358" s="312">
        <v>2000</v>
      </c>
      <c r="C358" s="1" t="s">
        <v>169</v>
      </c>
      <c r="D358" s="14" t="s">
        <v>12</v>
      </c>
      <c r="E358" s="1" t="s">
        <v>22</v>
      </c>
      <c r="F358" s="78" t="s">
        <v>170</v>
      </c>
      <c r="G358" s="29" t="s">
        <v>69</v>
      </c>
      <c r="H358" s="6">
        <f t="shared" si="30"/>
        <v>-37000</v>
      </c>
      <c r="I358" s="24">
        <f t="shared" si="29"/>
        <v>4.3478260869565215</v>
      </c>
      <c r="K358" t="s">
        <v>57</v>
      </c>
      <c r="L358">
        <v>9</v>
      </c>
      <c r="M358" s="2">
        <v>460</v>
      </c>
    </row>
    <row r="359" spans="2:13" ht="12.75">
      <c r="B359" s="312">
        <v>3000</v>
      </c>
      <c r="C359" s="1" t="s">
        <v>105</v>
      </c>
      <c r="D359" s="14" t="s">
        <v>12</v>
      </c>
      <c r="E359" s="1" t="s">
        <v>22</v>
      </c>
      <c r="F359" s="78" t="s">
        <v>171</v>
      </c>
      <c r="G359" s="29" t="s">
        <v>69</v>
      </c>
      <c r="H359" s="6">
        <f t="shared" si="30"/>
        <v>-40000</v>
      </c>
      <c r="I359" s="24">
        <f t="shared" si="29"/>
        <v>6.521739130434782</v>
      </c>
      <c r="K359" t="s">
        <v>57</v>
      </c>
      <c r="L359">
        <v>9</v>
      </c>
      <c r="M359" s="2">
        <v>460</v>
      </c>
    </row>
    <row r="360" spans="1:13" ht="12.75">
      <c r="A360" s="13"/>
      <c r="B360" s="319">
        <f>SUM(B355:B359)</f>
        <v>40000</v>
      </c>
      <c r="C360" s="13" t="s">
        <v>27</v>
      </c>
      <c r="D360" s="13"/>
      <c r="E360" s="13"/>
      <c r="F360" s="63"/>
      <c r="G360" s="20"/>
      <c r="H360" s="55">
        <v>0</v>
      </c>
      <c r="I360" s="56">
        <f t="shared" si="29"/>
        <v>86.95652173913044</v>
      </c>
      <c r="J360" s="57"/>
      <c r="K360" s="57"/>
      <c r="L360" s="57"/>
      <c r="M360" s="2">
        <v>460</v>
      </c>
    </row>
    <row r="361" spans="2:13" ht="12.75">
      <c r="B361" s="312"/>
      <c r="H361" s="6">
        <f>H360-B361</f>
        <v>0</v>
      </c>
      <c r="I361" s="24">
        <f t="shared" si="29"/>
        <v>0</v>
      </c>
      <c r="M361" s="2">
        <v>460</v>
      </c>
    </row>
    <row r="362" spans="1:13" s="57" customFormat="1" ht="12.75">
      <c r="A362" s="1"/>
      <c r="B362" s="312"/>
      <c r="C362" s="1"/>
      <c r="D362" s="1"/>
      <c r="E362" s="1"/>
      <c r="F362" s="78"/>
      <c r="G362" s="29"/>
      <c r="H362" s="6">
        <f>H361-B362</f>
        <v>0</v>
      </c>
      <c r="I362" s="24">
        <f t="shared" si="29"/>
        <v>0</v>
      </c>
      <c r="J362"/>
      <c r="K362"/>
      <c r="L362"/>
      <c r="M362" s="2">
        <v>460</v>
      </c>
    </row>
    <row r="363" spans="2:13" ht="12.75">
      <c r="B363" s="302">
        <v>1000</v>
      </c>
      <c r="C363" s="34" t="s">
        <v>28</v>
      </c>
      <c r="D363" s="14" t="s">
        <v>12</v>
      </c>
      <c r="E363" s="34" t="s">
        <v>29</v>
      </c>
      <c r="F363" s="78" t="s">
        <v>172</v>
      </c>
      <c r="G363" s="32" t="s">
        <v>65</v>
      </c>
      <c r="H363" s="6">
        <f>H362-B363</f>
        <v>-1000</v>
      </c>
      <c r="I363" s="24">
        <v>2</v>
      </c>
      <c r="K363" t="s">
        <v>57</v>
      </c>
      <c r="L363">
        <v>9</v>
      </c>
      <c r="M363" s="2">
        <v>460</v>
      </c>
    </row>
    <row r="364" spans="2:13" ht="12.75">
      <c r="B364" s="312">
        <v>2500</v>
      </c>
      <c r="C364" s="1" t="s">
        <v>28</v>
      </c>
      <c r="D364" s="14" t="s">
        <v>12</v>
      </c>
      <c r="E364" s="1" t="s">
        <v>29</v>
      </c>
      <c r="F364" s="78" t="s">
        <v>172</v>
      </c>
      <c r="G364" s="29" t="s">
        <v>67</v>
      </c>
      <c r="H364" s="6">
        <f>H363-B364</f>
        <v>-3500</v>
      </c>
      <c r="I364" s="24">
        <v>5</v>
      </c>
      <c r="K364" t="s">
        <v>57</v>
      </c>
      <c r="L364">
        <v>9</v>
      </c>
      <c r="M364" s="2">
        <v>460</v>
      </c>
    </row>
    <row r="365" spans="2:13" ht="12.75">
      <c r="B365" s="312">
        <v>2000</v>
      </c>
      <c r="C365" s="1" t="s">
        <v>28</v>
      </c>
      <c r="D365" s="14" t="s">
        <v>12</v>
      </c>
      <c r="E365" s="1" t="s">
        <v>29</v>
      </c>
      <c r="F365" s="78" t="s">
        <v>172</v>
      </c>
      <c r="G365" s="29" t="s">
        <v>69</v>
      </c>
      <c r="H365" s="6">
        <f>H364-B365</f>
        <v>-5500</v>
      </c>
      <c r="I365" s="24">
        <v>4</v>
      </c>
      <c r="K365" t="s">
        <v>57</v>
      </c>
      <c r="L365">
        <v>9</v>
      </c>
      <c r="M365" s="2">
        <v>460</v>
      </c>
    </row>
    <row r="366" spans="1:13" ht="12.75">
      <c r="A366" s="13"/>
      <c r="B366" s="319">
        <f>SUM(B363:B365)</f>
        <v>5500</v>
      </c>
      <c r="C366" s="13"/>
      <c r="D366" s="13"/>
      <c r="E366" s="13" t="s">
        <v>29</v>
      </c>
      <c r="F366" s="63"/>
      <c r="G366" s="20"/>
      <c r="H366" s="55">
        <v>0</v>
      </c>
      <c r="I366" s="56">
        <f>+B366/M366</f>
        <v>11.956521739130435</v>
      </c>
      <c r="J366" s="57"/>
      <c r="K366" s="57"/>
      <c r="L366" s="57"/>
      <c r="M366" s="2">
        <v>460</v>
      </c>
    </row>
    <row r="367" spans="1:13" s="57" customFormat="1" ht="12.75">
      <c r="A367" s="1"/>
      <c r="B367" s="312"/>
      <c r="C367" s="1"/>
      <c r="D367" s="1"/>
      <c r="E367" s="1"/>
      <c r="F367" s="78"/>
      <c r="G367" s="29"/>
      <c r="H367" s="6">
        <f>H366-B367</f>
        <v>0</v>
      </c>
      <c r="I367" s="24">
        <f>+B367/M367</f>
        <v>0</v>
      </c>
      <c r="J367"/>
      <c r="K367"/>
      <c r="L367"/>
      <c r="M367" s="2">
        <v>460</v>
      </c>
    </row>
    <row r="368" spans="2:13" ht="12.75">
      <c r="B368" s="312"/>
      <c r="H368" s="6">
        <f>H367-B368</f>
        <v>0</v>
      </c>
      <c r="I368" s="24">
        <f>+B368/M368</f>
        <v>0</v>
      </c>
      <c r="M368" s="2">
        <v>460</v>
      </c>
    </row>
    <row r="369" spans="2:13" ht="12.75">
      <c r="B369" s="302">
        <v>5000</v>
      </c>
      <c r="C369" s="14" t="s">
        <v>31</v>
      </c>
      <c r="D369" s="14" t="s">
        <v>12</v>
      </c>
      <c r="E369" s="14" t="s">
        <v>22</v>
      </c>
      <c r="F369" s="78" t="s">
        <v>173</v>
      </c>
      <c r="G369" s="31" t="s">
        <v>65</v>
      </c>
      <c r="H369" s="6">
        <f>H368-B369</f>
        <v>-5000</v>
      </c>
      <c r="I369" s="24">
        <v>10</v>
      </c>
      <c r="K369" t="s">
        <v>57</v>
      </c>
      <c r="L369">
        <v>9</v>
      </c>
      <c r="M369" s="2">
        <v>460</v>
      </c>
    </row>
    <row r="370" spans="2:13" ht="12.75">
      <c r="B370" s="312">
        <v>5000</v>
      </c>
      <c r="C370" s="39" t="s">
        <v>31</v>
      </c>
      <c r="D370" s="14" t="s">
        <v>12</v>
      </c>
      <c r="E370" s="39" t="s">
        <v>22</v>
      </c>
      <c r="F370" s="78" t="s">
        <v>174</v>
      </c>
      <c r="G370" s="29" t="s">
        <v>67</v>
      </c>
      <c r="H370" s="6">
        <f>H369-B370</f>
        <v>-10000</v>
      </c>
      <c r="I370" s="24">
        <v>10</v>
      </c>
      <c r="J370" s="38"/>
      <c r="K370" t="s">
        <v>57</v>
      </c>
      <c r="L370">
        <v>9</v>
      </c>
      <c r="M370" s="2">
        <v>460</v>
      </c>
    </row>
    <row r="371" spans="1:13" ht="12.75">
      <c r="A371" s="13"/>
      <c r="B371" s="319">
        <f>SUM(B369:B370)</f>
        <v>10000</v>
      </c>
      <c r="C371" s="13" t="s">
        <v>31</v>
      </c>
      <c r="D371" s="13"/>
      <c r="E371" s="13"/>
      <c r="F371" s="63"/>
      <c r="G371" s="20"/>
      <c r="H371" s="55">
        <v>0</v>
      </c>
      <c r="I371" s="56">
        <f>+B371/M371</f>
        <v>21.73913043478261</v>
      </c>
      <c r="J371" s="57"/>
      <c r="K371" s="57"/>
      <c r="L371" s="57"/>
      <c r="M371" s="2">
        <v>460</v>
      </c>
    </row>
    <row r="372" spans="2:13" ht="12.75">
      <c r="B372" s="312"/>
      <c r="H372" s="6">
        <f>H371-B372</f>
        <v>0</v>
      </c>
      <c r="I372" s="24">
        <f>+B372/M372</f>
        <v>0</v>
      </c>
      <c r="M372" s="2">
        <v>460</v>
      </c>
    </row>
    <row r="373" spans="1:13" s="57" customFormat="1" ht="12.75">
      <c r="A373" s="1"/>
      <c r="B373" s="312"/>
      <c r="C373" s="1"/>
      <c r="D373" s="1"/>
      <c r="E373" s="1"/>
      <c r="F373" s="78"/>
      <c r="G373" s="29"/>
      <c r="H373" s="6">
        <f>H372-B373</f>
        <v>0</v>
      </c>
      <c r="I373" s="24">
        <f>+B373/M373</f>
        <v>0</v>
      </c>
      <c r="J373"/>
      <c r="K373"/>
      <c r="L373"/>
      <c r="M373" s="2">
        <v>460</v>
      </c>
    </row>
    <row r="374" spans="2:13" ht="12.75">
      <c r="B374" s="302">
        <v>2000</v>
      </c>
      <c r="C374" s="14" t="s">
        <v>33</v>
      </c>
      <c r="D374" s="14" t="s">
        <v>12</v>
      </c>
      <c r="E374" s="36" t="s">
        <v>22</v>
      </c>
      <c r="F374" s="78" t="s">
        <v>172</v>
      </c>
      <c r="G374" s="37" t="s">
        <v>65</v>
      </c>
      <c r="H374" s="6">
        <f>H373-B374</f>
        <v>-2000</v>
      </c>
      <c r="I374" s="24">
        <v>4</v>
      </c>
      <c r="K374" t="s">
        <v>57</v>
      </c>
      <c r="L374">
        <v>9</v>
      </c>
      <c r="M374" s="2">
        <v>460</v>
      </c>
    </row>
    <row r="375" spans="2:13" ht="12.75">
      <c r="B375" s="312">
        <v>2000</v>
      </c>
      <c r="C375" s="1" t="s">
        <v>33</v>
      </c>
      <c r="D375" s="14" t="s">
        <v>12</v>
      </c>
      <c r="E375" s="1" t="s">
        <v>22</v>
      </c>
      <c r="F375" s="78" t="s">
        <v>172</v>
      </c>
      <c r="G375" s="29" t="s">
        <v>67</v>
      </c>
      <c r="H375" s="6">
        <f>H374-B375</f>
        <v>-4000</v>
      </c>
      <c r="I375" s="24">
        <v>4</v>
      </c>
      <c r="K375" t="s">
        <v>57</v>
      </c>
      <c r="L375">
        <v>9</v>
      </c>
      <c r="M375" s="2">
        <v>460</v>
      </c>
    </row>
    <row r="376" spans="2:13" ht="12.75">
      <c r="B376" s="312">
        <v>2000</v>
      </c>
      <c r="C376" s="1" t="s">
        <v>33</v>
      </c>
      <c r="D376" s="14" t="s">
        <v>12</v>
      </c>
      <c r="E376" s="1" t="s">
        <v>22</v>
      </c>
      <c r="F376" s="78" t="s">
        <v>172</v>
      </c>
      <c r="G376" s="29" t="s">
        <v>69</v>
      </c>
      <c r="H376" s="6">
        <f>H375-B376</f>
        <v>-6000</v>
      </c>
      <c r="I376" s="24">
        <v>4</v>
      </c>
      <c r="K376" t="s">
        <v>57</v>
      </c>
      <c r="L376">
        <v>9</v>
      </c>
      <c r="M376" s="2">
        <v>460</v>
      </c>
    </row>
    <row r="377" spans="1:13" ht="12.75">
      <c r="A377" s="13"/>
      <c r="B377" s="319">
        <f>SUM(B374:B376)</f>
        <v>6000</v>
      </c>
      <c r="C377" s="13" t="s">
        <v>33</v>
      </c>
      <c r="D377" s="13"/>
      <c r="E377" s="13"/>
      <c r="F377" s="63"/>
      <c r="G377" s="20"/>
      <c r="H377" s="55">
        <v>0</v>
      </c>
      <c r="I377" s="56">
        <f aca="true" t="shared" si="31" ref="I377:I391">+B377/M377</f>
        <v>13.043478260869565</v>
      </c>
      <c r="J377" s="57"/>
      <c r="K377" s="57"/>
      <c r="L377" s="57"/>
      <c r="M377" s="2">
        <v>460</v>
      </c>
    </row>
    <row r="378" spans="2:13" ht="12.75">
      <c r="B378" s="312"/>
      <c r="H378" s="6">
        <f aca="true" t="shared" si="32" ref="H378:H384">H377-B378</f>
        <v>0</v>
      </c>
      <c r="I378" s="24">
        <f t="shared" si="31"/>
        <v>0</v>
      </c>
      <c r="M378" s="2">
        <v>460</v>
      </c>
    </row>
    <row r="379" spans="1:13" s="57" customFormat="1" ht="12.75">
      <c r="A379" s="1"/>
      <c r="B379" s="312"/>
      <c r="C379" s="1"/>
      <c r="D379" s="1"/>
      <c r="E379" s="1"/>
      <c r="F379" s="78"/>
      <c r="G379" s="29"/>
      <c r="H379" s="6">
        <f t="shared" si="32"/>
        <v>0</v>
      </c>
      <c r="I379" s="24">
        <f t="shared" si="31"/>
        <v>0</v>
      </c>
      <c r="J379"/>
      <c r="K379"/>
      <c r="L379"/>
      <c r="M379" s="2">
        <v>460</v>
      </c>
    </row>
    <row r="380" spans="1:13" s="17" customFormat="1" ht="12.75">
      <c r="A380" s="14"/>
      <c r="B380" s="302">
        <v>24000</v>
      </c>
      <c r="C380" s="14" t="s">
        <v>1211</v>
      </c>
      <c r="D380" s="14" t="s">
        <v>176</v>
      </c>
      <c r="E380" s="14" t="s">
        <v>177</v>
      </c>
      <c r="F380" s="32" t="s">
        <v>178</v>
      </c>
      <c r="G380" s="31" t="s">
        <v>81</v>
      </c>
      <c r="H380" s="30">
        <f t="shared" si="32"/>
        <v>-24000</v>
      </c>
      <c r="I380" s="41">
        <f t="shared" si="31"/>
        <v>52.17391304347826</v>
      </c>
      <c r="K380" s="17" t="s">
        <v>179</v>
      </c>
      <c r="L380" s="17">
        <v>9</v>
      </c>
      <c r="M380" s="42">
        <v>460</v>
      </c>
    </row>
    <row r="381" spans="1:13" s="17" customFormat="1" ht="12.75">
      <c r="A381" s="14"/>
      <c r="B381" s="302">
        <v>6000</v>
      </c>
      <c r="C381" s="14" t="s">
        <v>1211</v>
      </c>
      <c r="D381" s="14" t="s">
        <v>176</v>
      </c>
      <c r="E381" s="14" t="s">
        <v>177</v>
      </c>
      <c r="F381" s="32" t="s">
        <v>180</v>
      </c>
      <c r="G381" s="31" t="s">
        <v>81</v>
      </c>
      <c r="H381" s="30">
        <f t="shared" si="32"/>
        <v>-30000</v>
      </c>
      <c r="I381" s="41">
        <f t="shared" si="31"/>
        <v>13.043478260869565</v>
      </c>
      <c r="K381" s="17" t="s">
        <v>179</v>
      </c>
      <c r="L381" s="17">
        <v>9</v>
      </c>
      <c r="M381" s="42">
        <v>460</v>
      </c>
    </row>
    <row r="382" spans="1:13" s="17" customFormat="1" ht="12.75">
      <c r="A382" s="14"/>
      <c r="B382" s="302">
        <v>6000</v>
      </c>
      <c r="C382" s="14" t="s">
        <v>1211</v>
      </c>
      <c r="D382" s="14" t="s">
        <v>176</v>
      </c>
      <c r="E382" s="14" t="s">
        <v>177</v>
      </c>
      <c r="F382" s="32" t="s">
        <v>180</v>
      </c>
      <c r="G382" s="31" t="s">
        <v>81</v>
      </c>
      <c r="H382" s="30">
        <f t="shared" si="32"/>
        <v>-36000</v>
      </c>
      <c r="I382" s="41">
        <f t="shared" si="31"/>
        <v>13.043478260869565</v>
      </c>
      <c r="K382" s="17" t="s">
        <v>179</v>
      </c>
      <c r="L382" s="17">
        <v>9</v>
      </c>
      <c r="M382" s="42">
        <v>460</v>
      </c>
    </row>
    <row r="383" spans="1:13" s="17" customFormat="1" ht="12.75">
      <c r="A383" s="14"/>
      <c r="B383" s="302">
        <v>45000</v>
      </c>
      <c r="C383" s="14" t="s">
        <v>181</v>
      </c>
      <c r="D383" s="14" t="s">
        <v>12</v>
      </c>
      <c r="E383" s="14" t="s">
        <v>182</v>
      </c>
      <c r="F383" s="32" t="s">
        <v>183</v>
      </c>
      <c r="G383" s="31" t="s">
        <v>67</v>
      </c>
      <c r="H383" s="30">
        <f t="shared" si="32"/>
        <v>-81000</v>
      </c>
      <c r="I383" s="41">
        <f t="shared" si="31"/>
        <v>97.82608695652173</v>
      </c>
      <c r="K383" s="17" t="s">
        <v>57</v>
      </c>
      <c r="L383" s="17">
        <v>9</v>
      </c>
      <c r="M383" s="42">
        <v>460</v>
      </c>
    </row>
    <row r="384" spans="1:13" s="17" customFormat="1" ht="12.75">
      <c r="A384" s="14"/>
      <c r="B384" s="302">
        <v>10000</v>
      </c>
      <c r="C384" s="14" t="s">
        <v>184</v>
      </c>
      <c r="D384" s="14" t="s">
        <v>12</v>
      </c>
      <c r="E384" s="14" t="s">
        <v>182</v>
      </c>
      <c r="F384" s="32" t="s">
        <v>185</v>
      </c>
      <c r="G384" s="31" t="s">
        <v>67</v>
      </c>
      <c r="H384" s="30">
        <f t="shared" si="32"/>
        <v>-91000</v>
      </c>
      <c r="I384" s="41">
        <f t="shared" si="31"/>
        <v>21.73913043478261</v>
      </c>
      <c r="K384" s="17" t="s">
        <v>57</v>
      </c>
      <c r="L384" s="17">
        <v>9</v>
      </c>
      <c r="M384" s="42">
        <v>460</v>
      </c>
    </row>
    <row r="385" spans="1:13" s="57" customFormat="1" ht="12.75">
      <c r="A385" s="13"/>
      <c r="B385" s="319">
        <f>SUM(B380:B384)</f>
        <v>91000</v>
      </c>
      <c r="C385" s="13"/>
      <c r="D385" s="13"/>
      <c r="E385" s="13" t="s">
        <v>177</v>
      </c>
      <c r="F385" s="63"/>
      <c r="G385" s="20"/>
      <c r="H385" s="55">
        <v>0</v>
      </c>
      <c r="I385" s="56">
        <f t="shared" si="31"/>
        <v>197.82608695652175</v>
      </c>
      <c r="M385" s="60">
        <v>460</v>
      </c>
    </row>
    <row r="386" spans="1:13" s="57" customFormat="1" ht="12.75">
      <c r="A386" s="1"/>
      <c r="B386" s="312"/>
      <c r="C386" s="1"/>
      <c r="D386" s="1"/>
      <c r="E386" s="1"/>
      <c r="F386" s="78"/>
      <c r="G386" s="29"/>
      <c r="H386" s="30">
        <f>H385-B386</f>
        <v>0</v>
      </c>
      <c r="I386" s="24">
        <f t="shared" si="31"/>
        <v>0</v>
      </c>
      <c r="J386"/>
      <c r="K386"/>
      <c r="L386"/>
      <c r="M386" s="2">
        <v>460</v>
      </c>
    </row>
    <row r="387" spans="2:13" ht="12.75">
      <c r="B387" s="312"/>
      <c r="H387" s="30">
        <f>H386-B387</f>
        <v>0</v>
      </c>
      <c r="I387" s="24">
        <f t="shared" si="31"/>
        <v>0</v>
      </c>
      <c r="M387" s="2">
        <v>460</v>
      </c>
    </row>
    <row r="388" spans="2:13" ht="12.75">
      <c r="B388" s="312"/>
      <c r="H388" s="6">
        <f>H387-B388</f>
        <v>0</v>
      </c>
      <c r="I388" s="24">
        <f t="shared" si="31"/>
        <v>0</v>
      </c>
      <c r="M388" s="2">
        <v>460</v>
      </c>
    </row>
    <row r="389" spans="2:13" ht="12.75">
      <c r="B389" s="312"/>
      <c r="H389" s="6">
        <f>H388-B389</f>
        <v>0</v>
      </c>
      <c r="I389" s="24">
        <f t="shared" si="31"/>
        <v>0</v>
      </c>
      <c r="M389" s="2">
        <v>460</v>
      </c>
    </row>
    <row r="390" spans="1:13" ht="12.75">
      <c r="A390" s="13"/>
      <c r="B390" s="319">
        <f>+B403+B408+B413+B418+B422+B398</f>
        <v>38600</v>
      </c>
      <c r="C390" s="51" t="s">
        <v>186</v>
      </c>
      <c r="D390" s="52" t="s">
        <v>187</v>
      </c>
      <c r="E390" s="51" t="s">
        <v>99</v>
      </c>
      <c r="F390" s="53" t="s">
        <v>188</v>
      </c>
      <c r="G390" s="54" t="s">
        <v>101</v>
      </c>
      <c r="H390" s="55"/>
      <c r="I390" s="56">
        <f t="shared" si="31"/>
        <v>83.91304347826087</v>
      </c>
      <c r="J390" s="56"/>
      <c r="K390" s="56"/>
      <c r="L390" s="57"/>
      <c r="M390" s="2">
        <v>460</v>
      </c>
    </row>
    <row r="391" spans="1:13" s="57" customFormat="1" ht="12.75">
      <c r="A391" s="1"/>
      <c r="B391" s="312"/>
      <c r="C391" s="1"/>
      <c r="D391" s="1"/>
      <c r="E391" s="1"/>
      <c r="F391" s="78"/>
      <c r="G391" s="29"/>
      <c r="H391" s="6">
        <f aca="true" t="shared" si="33" ref="H391:H397">H390-B391</f>
        <v>0</v>
      </c>
      <c r="I391" s="24">
        <f t="shared" si="31"/>
        <v>0</v>
      </c>
      <c r="J391"/>
      <c r="K391"/>
      <c r="L391"/>
      <c r="M391" s="2">
        <v>460</v>
      </c>
    </row>
    <row r="392" spans="2:13" ht="12.75">
      <c r="B392" s="355">
        <v>2500</v>
      </c>
      <c r="C392" s="1" t="s">
        <v>0</v>
      </c>
      <c r="D392" s="1" t="s">
        <v>12</v>
      </c>
      <c r="E392" s="1" t="s">
        <v>102</v>
      </c>
      <c r="F392" s="291" t="s">
        <v>189</v>
      </c>
      <c r="G392" s="29" t="s">
        <v>71</v>
      </c>
      <c r="H392" s="6">
        <f t="shared" si="33"/>
        <v>-2500</v>
      </c>
      <c r="I392" s="24">
        <v>5</v>
      </c>
      <c r="K392" t="s">
        <v>0</v>
      </c>
      <c r="L392">
        <v>10</v>
      </c>
      <c r="M392" s="2">
        <v>460</v>
      </c>
    </row>
    <row r="393" spans="2:13" ht="12.75">
      <c r="B393" s="312">
        <v>2500</v>
      </c>
      <c r="C393" s="1" t="s">
        <v>0</v>
      </c>
      <c r="D393" s="1" t="s">
        <v>12</v>
      </c>
      <c r="E393" s="1" t="s">
        <v>102</v>
      </c>
      <c r="F393" s="291" t="s">
        <v>190</v>
      </c>
      <c r="G393" s="29" t="s">
        <v>73</v>
      </c>
      <c r="H393" s="6">
        <f t="shared" si="33"/>
        <v>-5000</v>
      </c>
      <c r="I393" s="24">
        <v>5</v>
      </c>
      <c r="K393" t="s">
        <v>0</v>
      </c>
      <c r="L393">
        <v>10</v>
      </c>
      <c r="M393" s="2">
        <v>460</v>
      </c>
    </row>
    <row r="394" spans="2:13" ht="12.75">
      <c r="B394" s="312">
        <v>2500</v>
      </c>
      <c r="C394" s="1" t="s">
        <v>0</v>
      </c>
      <c r="D394" s="1" t="s">
        <v>12</v>
      </c>
      <c r="E394" s="1" t="s">
        <v>102</v>
      </c>
      <c r="F394" s="291" t="s">
        <v>191</v>
      </c>
      <c r="G394" s="29" t="s">
        <v>75</v>
      </c>
      <c r="H394" s="6">
        <f t="shared" si="33"/>
        <v>-7500</v>
      </c>
      <c r="I394" s="24">
        <v>5</v>
      </c>
      <c r="K394" t="s">
        <v>0</v>
      </c>
      <c r="L394">
        <v>10</v>
      </c>
      <c r="M394" s="2">
        <v>460</v>
      </c>
    </row>
    <row r="395" spans="2:13" ht="12.75">
      <c r="B395" s="312">
        <v>5000</v>
      </c>
      <c r="C395" s="1" t="s">
        <v>0</v>
      </c>
      <c r="D395" s="1" t="s">
        <v>12</v>
      </c>
      <c r="E395" s="1" t="s">
        <v>57</v>
      </c>
      <c r="F395" s="291" t="s">
        <v>192</v>
      </c>
      <c r="G395" s="29" t="s">
        <v>73</v>
      </c>
      <c r="H395" s="6">
        <f t="shared" si="33"/>
        <v>-12500</v>
      </c>
      <c r="I395" s="24">
        <v>10</v>
      </c>
      <c r="K395" t="s">
        <v>0</v>
      </c>
      <c r="L395">
        <v>10</v>
      </c>
      <c r="M395" s="2">
        <v>460</v>
      </c>
    </row>
    <row r="396" spans="2:13" ht="12.75">
      <c r="B396" s="355">
        <v>2000</v>
      </c>
      <c r="C396" s="1" t="s">
        <v>0</v>
      </c>
      <c r="D396" s="1" t="s">
        <v>12</v>
      </c>
      <c r="E396" s="1" t="s">
        <v>57</v>
      </c>
      <c r="F396" s="291" t="s">
        <v>193</v>
      </c>
      <c r="G396" s="29" t="s">
        <v>75</v>
      </c>
      <c r="H396" s="6">
        <f t="shared" si="33"/>
        <v>-14500</v>
      </c>
      <c r="I396" s="24">
        <v>4</v>
      </c>
      <c r="K396" t="s">
        <v>0</v>
      </c>
      <c r="L396">
        <v>10</v>
      </c>
      <c r="M396" s="2">
        <v>460</v>
      </c>
    </row>
    <row r="397" spans="2:13" ht="12.75">
      <c r="B397" s="312">
        <v>2000</v>
      </c>
      <c r="C397" s="1" t="s">
        <v>0</v>
      </c>
      <c r="D397" s="1" t="s">
        <v>12</v>
      </c>
      <c r="E397" s="1" t="s">
        <v>57</v>
      </c>
      <c r="F397" s="291" t="s">
        <v>194</v>
      </c>
      <c r="G397" s="29" t="s">
        <v>77</v>
      </c>
      <c r="H397" s="6">
        <f t="shared" si="33"/>
        <v>-16500</v>
      </c>
      <c r="I397" s="24">
        <v>4</v>
      </c>
      <c r="K397" t="s">
        <v>0</v>
      </c>
      <c r="L397">
        <v>10</v>
      </c>
      <c r="M397" s="2">
        <v>460</v>
      </c>
    </row>
    <row r="398" spans="1:13" ht="12.75">
      <c r="A398" s="13"/>
      <c r="B398" s="319">
        <f>SUM(B392:B397)</f>
        <v>16500</v>
      </c>
      <c r="C398" s="13" t="s">
        <v>0</v>
      </c>
      <c r="D398" s="13"/>
      <c r="E398" s="13"/>
      <c r="F398" s="63"/>
      <c r="G398" s="20"/>
      <c r="H398" s="55">
        <v>0</v>
      </c>
      <c r="I398" s="56">
        <f aca="true" t="shared" si="34" ref="I398:I437">+B398/M398</f>
        <v>35.869565217391305</v>
      </c>
      <c r="J398" s="57"/>
      <c r="K398" s="57"/>
      <c r="L398" s="57"/>
      <c r="M398" s="2">
        <v>460</v>
      </c>
    </row>
    <row r="399" spans="1:13" s="57" customFormat="1" ht="12.75">
      <c r="A399" s="1"/>
      <c r="B399" s="312"/>
      <c r="C399" s="1"/>
      <c r="D399" s="1"/>
      <c r="E399" s="1"/>
      <c r="F399" s="78"/>
      <c r="G399" s="29"/>
      <c r="H399" s="6">
        <f>H398-B399</f>
        <v>0</v>
      </c>
      <c r="I399" s="24">
        <f t="shared" si="34"/>
        <v>0</v>
      </c>
      <c r="J399"/>
      <c r="K399"/>
      <c r="L399"/>
      <c r="M399" s="2">
        <v>460</v>
      </c>
    </row>
    <row r="400" spans="2:13" ht="12.75">
      <c r="B400" s="312"/>
      <c r="H400" s="6">
        <f>H399-B400</f>
        <v>0</v>
      </c>
      <c r="I400" s="24">
        <f t="shared" si="34"/>
        <v>0</v>
      </c>
      <c r="M400" s="2">
        <v>460</v>
      </c>
    </row>
    <row r="401" spans="2:13" ht="12.75">
      <c r="B401" s="312">
        <v>3000</v>
      </c>
      <c r="C401" s="1" t="s">
        <v>195</v>
      </c>
      <c r="D401" s="14" t="s">
        <v>12</v>
      </c>
      <c r="E401" s="1" t="s">
        <v>22</v>
      </c>
      <c r="F401" s="78" t="s">
        <v>196</v>
      </c>
      <c r="G401" s="29" t="s">
        <v>73</v>
      </c>
      <c r="H401" s="6">
        <f>H400-B401</f>
        <v>-3000</v>
      </c>
      <c r="I401" s="24">
        <f t="shared" si="34"/>
        <v>6.521739130434782</v>
      </c>
      <c r="K401" t="s">
        <v>102</v>
      </c>
      <c r="L401">
        <v>10</v>
      </c>
      <c r="M401" s="2">
        <v>460</v>
      </c>
    </row>
    <row r="402" spans="2:13" ht="12.75">
      <c r="B402" s="312">
        <v>1400</v>
      </c>
      <c r="C402" s="1" t="s">
        <v>197</v>
      </c>
      <c r="D402" s="14" t="s">
        <v>12</v>
      </c>
      <c r="E402" s="1" t="s">
        <v>22</v>
      </c>
      <c r="F402" s="78" t="s">
        <v>198</v>
      </c>
      <c r="G402" s="29" t="s">
        <v>75</v>
      </c>
      <c r="H402" s="6">
        <f>H401-B402</f>
        <v>-4400</v>
      </c>
      <c r="I402" s="24">
        <f t="shared" si="34"/>
        <v>3.0434782608695654</v>
      </c>
      <c r="K402" t="s">
        <v>102</v>
      </c>
      <c r="L402">
        <v>10</v>
      </c>
      <c r="M402" s="2">
        <v>460</v>
      </c>
    </row>
    <row r="403" spans="1:13" ht="12.75">
      <c r="A403" s="13"/>
      <c r="B403" s="319">
        <f>SUM(B401:B402)</f>
        <v>4400</v>
      </c>
      <c r="C403" s="13" t="s">
        <v>27</v>
      </c>
      <c r="D403" s="13"/>
      <c r="E403" s="13"/>
      <c r="F403" s="63"/>
      <c r="G403" s="20"/>
      <c r="H403" s="55">
        <v>0</v>
      </c>
      <c r="I403" s="56">
        <f t="shared" si="34"/>
        <v>9.565217391304348</v>
      </c>
      <c r="J403" s="57"/>
      <c r="K403" s="57"/>
      <c r="L403" s="57"/>
      <c r="M403" s="2">
        <v>460</v>
      </c>
    </row>
    <row r="404" spans="1:13" s="57" customFormat="1" ht="12.75">
      <c r="A404" s="1"/>
      <c r="B404" s="312"/>
      <c r="C404" s="1"/>
      <c r="D404" s="1"/>
      <c r="E404" s="1"/>
      <c r="F404" s="78"/>
      <c r="G404" s="29"/>
      <c r="H404" s="6">
        <f>H403-B404</f>
        <v>0</v>
      </c>
      <c r="I404" s="24">
        <f t="shared" si="34"/>
        <v>0</v>
      </c>
      <c r="J404"/>
      <c r="K404"/>
      <c r="L404"/>
      <c r="M404" s="2">
        <v>460</v>
      </c>
    </row>
    <row r="405" spans="2:13" ht="12.75">
      <c r="B405" s="312"/>
      <c r="H405" s="6">
        <f>H404-B405</f>
        <v>0</v>
      </c>
      <c r="I405" s="24">
        <f t="shared" si="34"/>
        <v>0</v>
      </c>
      <c r="M405" s="2">
        <v>460</v>
      </c>
    </row>
    <row r="406" spans="2:13" ht="12.75">
      <c r="B406" s="312">
        <v>1300</v>
      </c>
      <c r="C406" s="1" t="s">
        <v>28</v>
      </c>
      <c r="D406" s="14" t="s">
        <v>12</v>
      </c>
      <c r="E406" s="1" t="s">
        <v>29</v>
      </c>
      <c r="F406" s="78" t="s">
        <v>198</v>
      </c>
      <c r="G406" s="29" t="s">
        <v>73</v>
      </c>
      <c r="H406" s="6">
        <f>H405-B406</f>
        <v>-1300</v>
      </c>
      <c r="I406" s="24">
        <f t="shared" si="34"/>
        <v>2.8260869565217392</v>
      </c>
      <c r="K406" t="s">
        <v>102</v>
      </c>
      <c r="L406">
        <v>10</v>
      </c>
      <c r="M406" s="2">
        <v>460</v>
      </c>
    </row>
    <row r="407" spans="2:13" ht="12.75">
      <c r="B407" s="312">
        <v>1400</v>
      </c>
      <c r="C407" s="1" t="s">
        <v>28</v>
      </c>
      <c r="D407" s="14" t="s">
        <v>12</v>
      </c>
      <c r="E407" s="1" t="s">
        <v>29</v>
      </c>
      <c r="F407" s="78" t="s">
        <v>198</v>
      </c>
      <c r="G407" s="29" t="s">
        <v>75</v>
      </c>
      <c r="H407" s="6">
        <f>H406-B407</f>
        <v>-2700</v>
      </c>
      <c r="I407" s="24">
        <f t="shared" si="34"/>
        <v>3.0434782608695654</v>
      </c>
      <c r="K407" t="s">
        <v>102</v>
      </c>
      <c r="L407">
        <v>10</v>
      </c>
      <c r="M407" s="2">
        <v>460</v>
      </c>
    </row>
    <row r="408" spans="1:13" ht="12.75">
      <c r="A408" s="13"/>
      <c r="B408" s="319">
        <f>SUM(B406:B407)</f>
        <v>2700</v>
      </c>
      <c r="C408" s="13"/>
      <c r="D408" s="13"/>
      <c r="E408" s="13" t="s">
        <v>29</v>
      </c>
      <c r="F408" s="63"/>
      <c r="G408" s="20"/>
      <c r="H408" s="55">
        <v>0</v>
      </c>
      <c r="I408" s="56">
        <f t="shared" si="34"/>
        <v>5.869565217391305</v>
      </c>
      <c r="J408" s="57"/>
      <c r="K408" s="57"/>
      <c r="L408" s="57"/>
      <c r="M408" s="2">
        <v>460</v>
      </c>
    </row>
    <row r="409" spans="1:13" s="57" customFormat="1" ht="12.75">
      <c r="A409" s="1"/>
      <c r="B409" s="312"/>
      <c r="C409" s="1"/>
      <c r="D409" s="1"/>
      <c r="E409" s="1"/>
      <c r="F409" s="78"/>
      <c r="G409" s="29"/>
      <c r="H409" s="6">
        <f>H408-B409</f>
        <v>0</v>
      </c>
      <c r="I409" s="24">
        <f t="shared" si="34"/>
        <v>0</v>
      </c>
      <c r="J409"/>
      <c r="K409"/>
      <c r="L409"/>
      <c r="M409" s="2">
        <v>460</v>
      </c>
    </row>
    <row r="410" spans="2:13" ht="12.75">
      <c r="B410" s="312"/>
      <c r="H410" s="6">
        <f>H409-B410</f>
        <v>0</v>
      </c>
      <c r="I410" s="24">
        <f t="shared" si="34"/>
        <v>0</v>
      </c>
      <c r="M410" s="2">
        <v>460</v>
      </c>
    </row>
    <row r="411" spans="2:13" ht="12.75">
      <c r="B411" s="312">
        <v>5000</v>
      </c>
      <c r="C411" s="1" t="s">
        <v>31</v>
      </c>
      <c r="D411" s="14" t="s">
        <v>12</v>
      </c>
      <c r="E411" s="1" t="s">
        <v>22</v>
      </c>
      <c r="F411" s="78" t="s">
        <v>199</v>
      </c>
      <c r="G411" s="29" t="s">
        <v>73</v>
      </c>
      <c r="H411" s="6">
        <f>H410-B411</f>
        <v>-5000</v>
      </c>
      <c r="I411" s="24">
        <f t="shared" si="34"/>
        <v>10.869565217391305</v>
      </c>
      <c r="K411" t="s">
        <v>102</v>
      </c>
      <c r="L411">
        <v>10</v>
      </c>
      <c r="M411" s="2">
        <v>460</v>
      </c>
    </row>
    <row r="412" spans="2:13" ht="12.75">
      <c r="B412" s="312">
        <v>5000</v>
      </c>
      <c r="C412" s="1" t="s">
        <v>31</v>
      </c>
      <c r="D412" s="14" t="s">
        <v>12</v>
      </c>
      <c r="E412" s="1" t="s">
        <v>22</v>
      </c>
      <c r="F412" s="78" t="s">
        <v>199</v>
      </c>
      <c r="G412" s="29" t="s">
        <v>75</v>
      </c>
      <c r="H412" s="6">
        <f>H411-B412</f>
        <v>-10000</v>
      </c>
      <c r="I412" s="24">
        <f t="shared" si="34"/>
        <v>10.869565217391305</v>
      </c>
      <c r="K412" t="s">
        <v>102</v>
      </c>
      <c r="L412">
        <v>10</v>
      </c>
      <c r="M412" s="2">
        <v>460</v>
      </c>
    </row>
    <row r="413" spans="1:13" ht="12.75">
      <c r="A413" s="13"/>
      <c r="B413" s="319">
        <f>SUM(B411:B412)</f>
        <v>10000</v>
      </c>
      <c r="C413" s="13" t="s">
        <v>31</v>
      </c>
      <c r="D413" s="13"/>
      <c r="E413" s="13"/>
      <c r="F413" s="63"/>
      <c r="G413" s="20"/>
      <c r="H413" s="55">
        <v>0</v>
      </c>
      <c r="I413" s="56">
        <f t="shared" si="34"/>
        <v>21.73913043478261</v>
      </c>
      <c r="J413" s="57"/>
      <c r="K413" s="57"/>
      <c r="L413" s="57"/>
      <c r="M413" s="2">
        <v>460</v>
      </c>
    </row>
    <row r="414" spans="1:13" s="57" customFormat="1" ht="12.75">
      <c r="A414" s="1"/>
      <c r="B414" s="312"/>
      <c r="C414" s="1"/>
      <c r="D414" s="1"/>
      <c r="E414" s="1"/>
      <c r="F414" s="78"/>
      <c r="G414" s="29"/>
      <c r="H414" s="6">
        <f>H413-B414</f>
        <v>0</v>
      </c>
      <c r="I414" s="24">
        <f t="shared" si="34"/>
        <v>0</v>
      </c>
      <c r="J414"/>
      <c r="K414"/>
      <c r="L414"/>
      <c r="M414" s="2">
        <v>460</v>
      </c>
    </row>
    <row r="415" spans="2:13" ht="12.75">
      <c r="B415" s="312"/>
      <c r="H415" s="6">
        <f>H414-B415</f>
        <v>0</v>
      </c>
      <c r="I415" s="24">
        <f t="shared" si="34"/>
        <v>0</v>
      </c>
      <c r="M415" s="2">
        <v>460</v>
      </c>
    </row>
    <row r="416" spans="2:13" ht="12.75">
      <c r="B416" s="312">
        <v>2000</v>
      </c>
      <c r="C416" s="1" t="s">
        <v>33</v>
      </c>
      <c r="D416" s="14" t="s">
        <v>12</v>
      </c>
      <c r="E416" s="1" t="s">
        <v>22</v>
      </c>
      <c r="F416" s="78" t="s">
        <v>198</v>
      </c>
      <c r="G416" s="29" t="s">
        <v>73</v>
      </c>
      <c r="H416" s="6">
        <f>H415-B416</f>
        <v>-2000</v>
      </c>
      <c r="I416" s="24">
        <f t="shared" si="34"/>
        <v>4.3478260869565215</v>
      </c>
      <c r="K416" t="s">
        <v>102</v>
      </c>
      <c r="L416">
        <v>10</v>
      </c>
      <c r="M416" s="2">
        <v>460</v>
      </c>
    </row>
    <row r="417" spans="2:13" ht="12.75">
      <c r="B417" s="312">
        <v>2000</v>
      </c>
      <c r="C417" s="1" t="s">
        <v>33</v>
      </c>
      <c r="D417" s="14" t="s">
        <v>12</v>
      </c>
      <c r="E417" s="1" t="s">
        <v>22</v>
      </c>
      <c r="F417" s="78" t="s">
        <v>198</v>
      </c>
      <c r="G417" s="29" t="s">
        <v>75</v>
      </c>
      <c r="H417" s="6">
        <f>H416-B417</f>
        <v>-4000</v>
      </c>
      <c r="I417" s="24">
        <f t="shared" si="34"/>
        <v>4.3478260869565215</v>
      </c>
      <c r="K417" t="s">
        <v>102</v>
      </c>
      <c r="L417">
        <v>10</v>
      </c>
      <c r="M417" s="2">
        <v>460</v>
      </c>
    </row>
    <row r="418" spans="1:13" s="57" customFormat="1" ht="12.75">
      <c r="A418" s="13"/>
      <c r="B418" s="319">
        <f>SUM(B416:B417)</f>
        <v>4000</v>
      </c>
      <c r="C418" s="13" t="s">
        <v>33</v>
      </c>
      <c r="D418" s="13"/>
      <c r="E418" s="13"/>
      <c r="F418" s="63"/>
      <c r="G418" s="20"/>
      <c r="H418" s="55">
        <v>0</v>
      </c>
      <c r="I418" s="56">
        <f t="shared" si="34"/>
        <v>8.695652173913043</v>
      </c>
      <c r="M418" s="2">
        <v>460</v>
      </c>
    </row>
    <row r="419" spans="2:13" ht="12.75">
      <c r="B419" s="312"/>
      <c r="H419" s="6">
        <f>H418-B419</f>
        <v>0</v>
      </c>
      <c r="I419" s="24">
        <f t="shared" si="34"/>
        <v>0</v>
      </c>
      <c r="M419" s="2">
        <v>460</v>
      </c>
    </row>
    <row r="420" spans="2:13" ht="12.75">
      <c r="B420" s="312"/>
      <c r="H420" s="6">
        <f>H419-B420</f>
        <v>0</v>
      </c>
      <c r="I420" s="24">
        <f t="shared" si="34"/>
        <v>0</v>
      </c>
      <c r="M420" s="2">
        <v>460</v>
      </c>
    </row>
    <row r="421" spans="2:13" ht="12.75">
      <c r="B421" s="312">
        <v>1000</v>
      </c>
      <c r="C421" s="1" t="s">
        <v>115</v>
      </c>
      <c r="D421" s="14" t="s">
        <v>12</v>
      </c>
      <c r="E421" s="1" t="s">
        <v>35</v>
      </c>
      <c r="F421" s="78" t="s">
        <v>198</v>
      </c>
      <c r="G421" s="29" t="s">
        <v>75</v>
      </c>
      <c r="H421" s="6">
        <f>H420-B421</f>
        <v>-1000</v>
      </c>
      <c r="I421" s="24">
        <f t="shared" si="34"/>
        <v>2.1739130434782608</v>
      </c>
      <c r="K421" t="s">
        <v>102</v>
      </c>
      <c r="L421">
        <v>10</v>
      </c>
      <c r="M421" s="2">
        <v>460</v>
      </c>
    </row>
    <row r="422" spans="1:13" ht="12.75">
      <c r="A422" s="13"/>
      <c r="B422" s="319">
        <f>SUM(B421)</f>
        <v>1000</v>
      </c>
      <c r="C422" s="13"/>
      <c r="D422" s="13"/>
      <c r="E422" s="13" t="s">
        <v>35</v>
      </c>
      <c r="F422" s="63"/>
      <c r="G422" s="20"/>
      <c r="H422" s="55">
        <v>0</v>
      </c>
      <c r="I422" s="56">
        <f t="shared" si="34"/>
        <v>2.1739130434782608</v>
      </c>
      <c r="J422" s="57"/>
      <c r="K422" s="57"/>
      <c r="L422" s="57"/>
      <c r="M422" s="2">
        <v>460</v>
      </c>
    </row>
    <row r="423" spans="1:13" s="57" customFormat="1" ht="12.75">
      <c r="A423" s="1"/>
      <c r="B423" s="312"/>
      <c r="C423" s="1"/>
      <c r="D423" s="1"/>
      <c r="E423" s="1"/>
      <c r="F423" s="78"/>
      <c r="G423" s="29"/>
      <c r="H423" s="6">
        <f>H422-B423</f>
        <v>0</v>
      </c>
      <c r="I423" s="24">
        <f t="shared" si="34"/>
        <v>0</v>
      </c>
      <c r="J423"/>
      <c r="K423"/>
      <c r="L423"/>
      <c r="M423" s="2">
        <v>460</v>
      </c>
    </row>
    <row r="424" spans="2:13" ht="12.75">
      <c r="B424" s="312"/>
      <c r="H424" s="6">
        <f>H423-B424</f>
        <v>0</v>
      </c>
      <c r="I424" s="24">
        <f t="shared" si="34"/>
        <v>0</v>
      </c>
      <c r="M424" s="2">
        <v>460</v>
      </c>
    </row>
    <row r="425" spans="2:13" ht="12.75">
      <c r="B425" s="312"/>
      <c r="H425" s="6">
        <f>H424-B425</f>
        <v>0</v>
      </c>
      <c r="I425" s="24">
        <f t="shared" si="34"/>
        <v>0</v>
      </c>
      <c r="M425" s="2">
        <v>460</v>
      </c>
    </row>
    <row r="426" spans="2:13" ht="12.75">
      <c r="B426" s="312"/>
      <c r="H426" s="6">
        <f>H425-B426</f>
        <v>0</v>
      </c>
      <c r="I426" s="24">
        <f t="shared" si="34"/>
        <v>0</v>
      </c>
      <c r="M426" s="2">
        <v>460</v>
      </c>
    </row>
    <row r="427" spans="1:13" ht="12.75">
      <c r="A427" s="13"/>
      <c r="B427" s="319">
        <f>+B431</f>
        <v>3000</v>
      </c>
      <c r="C427" s="51" t="s">
        <v>200</v>
      </c>
      <c r="D427" s="52" t="s">
        <v>1077</v>
      </c>
      <c r="E427" s="51" t="s">
        <v>47</v>
      </c>
      <c r="F427" s="53" t="s">
        <v>48</v>
      </c>
      <c r="G427" s="54" t="s">
        <v>17</v>
      </c>
      <c r="H427" s="55"/>
      <c r="I427" s="56">
        <f t="shared" si="34"/>
        <v>6.521739130434782</v>
      </c>
      <c r="J427" s="56"/>
      <c r="K427" s="56"/>
      <c r="L427" s="57"/>
      <c r="M427" s="2">
        <v>460</v>
      </c>
    </row>
    <row r="428" spans="2:13" ht="12.75">
      <c r="B428" s="312"/>
      <c r="H428" s="6">
        <f>H427-B428</f>
        <v>0</v>
      </c>
      <c r="I428" s="24">
        <f t="shared" si="34"/>
        <v>0</v>
      </c>
      <c r="M428" s="2">
        <v>460</v>
      </c>
    </row>
    <row r="429" spans="2:13" ht="12.75">
      <c r="B429" s="302">
        <v>1600</v>
      </c>
      <c r="C429" s="1" t="s">
        <v>28</v>
      </c>
      <c r="D429" s="14" t="s">
        <v>12</v>
      </c>
      <c r="E429" s="1" t="s">
        <v>29</v>
      </c>
      <c r="F429" s="78" t="s">
        <v>1075</v>
      </c>
      <c r="G429" s="32" t="s">
        <v>73</v>
      </c>
      <c r="H429" s="6">
        <f>H428-B429</f>
        <v>-1600</v>
      </c>
      <c r="I429" s="24">
        <f t="shared" si="34"/>
        <v>3.4782608695652173</v>
      </c>
      <c r="K429" t="s">
        <v>1076</v>
      </c>
      <c r="L429">
        <v>11</v>
      </c>
      <c r="M429" s="2">
        <v>460</v>
      </c>
    </row>
    <row r="430" spans="2:13" ht="12.75">
      <c r="B430" s="302">
        <v>1400</v>
      </c>
      <c r="C430" s="34" t="s">
        <v>28</v>
      </c>
      <c r="D430" s="14" t="s">
        <v>12</v>
      </c>
      <c r="E430" s="34" t="s">
        <v>29</v>
      </c>
      <c r="F430" s="78" t="s">
        <v>1075</v>
      </c>
      <c r="G430" s="32" t="s">
        <v>75</v>
      </c>
      <c r="H430" s="6">
        <f>H429-B430</f>
        <v>-3000</v>
      </c>
      <c r="I430" s="24">
        <f t="shared" si="34"/>
        <v>3.0434782608695654</v>
      </c>
      <c r="K430" t="s">
        <v>1076</v>
      </c>
      <c r="L430">
        <v>11</v>
      </c>
      <c r="M430" s="2">
        <v>460</v>
      </c>
    </row>
    <row r="431" spans="1:13" s="57" customFormat="1" ht="12.75">
      <c r="A431" s="13"/>
      <c r="B431" s="319">
        <f>SUM(B429:B430)</f>
        <v>3000</v>
      </c>
      <c r="C431" s="13"/>
      <c r="D431" s="13"/>
      <c r="E431" s="13" t="s">
        <v>29</v>
      </c>
      <c r="F431" s="63"/>
      <c r="G431" s="20"/>
      <c r="H431" s="55">
        <v>0</v>
      </c>
      <c r="I431" s="56">
        <f t="shared" si="34"/>
        <v>6.521739130434782</v>
      </c>
      <c r="M431" s="2">
        <v>460</v>
      </c>
    </row>
    <row r="432" spans="2:13" ht="12.75">
      <c r="B432" s="312"/>
      <c r="H432" s="6">
        <f>H431-B432</f>
        <v>0</v>
      </c>
      <c r="I432" s="24">
        <f t="shared" si="34"/>
        <v>0</v>
      </c>
      <c r="M432" s="2">
        <v>460</v>
      </c>
    </row>
    <row r="433" spans="2:13" ht="12.75">
      <c r="B433" s="312"/>
      <c r="H433" s="6">
        <f>H432-B433</f>
        <v>0</v>
      </c>
      <c r="I433" s="24">
        <f t="shared" si="34"/>
        <v>0</v>
      </c>
      <c r="M433" s="2">
        <v>460</v>
      </c>
    </row>
    <row r="434" spans="2:13" ht="12.75">
      <c r="B434" s="312"/>
      <c r="H434" s="6">
        <f>H433-B434</f>
        <v>0</v>
      </c>
      <c r="I434" s="24">
        <f t="shared" si="34"/>
        <v>0</v>
      </c>
      <c r="M434" s="2">
        <v>460</v>
      </c>
    </row>
    <row r="435" spans="2:13" ht="12.75">
      <c r="B435" s="312"/>
      <c r="H435" s="6">
        <f>H434-B435</f>
        <v>0</v>
      </c>
      <c r="I435" s="24">
        <f t="shared" si="34"/>
        <v>0</v>
      </c>
      <c r="M435" s="2">
        <v>460</v>
      </c>
    </row>
    <row r="436" spans="1:13" ht="12.75">
      <c r="A436" s="13"/>
      <c r="B436" s="319">
        <f>+B451+B458+B464+B471+B476+B442</f>
        <v>65800</v>
      </c>
      <c r="C436" s="51" t="s">
        <v>201</v>
      </c>
      <c r="D436" s="52" t="s">
        <v>202</v>
      </c>
      <c r="E436" s="51" t="s">
        <v>203</v>
      </c>
      <c r="F436" s="53" t="s">
        <v>204</v>
      </c>
      <c r="G436" s="54" t="s">
        <v>17</v>
      </c>
      <c r="H436" s="55"/>
      <c r="I436" s="56">
        <f t="shared" si="34"/>
        <v>143.04347826086956</v>
      </c>
      <c r="J436" s="56"/>
      <c r="K436" s="56"/>
      <c r="L436" s="57"/>
      <c r="M436" s="2">
        <v>460</v>
      </c>
    </row>
    <row r="437" spans="2:13" ht="12.75">
      <c r="B437" s="312"/>
      <c r="H437" s="6">
        <f>H436-B437</f>
        <v>0</v>
      </c>
      <c r="I437" s="24">
        <f t="shared" si="34"/>
        <v>0</v>
      </c>
      <c r="M437" s="2">
        <v>460</v>
      </c>
    </row>
    <row r="438" spans="1:13" s="57" customFormat="1" ht="12.75">
      <c r="A438" s="1"/>
      <c r="B438" s="312">
        <v>5000</v>
      </c>
      <c r="C438" s="1" t="s">
        <v>0</v>
      </c>
      <c r="D438" s="1" t="s">
        <v>12</v>
      </c>
      <c r="E438" s="1" t="s">
        <v>18</v>
      </c>
      <c r="F438" s="291" t="s">
        <v>74</v>
      </c>
      <c r="G438" s="29" t="s">
        <v>75</v>
      </c>
      <c r="H438" s="6">
        <f>H437-B438</f>
        <v>-5000</v>
      </c>
      <c r="I438" s="24">
        <v>10</v>
      </c>
      <c r="J438"/>
      <c r="K438" t="s">
        <v>0</v>
      </c>
      <c r="L438">
        <v>12</v>
      </c>
      <c r="M438" s="2">
        <v>460</v>
      </c>
    </row>
    <row r="439" spans="2:13" ht="12.75">
      <c r="B439" s="312">
        <v>5000</v>
      </c>
      <c r="C439" s="1" t="s">
        <v>0</v>
      </c>
      <c r="D439" s="1" t="s">
        <v>12</v>
      </c>
      <c r="E439" s="1" t="s">
        <v>18</v>
      </c>
      <c r="F439" s="291" t="s">
        <v>76</v>
      </c>
      <c r="G439" s="29" t="s">
        <v>77</v>
      </c>
      <c r="H439" s="6">
        <f>H438-B439</f>
        <v>-10000</v>
      </c>
      <c r="I439" s="24">
        <v>10</v>
      </c>
      <c r="K439" t="s">
        <v>0</v>
      </c>
      <c r="L439">
        <v>12</v>
      </c>
      <c r="M439" s="2">
        <v>460</v>
      </c>
    </row>
    <row r="440" spans="2:13" ht="12.75">
      <c r="B440" s="312">
        <v>5000</v>
      </c>
      <c r="C440" s="1" t="s">
        <v>0</v>
      </c>
      <c r="D440" s="1" t="s">
        <v>12</v>
      </c>
      <c r="E440" s="1" t="s">
        <v>18</v>
      </c>
      <c r="F440" s="291" t="s">
        <v>78</v>
      </c>
      <c r="G440" s="29" t="s">
        <v>79</v>
      </c>
      <c r="H440" s="6">
        <f>H439-B440</f>
        <v>-15000</v>
      </c>
      <c r="I440" s="24">
        <v>10</v>
      </c>
      <c r="K440" t="s">
        <v>0</v>
      </c>
      <c r="L440">
        <v>12</v>
      </c>
      <c r="M440" s="2">
        <v>460</v>
      </c>
    </row>
    <row r="441" spans="2:13" ht="12.75">
      <c r="B441" s="312">
        <v>5000</v>
      </c>
      <c r="C441" s="1" t="s">
        <v>0</v>
      </c>
      <c r="D441" s="1" t="s">
        <v>12</v>
      </c>
      <c r="E441" s="1" t="s">
        <v>18</v>
      </c>
      <c r="F441" s="291" t="s">
        <v>80</v>
      </c>
      <c r="G441" s="29" t="s">
        <v>81</v>
      </c>
      <c r="H441" s="6">
        <f>H440-B441</f>
        <v>-20000</v>
      </c>
      <c r="I441" s="24">
        <v>10</v>
      </c>
      <c r="K441" t="s">
        <v>0</v>
      </c>
      <c r="L441">
        <v>12</v>
      </c>
      <c r="M441" s="2">
        <v>460</v>
      </c>
    </row>
    <row r="442" spans="1:13" ht="12.75">
      <c r="A442" s="13"/>
      <c r="B442" s="319">
        <f>SUM(B438:B441)</f>
        <v>20000</v>
      </c>
      <c r="C442" s="13" t="s">
        <v>0</v>
      </c>
      <c r="D442" s="13"/>
      <c r="E442" s="13"/>
      <c r="F442" s="63"/>
      <c r="G442" s="20"/>
      <c r="H442" s="55">
        <v>0</v>
      </c>
      <c r="I442" s="56">
        <f aca="true" t="shared" si="35" ref="I442:I453">+B442/M442</f>
        <v>43.47826086956522</v>
      </c>
      <c r="J442" s="57"/>
      <c r="K442" s="57"/>
      <c r="L442" s="57"/>
      <c r="M442" s="2">
        <v>460</v>
      </c>
    </row>
    <row r="443" spans="2:13" ht="12.75">
      <c r="B443" s="312"/>
      <c r="H443" s="6">
        <f aca="true" t="shared" si="36" ref="H443:H450">H442-B443</f>
        <v>0</v>
      </c>
      <c r="I443" s="24">
        <f t="shared" si="35"/>
        <v>0</v>
      </c>
      <c r="M443" s="2">
        <v>460</v>
      </c>
    </row>
    <row r="444" spans="2:13" ht="12.75">
      <c r="B444" s="312"/>
      <c r="H444" s="6">
        <f t="shared" si="36"/>
        <v>0</v>
      </c>
      <c r="I444" s="24">
        <f t="shared" si="35"/>
        <v>0</v>
      </c>
      <c r="M444" s="2">
        <v>460</v>
      </c>
    </row>
    <row r="445" spans="2:13" ht="12.75">
      <c r="B445" s="312">
        <v>4000</v>
      </c>
      <c r="C445" s="1" t="s">
        <v>205</v>
      </c>
      <c r="D445" s="14" t="s">
        <v>12</v>
      </c>
      <c r="E445" s="1" t="s">
        <v>22</v>
      </c>
      <c r="F445" s="78" t="s">
        <v>206</v>
      </c>
      <c r="G445" s="29" t="s">
        <v>75</v>
      </c>
      <c r="H445" s="6">
        <f t="shared" si="36"/>
        <v>-4000</v>
      </c>
      <c r="I445" s="24">
        <f t="shared" si="35"/>
        <v>8.695652173913043</v>
      </c>
      <c r="K445" s="17" t="s">
        <v>18</v>
      </c>
      <c r="L445">
        <v>12</v>
      </c>
      <c r="M445" s="2">
        <v>460</v>
      </c>
    </row>
    <row r="446" spans="2:13" ht="12.75">
      <c r="B446" s="312">
        <v>2000</v>
      </c>
      <c r="C446" s="1" t="s">
        <v>207</v>
      </c>
      <c r="D446" s="14" t="s">
        <v>12</v>
      </c>
      <c r="E446" s="1" t="s">
        <v>22</v>
      </c>
      <c r="F446" s="78" t="s">
        <v>208</v>
      </c>
      <c r="G446" s="29" t="s">
        <v>77</v>
      </c>
      <c r="H446" s="6">
        <f t="shared" si="36"/>
        <v>-6000</v>
      </c>
      <c r="I446" s="24">
        <f t="shared" si="35"/>
        <v>4.3478260869565215</v>
      </c>
      <c r="K446" s="17" t="s">
        <v>18</v>
      </c>
      <c r="L446">
        <v>12</v>
      </c>
      <c r="M446" s="2">
        <v>460</v>
      </c>
    </row>
    <row r="447" spans="1:13" s="57" customFormat="1" ht="12.75">
      <c r="A447" s="1"/>
      <c r="B447" s="312">
        <v>1000</v>
      </c>
      <c r="C447" s="1" t="s">
        <v>209</v>
      </c>
      <c r="D447" s="14" t="s">
        <v>12</v>
      </c>
      <c r="E447" s="1" t="s">
        <v>22</v>
      </c>
      <c r="F447" s="78" t="s">
        <v>210</v>
      </c>
      <c r="G447" s="29" t="s">
        <v>77</v>
      </c>
      <c r="H447" s="6">
        <f t="shared" si="36"/>
        <v>-7000</v>
      </c>
      <c r="I447" s="24">
        <f t="shared" si="35"/>
        <v>2.1739130434782608</v>
      </c>
      <c r="J447"/>
      <c r="K447" s="17" t="s">
        <v>18</v>
      </c>
      <c r="L447">
        <v>12</v>
      </c>
      <c r="M447" s="2">
        <v>460</v>
      </c>
    </row>
    <row r="448" spans="2:13" ht="12.75">
      <c r="B448" s="312">
        <v>2000</v>
      </c>
      <c r="C448" s="1" t="s">
        <v>211</v>
      </c>
      <c r="D448" s="14" t="s">
        <v>12</v>
      </c>
      <c r="E448" s="1" t="s">
        <v>22</v>
      </c>
      <c r="F448" s="78" t="s">
        <v>210</v>
      </c>
      <c r="G448" s="29" t="s">
        <v>79</v>
      </c>
      <c r="H448" s="6">
        <f t="shared" si="36"/>
        <v>-9000</v>
      </c>
      <c r="I448" s="24">
        <f t="shared" si="35"/>
        <v>4.3478260869565215</v>
      </c>
      <c r="K448" s="17" t="s">
        <v>18</v>
      </c>
      <c r="L448">
        <v>12</v>
      </c>
      <c r="M448" s="2">
        <v>460</v>
      </c>
    </row>
    <row r="449" spans="2:13" ht="12.75">
      <c r="B449" s="312">
        <v>2000</v>
      </c>
      <c r="C449" s="1" t="s">
        <v>169</v>
      </c>
      <c r="D449" s="14" t="s">
        <v>12</v>
      </c>
      <c r="E449" s="1" t="s">
        <v>22</v>
      </c>
      <c r="F449" s="78" t="s">
        <v>212</v>
      </c>
      <c r="G449" s="29" t="s">
        <v>79</v>
      </c>
      <c r="H449" s="6">
        <f t="shared" si="36"/>
        <v>-11000</v>
      </c>
      <c r="I449" s="24">
        <f t="shared" si="35"/>
        <v>4.3478260869565215</v>
      </c>
      <c r="K449" s="17" t="s">
        <v>18</v>
      </c>
      <c r="L449">
        <v>12</v>
      </c>
      <c r="M449" s="2">
        <v>460</v>
      </c>
    </row>
    <row r="450" spans="2:13" ht="12.75">
      <c r="B450" s="312">
        <v>3000</v>
      </c>
      <c r="C450" s="1" t="s">
        <v>25</v>
      </c>
      <c r="D450" s="14" t="s">
        <v>12</v>
      </c>
      <c r="E450" s="1" t="s">
        <v>22</v>
      </c>
      <c r="F450" s="78" t="s">
        <v>213</v>
      </c>
      <c r="G450" s="29" t="s">
        <v>81</v>
      </c>
      <c r="H450" s="6">
        <f t="shared" si="36"/>
        <v>-14000</v>
      </c>
      <c r="I450" s="24">
        <f t="shared" si="35"/>
        <v>6.521739130434782</v>
      </c>
      <c r="K450" s="17" t="s">
        <v>18</v>
      </c>
      <c r="L450">
        <v>12</v>
      </c>
      <c r="M450" s="2">
        <v>460</v>
      </c>
    </row>
    <row r="451" spans="1:13" ht="12.75">
      <c r="A451" s="13"/>
      <c r="B451" s="319">
        <f>SUM(B445:B450)</f>
        <v>14000</v>
      </c>
      <c r="C451" s="13" t="s">
        <v>27</v>
      </c>
      <c r="D451" s="13"/>
      <c r="E451" s="13"/>
      <c r="F451" s="63"/>
      <c r="G451" s="20"/>
      <c r="H451" s="55">
        <v>0</v>
      </c>
      <c r="I451" s="56">
        <f t="shared" si="35"/>
        <v>30.434782608695652</v>
      </c>
      <c r="J451" s="57"/>
      <c r="K451" s="57"/>
      <c r="L451" s="57"/>
      <c r="M451" s="2">
        <v>460</v>
      </c>
    </row>
    <row r="452" spans="2:13" ht="12.75">
      <c r="B452" s="312"/>
      <c r="H452" s="6">
        <f aca="true" t="shared" si="37" ref="H452:H457">H451-B452</f>
        <v>0</v>
      </c>
      <c r="I452" s="24">
        <f t="shared" si="35"/>
        <v>0</v>
      </c>
      <c r="M452" s="2">
        <v>460</v>
      </c>
    </row>
    <row r="453" spans="2:13" ht="12.75">
      <c r="B453" s="312"/>
      <c r="H453" s="6">
        <f t="shared" si="37"/>
        <v>0</v>
      </c>
      <c r="I453" s="24">
        <f t="shared" si="35"/>
        <v>0</v>
      </c>
      <c r="M453" s="2">
        <v>460</v>
      </c>
    </row>
    <row r="454" spans="1:13" s="57" customFormat="1" ht="12.75">
      <c r="A454" s="1"/>
      <c r="B454" s="302">
        <v>1000</v>
      </c>
      <c r="C454" s="1" t="s">
        <v>28</v>
      </c>
      <c r="D454" s="14" t="s">
        <v>12</v>
      </c>
      <c r="E454" s="1" t="s">
        <v>29</v>
      </c>
      <c r="F454" s="78" t="s">
        <v>210</v>
      </c>
      <c r="G454" s="29" t="s">
        <v>75</v>
      </c>
      <c r="H454" s="6">
        <f t="shared" si="37"/>
        <v>-1000</v>
      </c>
      <c r="I454" s="24">
        <v>4</v>
      </c>
      <c r="J454"/>
      <c r="K454" s="17" t="s">
        <v>18</v>
      </c>
      <c r="L454">
        <v>12</v>
      </c>
      <c r="M454" s="2">
        <v>460</v>
      </c>
    </row>
    <row r="455" spans="2:13" ht="12.75">
      <c r="B455" s="312">
        <v>2000</v>
      </c>
      <c r="C455" s="1" t="s">
        <v>28</v>
      </c>
      <c r="D455" s="14" t="s">
        <v>12</v>
      </c>
      <c r="E455" s="1" t="s">
        <v>29</v>
      </c>
      <c r="F455" s="78" t="s">
        <v>210</v>
      </c>
      <c r="G455" s="29" t="s">
        <v>77</v>
      </c>
      <c r="H455" s="6">
        <f t="shared" si="37"/>
        <v>-3000</v>
      </c>
      <c r="I455" s="24">
        <v>4</v>
      </c>
      <c r="K455" s="17" t="s">
        <v>18</v>
      </c>
      <c r="L455">
        <v>12</v>
      </c>
      <c r="M455" s="2">
        <v>460</v>
      </c>
    </row>
    <row r="456" spans="2:13" ht="12.75">
      <c r="B456" s="312">
        <v>1800</v>
      </c>
      <c r="C456" s="1" t="s">
        <v>28</v>
      </c>
      <c r="D456" s="14" t="s">
        <v>12</v>
      </c>
      <c r="E456" s="1" t="s">
        <v>29</v>
      </c>
      <c r="F456" s="78" t="s">
        <v>210</v>
      </c>
      <c r="G456" s="29" t="s">
        <v>79</v>
      </c>
      <c r="H456" s="6">
        <f t="shared" si="37"/>
        <v>-4800</v>
      </c>
      <c r="I456" s="24">
        <v>3.6</v>
      </c>
      <c r="K456" s="17" t="s">
        <v>18</v>
      </c>
      <c r="L456">
        <v>12</v>
      </c>
      <c r="M456" s="2">
        <v>460</v>
      </c>
    </row>
    <row r="457" spans="2:13" ht="12.75">
      <c r="B457" s="312">
        <v>2000</v>
      </c>
      <c r="C457" s="1" t="s">
        <v>28</v>
      </c>
      <c r="D457" s="14" t="s">
        <v>12</v>
      </c>
      <c r="E457" s="1" t="s">
        <v>29</v>
      </c>
      <c r="F457" s="78" t="s">
        <v>210</v>
      </c>
      <c r="G457" s="29" t="s">
        <v>81</v>
      </c>
      <c r="H457" s="6">
        <f t="shared" si="37"/>
        <v>-6800</v>
      </c>
      <c r="I457" s="24">
        <v>4</v>
      </c>
      <c r="K457" s="17" t="s">
        <v>18</v>
      </c>
      <c r="L457">
        <v>12</v>
      </c>
      <c r="M457" s="2">
        <v>460</v>
      </c>
    </row>
    <row r="458" spans="1:13" ht="12.75">
      <c r="A458" s="13"/>
      <c r="B458" s="319">
        <f>SUM(B454:B457)</f>
        <v>6800</v>
      </c>
      <c r="C458" s="13"/>
      <c r="D458" s="13"/>
      <c r="E458" s="13" t="s">
        <v>29</v>
      </c>
      <c r="F458" s="63"/>
      <c r="G458" s="20"/>
      <c r="H458" s="55">
        <v>0</v>
      </c>
      <c r="I458" s="56">
        <f>+B458/M458</f>
        <v>14.782608695652174</v>
      </c>
      <c r="J458" s="57"/>
      <c r="K458" s="57"/>
      <c r="L458" s="57"/>
      <c r="M458" s="2">
        <v>460</v>
      </c>
    </row>
    <row r="459" spans="2:13" ht="12.75">
      <c r="B459" s="312"/>
      <c r="H459" s="6">
        <f>H458-B459</f>
        <v>0</v>
      </c>
      <c r="I459" s="24">
        <f>+B459/M459</f>
        <v>0</v>
      </c>
      <c r="M459" s="2">
        <v>460</v>
      </c>
    </row>
    <row r="460" spans="1:13" s="57" customFormat="1" ht="12.75">
      <c r="A460" s="1"/>
      <c r="B460" s="312"/>
      <c r="C460" s="1"/>
      <c r="D460" s="1"/>
      <c r="E460" s="1"/>
      <c r="F460" s="78"/>
      <c r="G460" s="29"/>
      <c r="H460" s="6">
        <f>H459-B460</f>
        <v>0</v>
      </c>
      <c r="I460" s="24">
        <f>+B460/M460</f>
        <v>0</v>
      </c>
      <c r="J460"/>
      <c r="K460"/>
      <c r="L460"/>
      <c r="M460" s="2">
        <v>460</v>
      </c>
    </row>
    <row r="461" spans="2:13" ht="12.75">
      <c r="B461" s="312">
        <v>5000</v>
      </c>
      <c r="C461" s="1" t="s">
        <v>31</v>
      </c>
      <c r="D461" s="14" t="s">
        <v>12</v>
      </c>
      <c r="E461" s="1" t="s">
        <v>22</v>
      </c>
      <c r="F461" s="78" t="s">
        <v>214</v>
      </c>
      <c r="G461" s="29" t="s">
        <v>75</v>
      </c>
      <c r="H461" s="6">
        <f>H460-B461</f>
        <v>-5000</v>
      </c>
      <c r="I461" s="24">
        <v>10</v>
      </c>
      <c r="K461" s="17" t="s">
        <v>18</v>
      </c>
      <c r="L461">
        <v>12</v>
      </c>
      <c r="M461" s="2">
        <v>460</v>
      </c>
    </row>
    <row r="462" spans="2:13" ht="12.75">
      <c r="B462" s="312">
        <v>5000</v>
      </c>
      <c r="C462" s="1" t="s">
        <v>31</v>
      </c>
      <c r="D462" s="14" t="s">
        <v>12</v>
      </c>
      <c r="E462" s="1" t="s">
        <v>22</v>
      </c>
      <c r="F462" s="78" t="s">
        <v>215</v>
      </c>
      <c r="G462" s="29" t="s">
        <v>77</v>
      </c>
      <c r="H462" s="6">
        <f>H461-B462</f>
        <v>-10000</v>
      </c>
      <c r="I462" s="24">
        <v>10</v>
      </c>
      <c r="K462" s="17" t="s">
        <v>18</v>
      </c>
      <c r="L462">
        <v>12</v>
      </c>
      <c r="M462" s="2">
        <v>460</v>
      </c>
    </row>
    <row r="463" spans="2:13" ht="12.75">
      <c r="B463" s="312">
        <v>5000</v>
      </c>
      <c r="C463" s="1" t="s">
        <v>31</v>
      </c>
      <c r="D463" s="14" t="s">
        <v>12</v>
      </c>
      <c r="E463" s="1" t="s">
        <v>22</v>
      </c>
      <c r="F463" s="78" t="s">
        <v>216</v>
      </c>
      <c r="G463" s="29" t="s">
        <v>79</v>
      </c>
      <c r="H463" s="6">
        <f>H462-B463</f>
        <v>-15000</v>
      </c>
      <c r="I463" s="24">
        <v>10</v>
      </c>
      <c r="K463" s="17" t="s">
        <v>18</v>
      </c>
      <c r="L463">
        <v>12</v>
      </c>
      <c r="M463" s="2">
        <v>460</v>
      </c>
    </row>
    <row r="464" spans="1:13" ht="12.75">
      <c r="A464" s="13"/>
      <c r="B464" s="319">
        <f>SUM(B461:B463)</f>
        <v>15000</v>
      </c>
      <c r="C464" s="13" t="s">
        <v>31</v>
      </c>
      <c r="D464" s="13"/>
      <c r="E464" s="13"/>
      <c r="F464" s="63"/>
      <c r="G464" s="20"/>
      <c r="H464" s="55">
        <v>0</v>
      </c>
      <c r="I464" s="56">
        <f>+B464/M464</f>
        <v>32.608695652173914</v>
      </c>
      <c r="J464" s="57"/>
      <c r="K464" s="57"/>
      <c r="L464" s="57"/>
      <c r="M464" s="2">
        <v>460</v>
      </c>
    </row>
    <row r="465" spans="2:13" ht="12.75">
      <c r="B465" s="312"/>
      <c r="H465" s="6">
        <f aca="true" t="shared" si="38" ref="H465:H470">H464-B465</f>
        <v>0</v>
      </c>
      <c r="I465" s="24">
        <f>+B465/M465</f>
        <v>0</v>
      </c>
      <c r="M465" s="2">
        <v>460</v>
      </c>
    </row>
    <row r="466" spans="2:13" ht="12.75">
      <c r="B466" s="312"/>
      <c r="H466" s="6">
        <f t="shared" si="38"/>
        <v>0</v>
      </c>
      <c r="I466" s="24">
        <f>+B466/M466</f>
        <v>0</v>
      </c>
      <c r="M466" s="2">
        <v>460</v>
      </c>
    </row>
    <row r="467" spans="1:13" s="57" customFormat="1" ht="12.75">
      <c r="A467" s="1"/>
      <c r="B467" s="312">
        <v>2000</v>
      </c>
      <c r="C467" s="1" t="s">
        <v>33</v>
      </c>
      <c r="D467" s="14" t="s">
        <v>12</v>
      </c>
      <c r="E467" s="1" t="s">
        <v>22</v>
      </c>
      <c r="F467" s="78" t="s">
        <v>210</v>
      </c>
      <c r="G467" s="29" t="s">
        <v>75</v>
      </c>
      <c r="H467" s="6">
        <f t="shared" si="38"/>
        <v>-2000</v>
      </c>
      <c r="I467" s="24">
        <v>4</v>
      </c>
      <c r="J467"/>
      <c r="K467" s="17" t="s">
        <v>18</v>
      </c>
      <c r="L467">
        <v>12</v>
      </c>
      <c r="M467" s="2">
        <v>460</v>
      </c>
    </row>
    <row r="468" spans="2:13" ht="12.75">
      <c r="B468" s="312">
        <v>2000</v>
      </c>
      <c r="C468" s="1" t="s">
        <v>33</v>
      </c>
      <c r="D468" s="14" t="s">
        <v>12</v>
      </c>
      <c r="E468" s="1" t="s">
        <v>22</v>
      </c>
      <c r="F468" s="78" t="s">
        <v>210</v>
      </c>
      <c r="G468" s="29" t="s">
        <v>77</v>
      </c>
      <c r="H468" s="6">
        <f t="shared" si="38"/>
        <v>-4000</v>
      </c>
      <c r="I468" s="24">
        <v>4</v>
      </c>
      <c r="K468" s="17" t="s">
        <v>18</v>
      </c>
      <c r="L468">
        <v>12</v>
      </c>
      <c r="M468" s="2">
        <v>460</v>
      </c>
    </row>
    <row r="469" spans="2:13" ht="12.75">
      <c r="B469" s="312">
        <v>2000</v>
      </c>
      <c r="C469" s="1" t="s">
        <v>33</v>
      </c>
      <c r="D469" s="14" t="s">
        <v>12</v>
      </c>
      <c r="E469" s="1" t="s">
        <v>22</v>
      </c>
      <c r="F469" s="78" t="s">
        <v>210</v>
      </c>
      <c r="G469" s="29" t="s">
        <v>79</v>
      </c>
      <c r="H469" s="6">
        <f t="shared" si="38"/>
        <v>-6000</v>
      </c>
      <c r="I469" s="24">
        <v>4</v>
      </c>
      <c r="K469" s="17" t="s">
        <v>18</v>
      </c>
      <c r="L469">
        <v>12</v>
      </c>
      <c r="M469" s="2">
        <v>460</v>
      </c>
    </row>
    <row r="470" spans="2:13" ht="12.75">
      <c r="B470" s="312">
        <v>2000</v>
      </c>
      <c r="C470" s="1" t="s">
        <v>33</v>
      </c>
      <c r="D470" s="14" t="s">
        <v>12</v>
      </c>
      <c r="E470" s="1" t="s">
        <v>22</v>
      </c>
      <c r="F470" s="78" t="s">
        <v>210</v>
      </c>
      <c r="G470" s="29" t="s">
        <v>81</v>
      </c>
      <c r="H470" s="6">
        <f t="shared" si="38"/>
        <v>-8000</v>
      </c>
      <c r="I470" s="24">
        <v>4</v>
      </c>
      <c r="K470" s="17" t="s">
        <v>18</v>
      </c>
      <c r="L470">
        <v>12</v>
      </c>
      <c r="M470" s="2">
        <v>460</v>
      </c>
    </row>
    <row r="471" spans="1:13" ht="12.75">
      <c r="A471" s="13"/>
      <c r="B471" s="319">
        <f>SUM(B467:B470)</f>
        <v>8000</v>
      </c>
      <c r="C471" s="13" t="s">
        <v>33</v>
      </c>
      <c r="D471" s="13"/>
      <c r="E471" s="13"/>
      <c r="F471" s="63"/>
      <c r="G471" s="20"/>
      <c r="H471" s="55">
        <v>0</v>
      </c>
      <c r="I471" s="56">
        <f>+B471/M471</f>
        <v>17.391304347826086</v>
      </c>
      <c r="J471" s="57"/>
      <c r="K471" s="57"/>
      <c r="L471" s="57"/>
      <c r="M471" s="2">
        <v>460</v>
      </c>
    </row>
    <row r="472" spans="1:13" s="57" customFormat="1" ht="12.75">
      <c r="A472" s="1"/>
      <c r="B472" s="312"/>
      <c r="C472" s="1"/>
      <c r="D472" s="1"/>
      <c r="E472" s="1"/>
      <c r="F472" s="78"/>
      <c r="G472" s="29"/>
      <c r="H472" s="6">
        <f>H471-B472</f>
        <v>0</v>
      </c>
      <c r="I472" s="24">
        <f>+B472/M472</f>
        <v>0</v>
      </c>
      <c r="J472"/>
      <c r="K472"/>
      <c r="L472"/>
      <c r="M472" s="2">
        <v>460</v>
      </c>
    </row>
    <row r="473" spans="2:13" ht="12.75">
      <c r="B473" s="312"/>
      <c r="H473" s="6">
        <f>H472-B473</f>
        <v>0</v>
      </c>
      <c r="I473" s="24">
        <f>+B473/M473</f>
        <v>0</v>
      </c>
      <c r="M473" s="2">
        <v>460</v>
      </c>
    </row>
    <row r="474" spans="2:13" ht="12.75">
      <c r="B474" s="312">
        <v>1000</v>
      </c>
      <c r="C474" s="1" t="s">
        <v>34</v>
      </c>
      <c r="D474" s="14" t="s">
        <v>12</v>
      </c>
      <c r="E474" s="1" t="s">
        <v>35</v>
      </c>
      <c r="F474" s="78" t="s">
        <v>210</v>
      </c>
      <c r="G474" s="29" t="s">
        <v>77</v>
      </c>
      <c r="H474" s="6">
        <f>H473-B474</f>
        <v>-1000</v>
      </c>
      <c r="I474" s="24">
        <v>2</v>
      </c>
      <c r="K474" s="17" t="s">
        <v>18</v>
      </c>
      <c r="L474">
        <v>12</v>
      </c>
      <c r="M474" s="2">
        <v>460</v>
      </c>
    </row>
    <row r="475" spans="2:13" ht="12.75">
      <c r="B475" s="312">
        <v>1000</v>
      </c>
      <c r="C475" s="1" t="s">
        <v>34</v>
      </c>
      <c r="D475" s="14" t="s">
        <v>12</v>
      </c>
      <c r="E475" s="1" t="s">
        <v>35</v>
      </c>
      <c r="F475" s="78" t="s">
        <v>210</v>
      </c>
      <c r="G475" s="29" t="s">
        <v>79</v>
      </c>
      <c r="H475" s="6">
        <f>H474-B475</f>
        <v>-2000</v>
      </c>
      <c r="I475" s="24">
        <v>2</v>
      </c>
      <c r="K475" s="17" t="s">
        <v>18</v>
      </c>
      <c r="L475">
        <v>12</v>
      </c>
      <c r="M475" s="2">
        <v>460</v>
      </c>
    </row>
    <row r="476" spans="1:13" ht="12.75">
      <c r="A476" s="13"/>
      <c r="B476" s="319">
        <f>SUM(B474:B475)</f>
        <v>2000</v>
      </c>
      <c r="C476" s="13"/>
      <c r="D476" s="13"/>
      <c r="E476" s="13" t="s">
        <v>35</v>
      </c>
      <c r="F476" s="63"/>
      <c r="G476" s="20"/>
      <c r="H476" s="55">
        <v>0</v>
      </c>
      <c r="I476" s="56">
        <f aca="true" t="shared" si="39" ref="I476:I482">+B476/M476</f>
        <v>4.3478260869565215</v>
      </c>
      <c r="J476" s="57"/>
      <c r="K476" s="57"/>
      <c r="L476" s="57"/>
      <c r="M476" s="2">
        <v>460</v>
      </c>
    </row>
    <row r="477" spans="1:13" s="57" customFormat="1" ht="12.75">
      <c r="A477" s="1"/>
      <c r="B477" s="312"/>
      <c r="C477" s="1"/>
      <c r="D477" s="1"/>
      <c r="E477" s="1"/>
      <c r="F477" s="78"/>
      <c r="G477" s="29"/>
      <c r="H477" s="6">
        <f>H476-B477</f>
        <v>0</v>
      </c>
      <c r="I477" s="24">
        <f t="shared" si="39"/>
        <v>0</v>
      </c>
      <c r="J477"/>
      <c r="K477"/>
      <c r="L477"/>
      <c r="M477" s="2">
        <v>460</v>
      </c>
    </row>
    <row r="478" spans="2:13" ht="12.75">
      <c r="B478" s="312"/>
      <c r="H478" s="6">
        <f>H477-B478</f>
        <v>0</v>
      </c>
      <c r="I478" s="24">
        <f t="shared" si="39"/>
        <v>0</v>
      </c>
      <c r="M478" s="2">
        <v>460</v>
      </c>
    </row>
    <row r="479" spans="2:13" ht="12.75">
      <c r="B479" s="312"/>
      <c r="H479" s="6">
        <f>H478-B479</f>
        <v>0</v>
      </c>
      <c r="I479" s="24">
        <f t="shared" si="39"/>
        <v>0</v>
      </c>
      <c r="M479" s="2">
        <v>460</v>
      </c>
    </row>
    <row r="480" spans="2:13" ht="12.75">
      <c r="B480" s="312"/>
      <c r="H480" s="6">
        <f>H479-B480</f>
        <v>0</v>
      </c>
      <c r="I480" s="24">
        <f t="shared" si="39"/>
        <v>0</v>
      </c>
      <c r="M480" s="2">
        <v>460</v>
      </c>
    </row>
    <row r="481" spans="1:13" ht="12.75">
      <c r="A481" s="13"/>
      <c r="B481" s="319">
        <f>+B515+B528+B538+B550+B564+B493+B555</f>
        <v>186100</v>
      </c>
      <c r="C481" s="51" t="s">
        <v>217</v>
      </c>
      <c r="D481" s="52" t="s">
        <v>218</v>
      </c>
      <c r="E481" s="51" t="s">
        <v>99</v>
      </c>
      <c r="F481" s="53" t="s">
        <v>219</v>
      </c>
      <c r="G481" s="54" t="s">
        <v>101</v>
      </c>
      <c r="H481" s="55"/>
      <c r="I481" s="56">
        <f t="shared" si="39"/>
        <v>404.5652173913044</v>
      </c>
      <c r="J481" s="56"/>
      <c r="K481" s="56"/>
      <c r="L481" s="57"/>
      <c r="M481" s="2">
        <v>460</v>
      </c>
    </row>
    <row r="482" spans="2:13" ht="12.75">
      <c r="B482" s="312"/>
      <c r="H482" s="6">
        <f aca="true" t="shared" si="40" ref="H482:H492">H481-B482</f>
        <v>0</v>
      </c>
      <c r="I482" s="24">
        <f t="shared" si="39"/>
        <v>0</v>
      </c>
      <c r="M482" s="2">
        <v>460</v>
      </c>
    </row>
    <row r="483" spans="2:13" ht="12.75">
      <c r="B483" s="312">
        <v>2500</v>
      </c>
      <c r="C483" s="1" t="s">
        <v>0</v>
      </c>
      <c r="D483" s="1" t="s">
        <v>12</v>
      </c>
      <c r="E483" s="1" t="s">
        <v>102</v>
      </c>
      <c r="F483" s="291" t="s">
        <v>220</v>
      </c>
      <c r="G483" s="29" t="s">
        <v>77</v>
      </c>
      <c r="H483" s="6">
        <f t="shared" si="40"/>
        <v>-2500</v>
      </c>
      <c r="I483" s="24">
        <v>5</v>
      </c>
      <c r="K483" t="s">
        <v>0</v>
      </c>
      <c r="L483">
        <v>13</v>
      </c>
      <c r="M483" s="2">
        <v>460</v>
      </c>
    </row>
    <row r="484" spans="2:13" ht="12.75">
      <c r="B484" s="312">
        <v>2500</v>
      </c>
      <c r="C484" s="1" t="s">
        <v>0</v>
      </c>
      <c r="D484" s="1" t="s">
        <v>12</v>
      </c>
      <c r="E484" s="1" t="s">
        <v>102</v>
      </c>
      <c r="F484" s="291" t="s">
        <v>221</v>
      </c>
      <c r="G484" s="29" t="s">
        <v>79</v>
      </c>
      <c r="H484" s="6">
        <f t="shared" si="40"/>
        <v>-5000</v>
      </c>
      <c r="I484" s="24">
        <v>5</v>
      </c>
      <c r="K484" t="s">
        <v>0</v>
      </c>
      <c r="L484">
        <v>13</v>
      </c>
      <c r="M484" s="2">
        <v>460</v>
      </c>
    </row>
    <row r="485" spans="2:13" ht="12.75">
      <c r="B485" s="312">
        <v>5000</v>
      </c>
      <c r="C485" s="1" t="s">
        <v>0</v>
      </c>
      <c r="D485" s="1" t="s">
        <v>12</v>
      </c>
      <c r="E485" s="1" t="s">
        <v>102</v>
      </c>
      <c r="F485" s="291" t="s">
        <v>222</v>
      </c>
      <c r="G485" s="29" t="s">
        <v>81</v>
      </c>
      <c r="H485" s="6">
        <f t="shared" si="40"/>
        <v>-10000</v>
      </c>
      <c r="I485" s="24">
        <v>10</v>
      </c>
      <c r="K485" t="s">
        <v>0</v>
      </c>
      <c r="L485">
        <v>13</v>
      </c>
      <c r="M485" s="2">
        <v>460</v>
      </c>
    </row>
    <row r="486" spans="2:13" ht="12.75">
      <c r="B486" s="312">
        <v>2500</v>
      </c>
      <c r="C486" s="1" t="s">
        <v>0</v>
      </c>
      <c r="D486" s="1" t="s">
        <v>12</v>
      </c>
      <c r="E486" s="1" t="s">
        <v>102</v>
      </c>
      <c r="F486" s="291" t="s">
        <v>223</v>
      </c>
      <c r="G486" s="29" t="s">
        <v>224</v>
      </c>
      <c r="H486" s="6">
        <f t="shared" si="40"/>
        <v>-12500</v>
      </c>
      <c r="I486" s="24">
        <v>5</v>
      </c>
      <c r="K486" t="s">
        <v>0</v>
      </c>
      <c r="L486">
        <v>13</v>
      </c>
      <c r="M486" s="2">
        <v>460</v>
      </c>
    </row>
    <row r="487" spans="1:13" s="57" customFormat="1" ht="12.75">
      <c r="A487" s="1"/>
      <c r="B487" s="312">
        <v>2500</v>
      </c>
      <c r="C487" s="1" t="s">
        <v>0</v>
      </c>
      <c r="D487" s="1" t="s">
        <v>12</v>
      </c>
      <c r="E487" s="1" t="s">
        <v>102</v>
      </c>
      <c r="F487" s="291" t="s">
        <v>225</v>
      </c>
      <c r="G487" s="29" t="s">
        <v>226</v>
      </c>
      <c r="H487" s="6">
        <f t="shared" si="40"/>
        <v>-15000</v>
      </c>
      <c r="I487" s="24">
        <v>5</v>
      </c>
      <c r="J487"/>
      <c r="K487" t="s">
        <v>0</v>
      </c>
      <c r="L487">
        <v>13</v>
      </c>
      <c r="M487" s="2">
        <v>460</v>
      </c>
    </row>
    <row r="488" spans="2:13" ht="12.75">
      <c r="B488" s="312">
        <v>2500</v>
      </c>
      <c r="C488" s="1" t="s">
        <v>0</v>
      </c>
      <c r="D488" s="1" t="s">
        <v>12</v>
      </c>
      <c r="E488" s="1" t="s">
        <v>102</v>
      </c>
      <c r="F488" s="291" t="s">
        <v>227</v>
      </c>
      <c r="G488" s="29" t="s">
        <v>228</v>
      </c>
      <c r="H488" s="6">
        <f t="shared" si="40"/>
        <v>-17500</v>
      </c>
      <c r="I488" s="24">
        <v>5</v>
      </c>
      <c r="K488" t="s">
        <v>0</v>
      </c>
      <c r="L488">
        <v>13</v>
      </c>
      <c r="M488" s="2">
        <v>460</v>
      </c>
    </row>
    <row r="489" spans="2:13" ht="12.75">
      <c r="B489" s="312">
        <v>2500</v>
      </c>
      <c r="C489" s="1" t="s">
        <v>0</v>
      </c>
      <c r="D489" s="1" t="s">
        <v>12</v>
      </c>
      <c r="E489" s="1" t="s">
        <v>102</v>
      </c>
      <c r="F489" s="291" t="s">
        <v>229</v>
      </c>
      <c r="G489" s="29" t="s">
        <v>230</v>
      </c>
      <c r="H489" s="6">
        <f t="shared" si="40"/>
        <v>-20000</v>
      </c>
      <c r="I489" s="24">
        <v>5</v>
      </c>
      <c r="K489" t="s">
        <v>0</v>
      </c>
      <c r="L489">
        <v>13</v>
      </c>
      <c r="M489" s="2">
        <v>460</v>
      </c>
    </row>
    <row r="490" spans="2:13" ht="12.75">
      <c r="B490" s="312">
        <v>2500</v>
      </c>
      <c r="C490" s="1" t="s">
        <v>0</v>
      </c>
      <c r="D490" s="1" t="s">
        <v>12</v>
      </c>
      <c r="E490" s="1" t="s">
        <v>102</v>
      </c>
      <c r="F490" s="291" t="s">
        <v>231</v>
      </c>
      <c r="G490" s="29" t="s">
        <v>232</v>
      </c>
      <c r="H490" s="6">
        <f t="shared" si="40"/>
        <v>-22500</v>
      </c>
      <c r="I490" s="24">
        <v>5</v>
      </c>
      <c r="K490" t="s">
        <v>0</v>
      </c>
      <c r="L490">
        <v>13</v>
      </c>
      <c r="M490" s="2">
        <v>460</v>
      </c>
    </row>
    <row r="491" spans="1:13" ht="12.75">
      <c r="A491" s="14"/>
      <c r="B491" s="302">
        <v>6000</v>
      </c>
      <c r="C491" s="14" t="s">
        <v>0</v>
      </c>
      <c r="D491" s="14" t="s">
        <v>12</v>
      </c>
      <c r="E491" s="14" t="s">
        <v>57</v>
      </c>
      <c r="F491" s="336" t="s">
        <v>233</v>
      </c>
      <c r="G491" s="31" t="s">
        <v>230</v>
      </c>
      <c r="H491" s="30">
        <f t="shared" si="40"/>
        <v>-28500</v>
      </c>
      <c r="I491" s="41">
        <f aca="true" t="shared" si="41" ref="I491:I517">+B491/M491</f>
        <v>13.043478260869565</v>
      </c>
      <c r="J491" s="17"/>
      <c r="K491" s="17" t="s">
        <v>0</v>
      </c>
      <c r="L491" s="17">
        <v>13</v>
      </c>
      <c r="M491" s="2">
        <v>460</v>
      </c>
    </row>
    <row r="492" spans="2:13" ht="12.75">
      <c r="B492" s="312">
        <v>2000</v>
      </c>
      <c r="C492" s="1" t="s">
        <v>0</v>
      </c>
      <c r="D492" s="1" t="s">
        <v>12</v>
      </c>
      <c r="E492" s="1" t="s">
        <v>57</v>
      </c>
      <c r="F492" s="291" t="s">
        <v>234</v>
      </c>
      <c r="G492" s="29" t="s">
        <v>232</v>
      </c>
      <c r="H492" s="6">
        <f t="shared" si="40"/>
        <v>-30500</v>
      </c>
      <c r="I492" s="24">
        <f t="shared" si="41"/>
        <v>4.3478260869565215</v>
      </c>
      <c r="K492" t="s">
        <v>0</v>
      </c>
      <c r="L492" s="17">
        <v>13</v>
      </c>
      <c r="M492" s="2">
        <v>460</v>
      </c>
    </row>
    <row r="493" spans="1:13" ht="12.75">
      <c r="A493" s="13"/>
      <c r="B493" s="319">
        <f>SUM(B483:B492)</f>
        <v>30500</v>
      </c>
      <c r="C493" s="13" t="s">
        <v>0</v>
      </c>
      <c r="D493" s="13"/>
      <c r="E493" s="13"/>
      <c r="F493" s="63"/>
      <c r="G493" s="20"/>
      <c r="H493" s="55">
        <v>0</v>
      </c>
      <c r="I493" s="56">
        <f t="shared" si="41"/>
        <v>66.30434782608695</v>
      </c>
      <c r="J493" s="57"/>
      <c r="K493" s="57"/>
      <c r="L493" s="57"/>
      <c r="M493" s="2">
        <v>460</v>
      </c>
    </row>
    <row r="494" spans="2:13" ht="12.75">
      <c r="B494" s="312"/>
      <c r="H494" s="6">
        <f aca="true" t="shared" si="42" ref="H494:H514">H493-B494</f>
        <v>0</v>
      </c>
      <c r="I494" s="24">
        <f t="shared" si="41"/>
        <v>0</v>
      </c>
      <c r="M494" s="2">
        <v>460</v>
      </c>
    </row>
    <row r="495" spans="2:13" ht="12.75">
      <c r="B495" s="312"/>
      <c r="H495" s="6">
        <f t="shared" si="42"/>
        <v>0</v>
      </c>
      <c r="I495" s="24">
        <f t="shared" si="41"/>
        <v>0</v>
      </c>
      <c r="M495" s="2">
        <v>460</v>
      </c>
    </row>
    <row r="496" spans="2:13" ht="12.75">
      <c r="B496" s="312">
        <v>1000</v>
      </c>
      <c r="C496" s="1" t="s">
        <v>235</v>
      </c>
      <c r="D496" s="14" t="s">
        <v>12</v>
      </c>
      <c r="E496" s="1" t="s">
        <v>22</v>
      </c>
      <c r="F496" s="78" t="s">
        <v>236</v>
      </c>
      <c r="G496" s="29" t="s">
        <v>77</v>
      </c>
      <c r="H496" s="6">
        <f t="shared" si="42"/>
        <v>-1000</v>
      </c>
      <c r="I496" s="24">
        <f t="shared" si="41"/>
        <v>2.1739130434782608</v>
      </c>
      <c r="K496" t="s">
        <v>102</v>
      </c>
      <c r="L496">
        <v>13</v>
      </c>
      <c r="M496" s="2">
        <v>460</v>
      </c>
    </row>
    <row r="497" spans="2:13" ht="12.75">
      <c r="B497" s="312">
        <v>1000</v>
      </c>
      <c r="C497" s="1" t="s">
        <v>237</v>
      </c>
      <c r="D497" s="14" t="s">
        <v>12</v>
      </c>
      <c r="E497" s="1" t="s">
        <v>22</v>
      </c>
      <c r="F497" s="78" t="s">
        <v>236</v>
      </c>
      <c r="G497" s="29" t="s">
        <v>77</v>
      </c>
      <c r="H497" s="6">
        <f t="shared" si="42"/>
        <v>-2000</v>
      </c>
      <c r="I497" s="24">
        <f t="shared" si="41"/>
        <v>2.1739130434782608</v>
      </c>
      <c r="K497" t="s">
        <v>102</v>
      </c>
      <c r="L497">
        <v>13</v>
      </c>
      <c r="M497" s="2">
        <v>460</v>
      </c>
    </row>
    <row r="498" spans="2:13" ht="12.75">
      <c r="B498" s="312">
        <v>500</v>
      </c>
      <c r="C498" s="1" t="s">
        <v>238</v>
      </c>
      <c r="D498" s="14" t="s">
        <v>12</v>
      </c>
      <c r="E498" s="1" t="s">
        <v>22</v>
      </c>
      <c r="F498" s="78" t="s">
        <v>236</v>
      </c>
      <c r="G498" s="29" t="s">
        <v>79</v>
      </c>
      <c r="H498" s="6">
        <f t="shared" si="42"/>
        <v>-2500</v>
      </c>
      <c r="I498" s="24">
        <f t="shared" si="41"/>
        <v>1.0869565217391304</v>
      </c>
      <c r="K498" t="s">
        <v>102</v>
      </c>
      <c r="L498">
        <v>13</v>
      </c>
      <c r="M498" s="2">
        <v>460</v>
      </c>
    </row>
    <row r="499" spans="2:13" ht="12.75">
      <c r="B499" s="312">
        <v>1600</v>
      </c>
      <c r="C499" s="1" t="s">
        <v>239</v>
      </c>
      <c r="D499" s="14" t="s">
        <v>12</v>
      </c>
      <c r="E499" s="1" t="s">
        <v>22</v>
      </c>
      <c r="F499" s="78" t="s">
        <v>236</v>
      </c>
      <c r="G499" s="29" t="s">
        <v>79</v>
      </c>
      <c r="H499" s="6">
        <f t="shared" si="42"/>
        <v>-4100</v>
      </c>
      <c r="I499" s="24">
        <f t="shared" si="41"/>
        <v>3.4782608695652173</v>
      </c>
      <c r="K499" t="s">
        <v>102</v>
      </c>
      <c r="L499">
        <v>13</v>
      </c>
      <c r="M499" s="2">
        <v>460</v>
      </c>
    </row>
    <row r="500" spans="2:13" ht="12.75">
      <c r="B500" s="312">
        <v>500</v>
      </c>
      <c r="C500" s="1" t="s">
        <v>240</v>
      </c>
      <c r="D500" s="14" t="s">
        <v>12</v>
      </c>
      <c r="E500" s="1" t="s">
        <v>22</v>
      </c>
      <c r="F500" s="78" t="s">
        <v>236</v>
      </c>
      <c r="G500" s="29" t="s">
        <v>79</v>
      </c>
      <c r="H500" s="6">
        <f t="shared" si="42"/>
        <v>-4600</v>
      </c>
      <c r="I500" s="24">
        <f t="shared" si="41"/>
        <v>1.0869565217391304</v>
      </c>
      <c r="K500" t="s">
        <v>102</v>
      </c>
      <c r="L500">
        <v>13</v>
      </c>
      <c r="M500" s="2">
        <v>460</v>
      </c>
    </row>
    <row r="501" spans="2:13" ht="12.75">
      <c r="B501" s="312">
        <v>1000</v>
      </c>
      <c r="C501" s="1" t="s">
        <v>241</v>
      </c>
      <c r="D501" s="14" t="s">
        <v>12</v>
      </c>
      <c r="E501" s="1" t="s">
        <v>22</v>
      </c>
      <c r="F501" s="78" t="s">
        <v>236</v>
      </c>
      <c r="G501" s="29" t="s">
        <v>81</v>
      </c>
      <c r="H501" s="6">
        <f t="shared" si="42"/>
        <v>-5600</v>
      </c>
      <c r="I501" s="24">
        <f t="shared" si="41"/>
        <v>2.1739130434782608</v>
      </c>
      <c r="K501" t="s">
        <v>102</v>
      </c>
      <c r="L501">
        <v>13</v>
      </c>
      <c r="M501" s="2">
        <v>460</v>
      </c>
    </row>
    <row r="502" spans="2:13" ht="12.75">
      <c r="B502" s="312">
        <v>1000</v>
      </c>
      <c r="C502" s="1" t="s">
        <v>237</v>
      </c>
      <c r="D502" s="14" t="s">
        <v>12</v>
      </c>
      <c r="E502" s="1" t="s">
        <v>22</v>
      </c>
      <c r="F502" s="78" t="s">
        <v>236</v>
      </c>
      <c r="G502" s="29" t="s">
        <v>224</v>
      </c>
      <c r="H502" s="6">
        <f t="shared" si="42"/>
        <v>-6600</v>
      </c>
      <c r="I502" s="24">
        <f t="shared" si="41"/>
        <v>2.1739130434782608</v>
      </c>
      <c r="K502" t="s">
        <v>102</v>
      </c>
      <c r="L502">
        <v>13</v>
      </c>
      <c r="M502" s="2">
        <v>460</v>
      </c>
    </row>
    <row r="503" spans="2:13" ht="12.75">
      <c r="B503" s="312">
        <v>1000</v>
      </c>
      <c r="C503" s="1" t="s">
        <v>242</v>
      </c>
      <c r="D503" s="14" t="s">
        <v>12</v>
      </c>
      <c r="E503" s="1" t="s">
        <v>22</v>
      </c>
      <c r="F503" s="78" t="s">
        <v>236</v>
      </c>
      <c r="G503" s="29" t="s">
        <v>226</v>
      </c>
      <c r="H503" s="6">
        <f t="shared" si="42"/>
        <v>-7600</v>
      </c>
      <c r="I503" s="24">
        <f t="shared" si="41"/>
        <v>2.1739130434782608</v>
      </c>
      <c r="K503" t="s">
        <v>102</v>
      </c>
      <c r="L503">
        <v>13</v>
      </c>
      <c r="M503" s="2">
        <v>460</v>
      </c>
    </row>
    <row r="504" spans="2:13" ht="12.75">
      <c r="B504" s="312">
        <v>1000</v>
      </c>
      <c r="C504" s="1" t="s">
        <v>243</v>
      </c>
      <c r="D504" s="14" t="s">
        <v>12</v>
      </c>
      <c r="E504" s="1" t="s">
        <v>22</v>
      </c>
      <c r="F504" s="78" t="s">
        <v>236</v>
      </c>
      <c r="G504" s="29" t="s">
        <v>226</v>
      </c>
      <c r="H504" s="6">
        <f t="shared" si="42"/>
        <v>-8600</v>
      </c>
      <c r="I504" s="24">
        <f t="shared" si="41"/>
        <v>2.1739130434782608</v>
      </c>
      <c r="K504" t="s">
        <v>102</v>
      </c>
      <c r="L504">
        <v>13</v>
      </c>
      <c r="M504" s="2">
        <v>460</v>
      </c>
    </row>
    <row r="505" spans="2:13" ht="12.75">
      <c r="B505" s="312">
        <v>500</v>
      </c>
      <c r="C505" s="1" t="s">
        <v>244</v>
      </c>
      <c r="D505" s="14" t="s">
        <v>12</v>
      </c>
      <c r="E505" s="1" t="s">
        <v>22</v>
      </c>
      <c r="F505" s="78" t="s">
        <v>236</v>
      </c>
      <c r="G505" s="29" t="s">
        <v>228</v>
      </c>
      <c r="H505" s="6">
        <f t="shared" si="42"/>
        <v>-9100</v>
      </c>
      <c r="I505" s="24">
        <f t="shared" si="41"/>
        <v>1.0869565217391304</v>
      </c>
      <c r="K505" t="s">
        <v>102</v>
      </c>
      <c r="L505">
        <v>13</v>
      </c>
      <c r="M505" s="2">
        <v>460</v>
      </c>
    </row>
    <row r="506" spans="2:13" ht="12.75">
      <c r="B506" s="312">
        <v>1600</v>
      </c>
      <c r="C506" s="1" t="s">
        <v>239</v>
      </c>
      <c r="D506" s="14" t="s">
        <v>12</v>
      </c>
      <c r="E506" s="1" t="s">
        <v>22</v>
      </c>
      <c r="F506" s="78" t="s">
        <v>236</v>
      </c>
      <c r="G506" s="29" t="s">
        <v>228</v>
      </c>
      <c r="H506" s="6">
        <f t="shared" si="42"/>
        <v>-10700</v>
      </c>
      <c r="I506" s="24">
        <f t="shared" si="41"/>
        <v>3.4782608695652173</v>
      </c>
      <c r="K506" t="s">
        <v>102</v>
      </c>
      <c r="L506">
        <v>13</v>
      </c>
      <c r="M506" s="2">
        <v>460</v>
      </c>
    </row>
    <row r="507" spans="2:13" ht="12.75">
      <c r="B507" s="312">
        <v>500</v>
      </c>
      <c r="C507" s="1" t="s">
        <v>240</v>
      </c>
      <c r="D507" s="14" t="s">
        <v>12</v>
      </c>
      <c r="E507" s="1" t="s">
        <v>22</v>
      </c>
      <c r="F507" s="78" t="s">
        <v>236</v>
      </c>
      <c r="G507" s="29" t="s">
        <v>228</v>
      </c>
      <c r="H507" s="6">
        <f t="shared" si="42"/>
        <v>-11200</v>
      </c>
      <c r="I507" s="24">
        <f t="shared" si="41"/>
        <v>1.0869565217391304</v>
      </c>
      <c r="K507" t="s">
        <v>102</v>
      </c>
      <c r="L507">
        <v>13</v>
      </c>
      <c r="M507" s="2">
        <v>460</v>
      </c>
    </row>
    <row r="508" spans="1:13" s="57" customFormat="1" ht="12.75">
      <c r="A508" s="1"/>
      <c r="B508" s="312">
        <v>1000</v>
      </c>
      <c r="C508" s="1" t="s">
        <v>245</v>
      </c>
      <c r="D508" s="14" t="s">
        <v>12</v>
      </c>
      <c r="E508" s="1" t="s">
        <v>22</v>
      </c>
      <c r="F508" s="78" t="s">
        <v>236</v>
      </c>
      <c r="G508" s="29" t="s">
        <v>230</v>
      </c>
      <c r="H508" s="6">
        <f t="shared" si="42"/>
        <v>-12200</v>
      </c>
      <c r="I508" s="24">
        <f t="shared" si="41"/>
        <v>2.1739130434782608</v>
      </c>
      <c r="J508"/>
      <c r="K508" t="s">
        <v>102</v>
      </c>
      <c r="L508">
        <v>13</v>
      </c>
      <c r="M508" s="2">
        <v>460</v>
      </c>
    </row>
    <row r="509" spans="2:13" ht="12.75">
      <c r="B509" s="312">
        <v>1000</v>
      </c>
      <c r="C509" s="1" t="s">
        <v>246</v>
      </c>
      <c r="D509" s="14" t="s">
        <v>12</v>
      </c>
      <c r="E509" s="1" t="s">
        <v>22</v>
      </c>
      <c r="F509" s="78" t="s">
        <v>236</v>
      </c>
      <c r="G509" s="29" t="s">
        <v>232</v>
      </c>
      <c r="H509" s="6">
        <f t="shared" si="42"/>
        <v>-13200</v>
      </c>
      <c r="I509" s="24">
        <f t="shared" si="41"/>
        <v>2.1739130434782608</v>
      </c>
      <c r="K509" t="s">
        <v>102</v>
      </c>
      <c r="L509">
        <v>13</v>
      </c>
      <c r="M509" s="2">
        <v>460</v>
      </c>
    </row>
    <row r="510" spans="2:13" ht="12.75">
      <c r="B510" s="312">
        <v>3000</v>
      </c>
      <c r="C510" s="1" t="s">
        <v>247</v>
      </c>
      <c r="D510" s="14" t="s">
        <v>12</v>
      </c>
      <c r="E510" s="1" t="s">
        <v>22</v>
      </c>
      <c r="F510" s="78" t="s">
        <v>236</v>
      </c>
      <c r="G510" s="29" t="s">
        <v>232</v>
      </c>
      <c r="H510" s="6">
        <f t="shared" si="42"/>
        <v>-16200</v>
      </c>
      <c r="I510" s="24">
        <f t="shared" si="41"/>
        <v>6.521739130434782</v>
      </c>
      <c r="K510" t="s">
        <v>102</v>
      </c>
      <c r="L510">
        <v>13</v>
      </c>
      <c r="M510" s="2">
        <v>460</v>
      </c>
    </row>
    <row r="511" spans="2:13" ht="12.75">
      <c r="B511" s="312">
        <v>3000</v>
      </c>
      <c r="C511" s="1" t="s">
        <v>248</v>
      </c>
      <c r="D511" s="14" t="s">
        <v>12</v>
      </c>
      <c r="E511" s="1" t="s">
        <v>22</v>
      </c>
      <c r="F511" s="78" t="s">
        <v>236</v>
      </c>
      <c r="G511" s="29" t="s">
        <v>232</v>
      </c>
      <c r="H511" s="6">
        <f t="shared" si="42"/>
        <v>-19200</v>
      </c>
      <c r="I511" s="24">
        <f t="shared" si="41"/>
        <v>6.521739130434782</v>
      </c>
      <c r="K511" t="s">
        <v>102</v>
      </c>
      <c r="L511">
        <v>13</v>
      </c>
      <c r="M511" s="2">
        <v>460</v>
      </c>
    </row>
    <row r="512" spans="2:13" ht="12.75">
      <c r="B512" s="312">
        <v>1000</v>
      </c>
      <c r="C512" s="1" t="s">
        <v>249</v>
      </c>
      <c r="D512" s="14" t="s">
        <v>12</v>
      </c>
      <c r="E512" s="1" t="s">
        <v>22</v>
      </c>
      <c r="F512" s="78" t="s">
        <v>236</v>
      </c>
      <c r="G512" s="29" t="s">
        <v>232</v>
      </c>
      <c r="H512" s="6">
        <f t="shared" si="42"/>
        <v>-20200</v>
      </c>
      <c r="I512" s="24">
        <f t="shared" si="41"/>
        <v>2.1739130434782608</v>
      </c>
      <c r="K512" t="s">
        <v>102</v>
      </c>
      <c r="L512">
        <v>13</v>
      </c>
      <c r="M512" s="2">
        <v>460</v>
      </c>
    </row>
    <row r="513" spans="2:13" ht="12.75">
      <c r="B513" s="312">
        <v>3000</v>
      </c>
      <c r="C513" s="1" t="s">
        <v>112</v>
      </c>
      <c r="D513" s="14" t="s">
        <v>12</v>
      </c>
      <c r="E513" s="1" t="s">
        <v>22</v>
      </c>
      <c r="F513" s="78" t="s">
        <v>236</v>
      </c>
      <c r="G513" s="29" t="s">
        <v>232</v>
      </c>
      <c r="H513" s="6">
        <f t="shared" si="42"/>
        <v>-23200</v>
      </c>
      <c r="I513" s="24">
        <f t="shared" si="41"/>
        <v>6.521739130434782</v>
      </c>
      <c r="K513" t="s">
        <v>102</v>
      </c>
      <c r="L513">
        <v>13</v>
      </c>
      <c r="M513" s="2">
        <v>460</v>
      </c>
    </row>
    <row r="514" spans="2:13" ht="12.75">
      <c r="B514" s="312">
        <v>15000</v>
      </c>
      <c r="C514" s="1" t="s">
        <v>238</v>
      </c>
      <c r="D514" s="14" t="s">
        <v>12</v>
      </c>
      <c r="E514" s="1" t="s">
        <v>22</v>
      </c>
      <c r="F514" s="78" t="s">
        <v>250</v>
      </c>
      <c r="G514" s="29" t="s">
        <v>230</v>
      </c>
      <c r="H514" s="6">
        <f t="shared" si="42"/>
        <v>-38200</v>
      </c>
      <c r="I514" s="24">
        <f t="shared" si="41"/>
        <v>32.608695652173914</v>
      </c>
      <c r="K514" t="s">
        <v>57</v>
      </c>
      <c r="L514">
        <v>13</v>
      </c>
      <c r="M514" s="2">
        <v>460</v>
      </c>
    </row>
    <row r="515" spans="1:13" ht="12.75">
      <c r="A515" s="13"/>
      <c r="B515" s="319">
        <f>SUM(B496:B514)</f>
        <v>38200</v>
      </c>
      <c r="C515" s="13" t="s">
        <v>27</v>
      </c>
      <c r="D515" s="13"/>
      <c r="E515" s="13"/>
      <c r="F515" s="63"/>
      <c r="G515" s="20"/>
      <c r="H515" s="55">
        <v>0</v>
      </c>
      <c r="I515" s="56">
        <f t="shared" si="41"/>
        <v>83.04347826086956</v>
      </c>
      <c r="J515" s="57"/>
      <c r="K515" s="57"/>
      <c r="L515" s="57"/>
      <c r="M515" s="2">
        <v>460</v>
      </c>
    </row>
    <row r="516" spans="2:13" ht="12.75">
      <c r="B516" s="312"/>
      <c r="H516" s="6">
        <f aca="true" t="shared" si="43" ref="H516:H527">H515-B516</f>
        <v>0</v>
      </c>
      <c r="I516" s="24">
        <f t="shared" si="41"/>
        <v>0</v>
      </c>
      <c r="M516" s="2">
        <v>460</v>
      </c>
    </row>
    <row r="517" spans="2:13" ht="12.75">
      <c r="B517" s="312"/>
      <c r="H517" s="6">
        <f t="shared" si="43"/>
        <v>0</v>
      </c>
      <c r="I517" s="24">
        <f t="shared" si="41"/>
        <v>0</v>
      </c>
      <c r="M517" s="2">
        <v>460</v>
      </c>
    </row>
    <row r="518" spans="2:13" ht="12.75">
      <c r="B518" s="312">
        <v>1600</v>
      </c>
      <c r="C518" s="1" t="s">
        <v>28</v>
      </c>
      <c r="D518" s="14" t="s">
        <v>12</v>
      </c>
      <c r="E518" s="1" t="s">
        <v>29</v>
      </c>
      <c r="F518" s="78" t="s">
        <v>236</v>
      </c>
      <c r="G518" s="29" t="s">
        <v>77</v>
      </c>
      <c r="H518" s="6">
        <f t="shared" si="43"/>
        <v>-1600</v>
      </c>
      <c r="I518" s="24">
        <v>3.2</v>
      </c>
      <c r="K518" t="s">
        <v>102</v>
      </c>
      <c r="L518">
        <v>13</v>
      </c>
      <c r="M518" s="2">
        <v>460</v>
      </c>
    </row>
    <row r="519" spans="1:13" s="57" customFormat="1" ht="12.75">
      <c r="A519" s="1"/>
      <c r="B519" s="312">
        <v>1700</v>
      </c>
      <c r="C519" s="1" t="s">
        <v>28</v>
      </c>
      <c r="D519" s="14" t="s">
        <v>12</v>
      </c>
      <c r="E519" s="1" t="s">
        <v>29</v>
      </c>
      <c r="F519" s="78" t="s">
        <v>236</v>
      </c>
      <c r="G519" s="29" t="s">
        <v>79</v>
      </c>
      <c r="H519" s="6">
        <f t="shared" si="43"/>
        <v>-3300</v>
      </c>
      <c r="I519" s="24">
        <v>3.4</v>
      </c>
      <c r="J519"/>
      <c r="K519" t="s">
        <v>102</v>
      </c>
      <c r="L519">
        <v>13</v>
      </c>
      <c r="M519" s="2">
        <v>460</v>
      </c>
    </row>
    <row r="520" spans="2:13" ht="12.75">
      <c r="B520" s="312">
        <v>1700</v>
      </c>
      <c r="C520" s="1" t="s">
        <v>28</v>
      </c>
      <c r="D520" s="14" t="s">
        <v>12</v>
      </c>
      <c r="E520" s="1" t="s">
        <v>29</v>
      </c>
      <c r="F520" s="78" t="s">
        <v>236</v>
      </c>
      <c r="G520" s="29" t="s">
        <v>81</v>
      </c>
      <c r="H520" s="6">
        <f t="shared" si="43"/>
        <v>-5000</v>
      </c>
      <c r="I520" s="24">
        <v>3.4</v>
      </c>
      <c r="K520" t="s">
        <v>102</v>
      </c>
      <c r="L520">
        <v>13</v>
      </c>
      <c r="M520" s="2">
        <v>460</v>
      </c>
    </row>
    <row r="521" spans="2:13" ht="12.75">
      <c r="B521" s="312">
        <v>1300</v>
      </c>
      <c r="C521" s="1" t="s">
        <v>28</v>
      </c>
      <c r="D521" s="14" t="s">
        <v>12</v>
      </c>
      <c r="E521" s="1" t="s">
        <v>29</v>
      </c>
      <c r="F521" s="78" t="s">
        <v>236</v>
      </c>
      <c r="G521" s="29" t="s">
        <v>224</v>
      </c>
      <c r="H521" s="6">
        <f t="shared" si="43"/>
        <v>-6300</v>
      </c>
      <c r="I521" s="24">
        <v>2.6</v>
      </c>
      <c r="K521" t="s">
        <v>102</v>
      </c>
      <c r="L521">
        <v>13</v>
      </c>
      <c r="M521" s="2">
        <v>460</v>
      </c>
    </row>
    <row r="522" spans="2:13" ht="12.75">
      <c r="B522" s="312">
        <v>1600</v>
      </c>
      <c r="C522" s="1" t="s">
        <v>28</v>
      </c>
      <c r="D522" s="14" t="s">
        <v>12</v>
      </c>
      <c r="E522" s="1" t="s">
        <v>29</v>
      </c>
      <c r="F522" s="78" t="s">
        <v>236</v>
      </c>
      <c r="G522" s="29" t="s">
        <v>226</v>
      </c>
      <c r="H522" s="6">
        <f t="shared" si="43"/>
        <v>-7900</v>
      </c>
      <c r="I522" s="24">
        <v>3.2</v>
      </c>
      <c r="K522" t="s">
        <v>102</v>
      </c>
      <c r="L522">
        <v>13</v>
      </c>
      <c r="M522" s="2">
        <v>460</v>
      </c>
    </row>
    <row r="523" spans="2:13" ht="12.75">
      <c r="B523" s="312">
        <v>1600</v>
      </c>
      <c r="C523" s="1" t="s">
        <v>28</v>
      </c>
      <c r="D523" s="14" t="s">
        <v>12</v>
      </c>
      <c r="E523" s="1" t="s">
        <v>29</v>
      </c>
      <c r="F523" s="78" t="s">
        <v>236</v>
      </c>
      <c r="G523" s="29" t="s">
        <v>228</v>
      </c>
      <c r="H523" s="6">
        <f t="shared" si="43"/>
        <v>-9500</v>
      </c>
      <c r="I523" s="24">
        <v>3.2</v>
      </c>
      <c r="K523" t="s">
        <v>102</v>
      </c>
      <c r="L523">
        <v>13</v>
      </c>
      <c r="M523" s="2">
        <v>460</v>
      </c>
    </row>
    <row r="524" spans="2:13" ht="12.75">
      <c r="B524" s="312">
        <v>1300</v>
      </c>
      <c r="C524" s="1" t="s">
        <v>28</v>
      </c>
      <c r="D524" s="14" t="s">
        <v>12</v>
      </c>
      <c r="E524" s="1" t="s">
        <v>29</v>
      </c>
      <c r="F524" s="78" t="s">
        <v>236</v>
      </c>
      <c r="G524" s="29" t="s">
        <v>230</v>
      </c>
      <c r="H524" s="6">
        <f t="shared" si="43"/>
        <v>-10800</v>
      </c>
      <c r="I524" s="24">
        <v>2.6</v>
      </c>
      <c r="K524" t="s">
        <v>102</v>
      </c>
      <c r="L524">
        <v>13</v>
      </c>
      <c r="M524" s="2">
        <v>460</v>
      </c>
    </row>
    <row r="525" spans="2:13" ht="12.75">
      <c r="B525" s="312">
        <v>1800</v>
      </c>
      <c r="C525" s="1" t="s">
        <v>28</v>
      </c>
      <c r="D525" s="14" t="s">
        <v>12</v>
      </c>
      <c r="E525" s="1" t="s">
        <v>29</v>
      </c>
      <c r="F525" s="78" t="s">
        <v>236</v>
      </c>
      <c r="G525" s="29" t="s">
        <v>232</v>
      </c>
      <c r="H525" s="6">
        <f t="shared" si="43"/>
        <v>-12600</v>
      </c>
      <c r="I525" s="24">
        <v>3.6</v>
      </c>
      <c r="K525" t="s">
        <v>102</v>
      </c>
      <c r="L525">
        <v>13</v>
      </c>
      <c r="M525" s="2">
        <v>460</v>
      </c>
    </row>
    <row r="526" spans="2:13" ht="12.75">
      <c r="B526" s="312">
        <v>3000</v>
      </c>
      <c r="C526" s="1" t="s">
        <v>251</v>
      </c>
      <c r="D526" s="14" t="s">
        <v>12</v>
      </c>
      <c r="E526" s="1" t="s">
        <v>29</v>
      </c>
      <c r="F526" s="78" t="s">
        <v>252</v>
      </c>
      <c r="G526" s="29" t="s">
        <v>230</v>
      </c>
      <c r="H526" s="6">
        <f t="shared" si="43"/>
        <v>-15600</v>
      </c>
      <c r="I526" s="24">
        <f>+B526/M526</f>
        <v>6.521739130434782</v>
      </c>
      <c r="K526" t="s">
        <v>57</v>
      </c>
      <c r="L526">
        <v>13</v>
      </c>
      <c r="M526" s="2">
        <v>460</v>
      </c>
    </row>
    <row r="527" spans="2:13" ht="12.75">
      <c r="B527" s="312">
        <v>1300</v>
      </c>
      <c r="C527" s="1" t="s">
        <v>28</v>
      </c>
      <c r="D527" s="14" t="s">
        <v>12</v>
      </c>
      <c r="E527" s="1" t="s">
        <v>29</v>
      </c>
      <c r="F527" s="78" t="s">
        <v>252</v>
      </c>
      <c r="G527" s="29" t="s">
        <v>230</v>
      </c>
      <c r="H527" s="6">
        <f t="shared" si="43"/>
        <v>-16900</v>
      </c>
      <c r="I527" s="24">
        <f>+B527/M527</f>
        <v>2.8260869565217392</v>
      </c>
      <c r="K527" t="s">
        <v>57</v>
      </c>
      <c r="L527">
        <v>13</v>
      </c>
      <c r="M527" s="2">
        <v>460</v>
      </c>
    </row>
    <row r="528" spans="1:13" ht="12.75">
      <c r="A528" s="13"/>
      <c r="B528" s="319">
        <f>SUM(B518:B527)</f>
        <v>16900</v>
      </c>
      <c r="C528" s="13"/>
      <c r="D528" s="13"/>
      <c r="E528" s="13" t="s">
        <v>29</v>
      </c>
      <c r="F528" s="63"/>
      <c r="G528" s="20"/>
      <c r="H528" s="55">
        <v>0</v>
      </c>
      <c r="I528" s="56">
        <f>+B528/M528</f>
        <v>36.73913043478261</v>
      </c>
      <c r="J528" s="57"/>
      <c r="K528" s="57"/>
      <c r="L528" s="57"/>
      <c r="M528" s="2">
        <v>460</v>
      </c>
    </row>
    <row r="529" spans="1:13" s="57" customFormat="1" ht="12.75">
      <c r="A529" s="1"/>
      <c r="B529" s="312"/>
      <c r="C529" s="1"/>
      <c r="D529" s="1"/>
      <c r="E529" s="1"/>
      <c r="F529" s="78"/>
      <c r="G529" s="29"/>
      <c r="H529" s="6">
        <f aca="true" t="shared" si="44" ref="H529:H537">H528-B529</f>
        <v>0</v>
      </c>
      <c r="I529" s="24">
        <f>+B529/M529</f>
        <v>0</v>
      </c>
      <c r="J529"/>
      <c r="K529"/>
      <c r="L529"/>
      <c r="M529" s="2">
        <v>460</v>
      </c>
    </row>
    <row r="530" spans="2:13" ht="12.75">
      <c r="B530" s="312"/>
      <c r="H530" s="6">
        <f t="shared" si="44"/>
        <v>0</v>
      </c>
      <c r="I530" s="24">
        <f>+B530/M530</f>
        <v>0</v>
      </c>
      <c r="M530" s="2">
        <v>460</v>
      </c>
    </row>
    <row r="531" spans="2:13" ht="12.75">
      <c r="B531" s="312">
        <v>5000</v>
      </c>
      <c r="C531" s="1" t="s">
        <v>31</v>
      </c>
      <c r="D531" s="14" t="s">
        <v>12</v>
      </c>
      <c r="E531" s="1" t="s">
        <v>22</v>
      </c>
      <c r="F531" s="78" t="s">
        <v>253</v>
      </c>
      <c r="G531" s="29" t="s">
        <v>77</v>
      </c>
      <c r="H531" s="6">
        <f t="shared" si="44"/>
        <v>-5000</v>
      </c>
      <c r="I531" s="24">
        <v>10</v>
      </c>
      <c r="K531" t="s">
        <v>102</v>
      </c>
      <c r="L531">
        <v>13</v>
      </c>
      <c r="M531" s="2">
        <v>460</v>
      </c>
    </row>
    <row r="532" spans="2:13" ht="12.75">
      <c r="B532" s="312">
        <v>5000</v>
      </c>
      <c r="C532" s="1" t="s">
        <v>31</v>
      </c>
      <c r="D532" s="14" t="s">
        <v>12</v>
      </c>
      <c r="E532" s="1" t="s">
        <v>22</v>
      </c>
      <c r="F532" s="78" t="s">
        <v>253</v>
      </c>
      <c r="G532" s="29" t="s">
        <v>79</v>
      </c>
      <c r="H532" s="6">
        <f t="shared" si="44"/>
        <v>-10000</v>
      </c>
      <c r="I532" s="24">
        <v>10</v>
      </c>
      <c r="K532" t="s">
        <v>102</v>
      </c>
      <c r="L532">
        <v>13</v>
      </c>
      <c r="M532" s="2">
        <v>460</v>
      </c>
    </row>
    <row r="533" spans="2:13" ht="12.75">
      <c r="B533" s="312">
        <v>5000</v>
      </c>
      <c r="C533" s="1" t="s">
        <v>31</v>
      </c>
      <c r="D533" s="14" t="s">
        <v>12</v>
      </c>
      <c r="E533" s="1" t="s">
        <v>22</v>
      </c>
      <c r="F533" s="78" t="s">
        <v>253</v>
      </c>
      <c r="G533" s="29" t="s">
        <v>81</v>
      </c>
      <c r="H533" s="6">
        <f t="shared" si="44"/>
        <v>-15000</v>
      </c>
      <c r="I533" s="24">
        <v>10</v>
      </c>
      <c r="K533" t="s">
        <v>102</v>
      </c>
      <c r="L533">
        <v>13</v>
      </c>
      <c r="M533" s="2">
        <v>460</v>
      </c>
    </row>
    <row r="534" spans="2:13" ht="12.75">
      <c r="B534" s="312">
        <v>5000</v>
      </c>
      <c r="C534" s="1" t="s">
        <v>31</v>
      </c>
      <c r="D534" s="14" t="s">
        <v>12</v>
      </c>
      <c r="E534" s="1" t="s">
        <v>22</v>
      </c>
      <c r="F534" s="32" t="s">
        <v>253</v>
      </c>
      <c r="G534" s="29" t="s">
        <v>224</v>
      </c>
      <c r="H534" s="6">
        <f t="shared" si="44"/>
        <v>-20000</v>
      </c>
      <c r="I534" s="24">
        <v>10</v>
      </c>
      <c r="K534" t="s">
        <v>102</v>
      </c>
      <c r="L534">
        <v>13</v>
      </c>
      <c r="M534" s="2">
        <v>460</v>
      </c>
    </row>
    <row r="535" spans="2:13" ht="12.75">
      <c r="B535" s="312">
        <v>5000</v>
      </c>
      <c r="C535" s="1" t="s">
        <v>31</v>
      </c>
      <c r="D535" s="14" t="s">
        <v>12</v>
      </c>
      <c r="E535" s="1" t="s">
        <v>22</v>
      </c>
      <c r="F535" s="78" t="s">
        <v>253</v>
      </c>
      <c r="G535" s="29" t="s">
        <v>226</v>
      </c>
      <c r="H535" s="6">
        <f t="shared" si="44"/>
        <v>-25000</v>
      </c>
      <c r="I535" s="24">
        <v>10</v>
      </c>
      <c r="K535" t="s">
        <v>102</v>
      </c>
      <c r="L535">
        <v>13</v>
      </c>
      <c r="M535" s="2">
        <v>460</v>
      </c>
    </row>
    <row r="536" spans="2:13" ht="12.75">
      <c r="B536" s="312">
        <v>5000</v>
      </c>
      <c r="C536" s="1" t="s">
        <v>31</v>
      </c>
      <c r="D536" s="14" t="s">
        <v>12</v>
      </c>
      <c r="E536" s="1" t="s">
        <v>22</v>
      </c>
      <c r="F536" s="78" t="s">
        <v>253</v>
      </c>
      <c r="G536" s="29" t="s">
        <v>228</v>
      </c>
      <c r="H536" s="6">
        <f t="shared" si="44"/>
        <v>-30000</v>
      </c>
      <c r="I536" s="24">
        <v>10</v>
      </c>
      <c r="K536" t="s">
        <v>102</v>
      </c>
      <c r="L536">
        <v>13</v>
      </c>
      <c r="M536" s="2">
        <v>460</v>
      </c>
    </row>
    <row r="537" spans="2:13" ht="12.75">
      <c r="B537" s="312">
        <v>5000</v>
      </c>
      <c r="C537" s="1" t="s">
        <v>31</v>
      </c>
      <c r="D537" s="14" t="s">
        <v>12</v>
      </c>
      <c r="E537" s="1" t="s">
        <v>22</v>
      </c>
      <c r="F537" s="78" t="s">
        <v>253</v>
      </c>
      <c r="G537" s="29" t="s">
        <v>230</v>
      </c>
      <c r="H537" s="6">
        <f t="shared" si="44"/>
        <v>-35000</v>
      </c>
      <c r="I537" s="24">
        <v>10</v>
      </c>
      <c r="K537" t="s">
        <v>102</v>
      </c>
      <c r="L537">
        <v>13</v>
      </c>
      <c r="M537" s="2">
        <v>460</v>
      </c>
    </row>
    <row r="538" spans="1:13" ht="12.75">
      <c r="A538" s="13"/>
      <c r="B538" s="319">
        <f>SUM(B531:B537)</f>
        <v>35000</v>
      </c>
      <c r="C538" s="13" t="s">
        <v>31</v>
      </c>
      <c r="D538" s="13"/>
      <c r="E538" s="13"/>
      <c r="F538" s="63"/>
      <c r="G538" s="20"/>
      <c r="H538" s="55">
        <v>0</v>
      </c>
      <c r="I538" s="56">
        <f aca="true" t="shared" si="45" ref="I538:I559">+B538/M538</f>
        <v>76.08695652173913</v>
      </c>
      <c r="J538" s="57"/>
      <c r="K538" s="57"/>
      <c r="L538" s="57"/>
      <c r="M538" s="2">
        <v>460</v>
      </c>
    </row>
    <row r="539" spans="2:13" ht="12.75">
      <c r="B539" s="312"/>
      <c r="H539" s="6">
        <f aca="true" t="shared" si="46" ref="H539:H549">H538-B539</f>
        <v>0</v>
      </c>
      <c r="I539" s="24">
        <f t="shared" si="45"/>
        <v>0</v>
      </c>
      <c r="M539" s="2">
        <v>460</v>
      </c>
    </row>
    <row r="540" spans="1:13" s="57" customFormat="1" ht="12.75">
      <c r="A540" s="1"/>
      <c r="B540" s="312"/>
      <c r="C540" s="1"/>
      <c r="D540" s="1"/>
      <c r="E540" s="1"/>
      <c r="F540" s="78"/>
      <c r="G540" s="29"/>
      <c r="H540" s="6">
        <f t="shared" si="46"/>
        <v>0</v>
      </c>
      <c r="I540" s="24">
        <f t="shared" si="45"/>
        <v>0</v>
      </c>
      <c r="J540"/>
      <c r="K540"/>
      <c r="L540"/>
      <c r="M540" s="2">
        <v>460</v>
      </c>
    </row>
    <row r="541" spans="2:13" ht="12.75">
      <c r="B541" s="312">
        <v>2000</v>
      </c>
      <c r="C541" s="1" t="s">
        <v>33</v>
      </c>
      <c r="D541" s="14" t="s">
        <v>12</v>
      </c>
      <c r="E541" s="1" t="s">
        <v>22</v>
      </c>
      <c r="F541" s="78" t="s">
        <v>236</v>
      </c>
      <c r="G541" s="29" t="s">
        <v>77</v>
      </c>
      <c r="H541" s="6">
        <f t="shared" si="46"/>
        <v>-2000</v>
      </c>
      <c r="I541" s="24">
        <f t="shared" si="45"/>
        <v>4.3478260869565215</v>
      </c>
      <c r="K541" t="s">
        <v>102</v>
      </c>
      <c r="L541">
        <v>13</v>
      </c>
      <c r="M541" s="2">
        <v>460</v>
      </c>
    </row>
    <row r="542" spans="2:13" ht="12.75">
      <c r="B542" s="312">
        <v>2000</v>
      </c>
      <c r="C542" s="1" t="s">
        <v>33</v>
      </c>
      <c r="D542" s="14" t="s">
        <v>12</v>
      </c>
      <c r="E542" s="1" t="s">
        <v>22</v>
      </c>
      <c r="F542" s="78" t="s">
        <v>236</v>
      </c>
      <c r="G542" s="29" t="s">
        <v>79</v>
      </c>
      <c r="H542" s="6">
        <f t="shared" si="46"/>
        <v>-4000</v>
      </c>
      <c r="I542" s="24">
        <f t="shared" si="45"/>
        <v>4.3478260869565215</v>
      </c>
      <c r="K542" t="s">
        <v>102</v>
      </c>
      <c r="L542">
        <v>13</v>
      </c>
      <c r="M542" s="2">
        <v>460</v>
      </c>
    </row>
    <row r="543" spans="2:13" ht="12.75">
      <c r="B543" s="312">
        <v>2000</v>
      </c>
      <c r="C543" s="1" t="s">
        <v>33</v>
      </c>
      <c r="D543" s="14" t="s">
        <v>12</v>
      </c>
      <c r="E543" s="1" t="s">
        <v>22</v>
      </c>
      <c r="F543" s="78" t="s">
        <v>236</v>
      </c>
      <c r="G543" s="29" t="s">
        <v>81</v>
      </c>
      <c r="H543" s="6">
        <f t="shared" si="46"/>
        <v>-6000</v>
      </c>
      <c r="I543" s="24">
        <f t="shared" si="45"/>
        <v>4.3478260869565215</v>
      </c>
      <c r="K543" t="s">
        <v>102</v>
      </c>
      <c r="L543">
        <v>13</v>
      </c>
      <c r="M543" s="2">
        <v>460</v>
      </c>
    </row>
    <row r="544" spans="2:13" ht="12.75">
      <c r="B544" s="312">
        <v>2000</v>
      </c>
      <c r="C544" s="1" t="s">
        <v>33</v>
      </c>
      <c r="D544" s="14" t="s">
        <v>12</v>
      </c>
      <c r="E544" s="1" t="s">
        <v>22</v>
      </c>
      <c r="F544" s="78" t="s">
        <v>236</v>
      </c>
      <c r="G544" s="29" t="s">
        <v>224</v>
      </c>
      <c r="H544" s="6">
        <f t="shared" si="46"/>
        <v>-8000</v>
      </c>
      <c r="I544" s="24">
        <f t="shared" si="45"/>
        <v>4.3478260869565215</v>
      </c>
      <c r="K544" t="s">
        <v>102</v>
      </c>
      <c r="L544">
        <v>13</v>
      </c>
      <c r="M544" s="2">
        <v>460</v>
      </c>
    </row>
    <row r="545" spans="2:13" ht="12.75">
      <c r="B545" s="312">
        <v>2000</v>
      </c>
      <c r="C545" s="1" t="s">
        <v>33</v>
      </c>
      <c r="D545" s="14" t="s">
        <v>12</v>
      </c>
      <c r="E545" s="1" t="s">
        <v>22</v>
      </c>
      <c r="F545" s="78" t="s">
        <v>236</v>
      </c>
      <c r="G545" s="29" t="s">
        <v>226</v>
      </c>
      <c r="H545" s="6">
        <f t="shared" si="46"/>
        <v>-10000</v>
      </c>
      <c r="I545" s="24">
        <f t="shared" si="45"/>
        <v>4.3478260869565215</v>
      </c>
      <c r="K545" t="s">
        <v>102</v>
      </c>
      <c r="L545">
        <v>13</v>
      </c>
      <c r="M545" s="2">
        <v>460</v>
      </c>
    </row>
    <row r="546" spans="2:13" ht="12.75">
      <c r="B546" s="312">
        <v>2000</v>
      </c>
      <c r="C546" s="1" t="s">
        <v>33</v>
      </c>
      <c r="D546" s="14" t="s">
        <v>12</v>
      </c>
      <c r="E546" s="1" t="s">
        <v>22</v>
      </c>
      <c r="F546" s="78" t="s">
        <v>236</v>
      </c>
      <c r="G546" s="29" t="s">
        <v>228</v>
      </c>
      <c r="H546" s="6">
        <f t="shared" si="46"/>
        <v>-12000</v>
      </c>
      <c r="I546" s="24">
        <f t="shared" si="45"/>
        <v>4.3478260869565215</v>
      </c>
      <c r="K546" t="s">
        <v>102</v>
      </c>
      <c r="L546">
        <v>13</v>
      </c>
      <c r="M546" s="2">
        <v>460</v>
      </c>
    </row>
    <row r="547" spans="2:13" ht="12.75">
      <c r="B547" s="312">
        <v>2000</v>
      </c>
      <c r="C547" s="1" t="s">
        <v>33</v>
      </c>
      <c r="D547" s="14" t="s">
        <v>12</v>
      </c>
      <c r="E547" s="1" t="s">
        <v>22</v>
      </c>
      <c r="F547" s="78" t="s">
        <v>236</v>
      </c>
      <c r="G547" s="29" t="s">
        <v>230</v>
      </c>
      <c r="H547" s="6">
        <f t="shared" si="46"/>
        <v>-14000</v>
      </c>
      <c r="I547" s="24">
        <f t="shared" si="45"/>
        <v>4.3478260869565215</v>
      </c>
      <c r="K547" t="s">
        <v>102</v>
      </c>
      <c r="L547">
        <v>13</v>
      </c>
      <c r="M547" s="2">
        <v>460</v>
      </c>
    </row>
    <row r="548" spans="2:13" ht="12.75">
      <c r="B548" s="312">
        <v>2000</v>
      </c>
      <c r="C548" s="1" t="s">
        <v>33</v>
      </c>
      <c r="D548" s="14" t="s">
        <v>12</v>
      </c>
      <c r="E548" s="1" t="s">
        <v>22</v>
      </c>
      <c r="F548" s="78" t="s">
        <v>236</v>
      </c>
      <c r="G548" s="29" t="s">
        <v>232</v>
      </c>
      <c r="H548" s="6">
        <f t="shared" si="46"/>
        <v>-16000</v>
      </c>
      <c r="I548" s="24">
        <f t="shared" si="45"/>
        <v>4.3478260869565215</v>
      </c>
      <c r="K548" t="s">
        <v>102</v>
      </c>
      <c r="L548">
        <v>13</v>
      </c>
      <c r="M548" s="2">
        <v>460</v>
      </c>
    </row>
    <row r="549" spans="2:13" ht="12.75">
      <c r="B549" s="312">
        <v>2000</v>
      </c>
      <c r="C549" s="1" t="s">
        <v>33</v>
      </c>
      <c r="D549" s="14" t="s">
        <v>12</v>
      </c>
      <c r="E549" s="1" t="s">
        <v>22</v>
      </c>
      <c r="F549" s="78" t="s">
        <v>252</v>
      </c>
      <c r="G549" s="29" t="s">
        <v>230</v>
      </c>
      <c r="H549" s="6">
        <f t="shared" si="46"/>
        <v>-18000</v>
      </c>
      <c r="I549" s="24">
        <f t="shared" si="45"/>
        <v>4.3478260869565215</v>
      </c>
      <c r="K549" t="s">
        <v>57</v>
      </c>
      <c r="L549">
        <v>13</v>
      </c>
      <c r="M549" s="2">
        <v>460</v>
      </c>
    </row>
    <row r="550" spans="1:13" ht="12.75">
      <c r="A550" s="13"/>
      <c r="B550" s="319">
        <f>SUM(B541:B549)</f>
        <v>18000</v>
      </c>
      <c r="C550" s="13" t="s">
        <v>33</v>
      </c>
      <c r="D550" s="13"/>
      <c r="E550" s="13"/>
      <c r="F550" s="63"/>
      <c r="G550" s="20"/>
      <c r="H550" s="55">
        <v>0</v>
      </c>
      <c r="I550" s="56">
        <f t="shared" si="45"/>
        <v>39.130434782608695</v>
      </c>
      <c r="J550" s="57"/>
      <c r="K550" s="57"/>
      <c r="L550" s="57"/>
      <c r="M550" s="2">
        <v>460</v>
      </c>
    </row>
    <row r="551" spans="1:13" s="57" customFormat="1" ht="12.75">
      <c r="A551" s="1"/>
      <c r="B551" s="312"/>
      <c r="C551" s="1"/>
      <c r="D551" s="14"/>
      <c r="E551" s="1"/>
      <c r="F551" s="78"/>
      <c r="G551" s="29"/>
      <c r="H551" s="6">
        <f>H550-B551</f>
        <v>0</v>
      </c>
      <c r="I551" s="24">
        <f t="shared" si="45"/>
        <v>0</v>
      </c>
      <c r="J551"/>
      <c r="K551"/>
      <c r="L551"/>
      <c r="M551" s="2">
        <v>460</v>
      </c>
    </row>
    <row r="552" spans="2:13" ht="12.75">
      <c r="B552" s="312"/>
      <c r="D552" s="14"/>
      <c r="H552" s="6">
        <f>H551-B552</f>
        <v>0</v>
      </c>
      <c r="I552" s="24">
        <f t="shared" si="45"/>
        <v>0</v>
      </c>
      <c r="M552" s="2">
        <v>460</v>
      </c>
    </row>
    <row r="553" spans="2:13" ht="12.75">
      <c r="B553" s="312">
        <v>30000</v>
      </c>
      <c r="C553" s="1" t="s">
        <v>181</v>
      </c>
      <c r="D553" s="14" t="s">
        <v>12</v>
      </c>
      <c r="E553" s="1" t="s">
        <v>182</v>
      </c>
      <c r="F553" s="78" t="s">
        <v>254</v>
      </c>
      <c r="G553" s="29" t="s">
        <v>230</v>
      </c>
      <c r="H553" s="6">
        <f>H552-B553</f>
        <v>-30000</v>
      </c>
      <c r="I553" s="24">
        <f t="shared" si="45"/>
        <v>65.21739130434783</v>
      </c>
      <c r="K553" t="s">
        <v>57</v>
      </c>
      <c r="L553">
        <v>13</v>
      </c>
      <c r="M553" s="2">
        <v>460</v>
      </c>
    </row>
    <row r="554" spans="1:13" s="57" customFormat="1" ht="12.75">
      <c r="A554" s="1"/>
      <c r="B554" s="312">
        <v>10000</v>
      </c>
      <c r="C554" s="1" t="s">
        <v>184</v>
      </c>
      <c r="D554" s="14" t="s">
        <v>12</v>
      </c>
      <c r="E554" s="1" t="s">
        <v>182</v>
      </c>
      <c r="F554" s="78" t="s">
        <v>255</v>
      </c>
      <c r="G554" s="29" t="s">
        <v>230</v>
      </c>
      <c r="H554" s="6">
        <f>H553-B554</f>
        <v>-40000</v>
      </c>
      <c r="I554" s="24">
        <f t="shared" si="45"/>
        <v>21.73913043478261</v>
      </c>
      <c r="J554"/>
      <c r="K554" t="s">
        <v>57</v>
      </c>
      <c r="L554">
        <v>13</v>
      </c>
      <c r="M554" s="2">
        <v>460</v>
      </c>
    </row>
    <row r="555" spans="1:13" ht="12.75">
      <c r="A555" s="13"/>
      <c r="B555" s="319">
        <f>SUM(B553:B554)</f>
        <v>40000</v>
      </c>
      <c r="C555" s="13"/>
      <c r="D555" s="13"/>
      <c r="E555" s="13" t="s">
        <v>182</v>
      </c>
      <c r="F555" s="63"/>
      <c r="G555" s="20"/>
      <c r="H555" s="55">
        <v>0</v>
      </c>
      <c r="I555" s="56">
        <f t="shared" si="45"/>
        <v>86.95652173913044</v>
      </c>
      <c r="J555" s="57"/>
      <c r="K555" s="57"/>
      <c r="L555" s="57"/>
      <c r="M555" s="2">
        <v>460</v>
      </c>
    </row>
    <row r="556" spans="2:13" ht="12.75">
      <c r="B556" s="312"/>
      <c r="D556" s="14"/>
      <c r="H556" s="6">
        <f>H555-B556</f>
        <v>0</v>
      </c>
      <c r="I556" s="24">
        <f t="shared" si="45"/>
        <v>0</v>
      </c>
      <c r="M556" s="2">
        <v>460</v>
      </c>
    </row>
    <row r="557" spans="2:13" ht="12.75">
      <c r="B557" s="312"/>
      <c r="D557" s="14"/>
      <c r="H557" s="6">
        <f>H556-B557</f>
        <v>0</v>
      </c>
      <c r="I557" s="24">
        <f t="shared" si="45"/>
        <v>0</v>
      </c>
      <c r="M557" s="2">
        <v>460</v>
      </c>
    </row>
    <row r="558" spans="2:13" ht="12.75">
      <c r="B558" s="312">
        <v>1500</v>
      </c>
      <c r="C558" s="1" t="s">
        <v>115</v>
      </c>
      <c r="D558" s="14" t="s">
        <v>12</v>
      </c>
      <c r="E558" s="1" t="s">
        <v>35</v>
      </c>
      <c r="F558" s="78" t="s">
        <v>236</v>
      </c>
      <c r="G558" s="29" t="s">
        <v>77</v>
      </c>
      <c r="H558" s="6">
        <f>H557-B558</f>
        <v>-1500</v>
      </c>
      <c r="I558" s="24">
        <f t="shared" si="45"/>
        <v>3.260869565217391</v>
      </c>
      <c r="K558" t="s">
        <v>102</v>
      </c>
      <c r="L558">
        <v>13</v>
      </c>
      <c r="M558" s="2">
        <v>460</v>
      </c>
    </row>
    <row r="559" spans="1:13" s="57" customFormat="1" ht="12.75">
      <c r="A559" s="1"/>
      <c r="B559" s="312">
        <v>1000</v>
      </c>
      <c r="C559" s="1" t="s">
        <v>115</v>
      </c>
      <c r="D559" s="14" t="s">
        <v>12</v>
      </c>
      <c r="E559" s="1" t="s">
        <v>35</v>
      </c>
      <c r="F559" s="78" t="s">
        <v>236</v>
      </c>
      <c r="G559" s="29" t="s">
        <v>79</v>
      </c>
      <c r="H559" s="6">
        <f>H558-B559</f>
        <v>-2500</v>
      </c>
      <c r="I559" s="24">
        <f t="shared" si="45"/>
        <v>2.1739130434782608</v>
      </c>
      <c r="J559"/>
      <c r="K559" t="s">
        <v>102</v>
      </c>
      <c r="L559">
        <v>13</v>
      </c>
      <c r="M559" s="2">
        <v>460</v>
      </c>
    </row>
    <row r="560" spans="2:13" ht="12.75">
      <c r="B560" s="312">
        <v>1500</v>
      </c>
      <c r="C560" s="1" t="s">
        <v>115</v>
      </c>
      <c r="D560" s="14" t="s">
        <v>12</v>
      </c>
      <c r="E560" s="1" t="s">
        <v>35</v>
      </c>
      <c r="F560" s="78" t="s">
        <v>236</v>
      </c>
      <c r="G560" s="29" t="s">
        <v>81</v>
      </c>
      <c r="H560" s="6">
        <v>-84600</v>
      </c>
      <c r="I560" s="24">
        <v>3</v>
      </c>
      <c r="K560" t="s">
        <v>102</v>
      </c>
      <c r="L560">
        <v>13</v>
      </c>
      <c r="M560" s="2">
        <v>460</v>
      </c>
    </row>
    <row r="561" spans="2:13" ht="12.75">
      <c r="B561" s="312">
        <v>1000</v>
      </c>
      <c r="C561" s="1" t="s">
        <v>115</v>
      </c>
      <c r="D561" s="14" t="s">
        <v>12</v>
      </c>
      <c r="E561" s="1" t="s">
        <v>35</v>
      </c>
      <c r="F561" s="78" t="s">
        <v>236</v>
      </c>
      <c r="G561" s="29" t="s">
        <v>224</v>
      </c>
      <c r="H561" s="6">
        <v>-94900</v>
      </c>
      <c r="I561" s="24">
        <v>2</v>
      </c>
      <c r="K561" t="s">
        <v>102</v>
      </c>
      <c r="L561">
        <v>13</v>
      </c>
      <c r="M561" s="2">
        <v>460</v>
      </c>
    </row>
    <row r="562" spans="1:13" s="17" customFormat="1" ht="12.75">
      <c r="A562" s="1"/>
      <c r="B562" s="312">
        <v>1000</v>
      </c>
      <c r="C562" s="1" t="s">
        <v>115</v>
      </c>
      <c r="D562" s="14" t="s">
        <v>12</v>
      </c>
      <c r="E562" s="1" t="s">
        <v>35</v>
      </c>
      <c r="F562" s="78" t="s">
        <v>236</v>
      </c>
      <c r="G562" s="29" t="s">
        <v>228</v>
      </c>
      <c r="H562" s="6">
        <v>-117700</v>
      </c>
      <c r="I562" s="24">
        <v>2</v>
      </c>
      <c r="J562"/>
      <c r="K562" t="s">
        <v>102</v>
      </c>
      <c r="L562">
        <v>13</v>
      </c>
      <c r="M562" s="2">
        <v>460</v>
      </c>
    </row>
    <row r="563" spans="1:13" s="57" customFormat="1" ht="12.75">
      <c r="A563" s="1"/>
      <c r="B563" s="312">
        <v>1500</v>
      </c>
      <c r="C563" s="1" t="s">
        <v>115</v>
      </c>
      <c r="D563" s="14" t="s">
        <v>12</v>
      </c>
      <c r="E563" s="1" t="s">
        <v>35</v>
      </c>
      <c r="F563" s="78" t="s">
        <v>236</v>
      </c>
      <c r="G563" s="29" t="s">
        <v>230</v>
      </c>
      <c r="H563" s="6">
        <v>-128500</v>
      </c>
      <c r="I563" s="24">
        <v>3</v>
      </c>
      <c r="J563"/>
      <c r="K563" t="s">
        <v>102</v>
      </c>
      <c r="L563">
        <v>13</v>
      </c>
      <c r="M563" s="2">
        <v>460</v>
      </c>
    </row>
    <row r="564" spans="1:13" ht="12.75">
      <c r="A564" s="13"/>
      <c r="B564" s="319">
        <f>SUM(B558:B563)</f>
        <v>7500</v>
      </c>
      <c r="C564" s="13"/>
      <c r="D564" s="13"/>
      <c r="E564" s="13" t="s">
        <v>35</v>
      </c>
      <c r="F564" s="63"/>
      <c r="G564" s="20"/>
      <c r="H564" s="55">
        <v>0</v>
      </c>
      <c r="I564" s="56">
        <f aca="true" t="shared" si="47" ref="I564:I601">+B564/M564</f>
        <v>16.304347826086957</v>
      </c>
      <c r="J564" s="57"/>
      <c r="K564" s="57"/>
      <c r="L564" s="57"/>
      <c r="M564" s="2">
        <v>460</v>
      </c>
    </row>
    <row r="565" spans="2:13" ht="12.75">
      <c r="B565" s="312"/>
      <c r="D565" s="14"/>
      <c r="H565" s="6">
        <f>H564-B565</f>
        <v>0</v>
      </c>
      <c r="I565" s="24">
        <f t="shared" si="47"/>
        <v>0</v>
      </c>
      <c r="M565" s="2">
        <v>460</v>
      </c>
    </row>
    <row r="566" spans="2:13" ht="12.75">
      <c r="B566" s="312"/>
      <c r="H566" s="6">
        <f>H565-B566</f>
        <v>0</v>
      </c>
      <c r="I566" s="24">
        <f t="shared" si="47"/>
        <v>0</v>
      </c>
      <c r="M566" s="2">
        <v>460</v>
      </c>
    </row>
    <row r="567" spans="2:13" ht="12.75">
      <c r="B567" s="312"/>
      <c r="H567" s="6">
        <f>H566-B567</f>
        <v>0</v>
      </c>
      <c r="I567" s="24">
        <f t="shared" si="47"/>
        <v>0</v>
      </c>
      <c r="M567" s="2">
        <v>460</v>
      </c>
    </row>
    <row r="568" spans="2:13" ht="12.75">
      <c r="B568" s="312"/>
      <c r="H568" s="6">
        <f>H567-B568</f>
        <v>0</v>
      </c>
      <c r="I568" s="24">
        <f t="shared" si="47"/>
        <v>0</v>
      </c>
      <c r="M568" s="2">
        <v>460</v>
      </c>
    </row>
    <row r="569" spans="1:13" s="57" customFormat="1" ht="12.75">
      <c r="A569" s="13"/>
      <c r="B569" s="319">
        <f>+B573+B579+B585+B590+B595</f>
        <v>16600</v>
      </c>
      <c r="C569" s="51" t="s">
        <v>256</v>
      </c>
      <c r="D569" s="52" t="s">
        <v>257</v>
      </c>
      <c r="E569" s="51" t="s">
        <v>99</v>
      </c>
      <c r="F569" s="53" t="s">
        <v>258</v>
      </c>
      <c r="G569" s="54" t="s">
        <v>101</v>
      </c>
      <c r="H569" s="55"/>
      <c r="I569" s="56">
        <f t="shared" si="47"/>
        <v>36.08695652173913</v>
      </c>
      <c r="J569" s="56"/>
      <c r="K569" s="56"/>
      <c r="M569" s="2">
        <v>460</v>
      </c>
    </row>
    <row r="570" spans="2:13" ht="12.75">
      <c r="B570" s="312"/>
      <c r="H570" s="6">
        <f>H569-B570</f>
        <v>0</v>
      </c>
      <c r="I570" s="24">
        <f t="shared" si="47"/>
        <v>0</v>
      </c>
      <c r="M570" s="2">
        <v>460</v>
      </c>
    </row>
    <row r="571" spans="2:13" ht="12.75">
      <c r="B571" s="312">
        <v>2500</v>
      </c>
      <c r="C571" s="1" t="s">
        <v>0</v>
      </c>
      <c r="D571" s="1" t="s">
        <v>12</v>
      </c>
      <c r="E571" s="1" t="s">
        <v>259</v>
      </c>
      <c r="F571" s="291" t="s">
        <v>260</v>
      </c>
      <c r="G571" s="29" t="s">
        <v>77</v>
      </c>
      <c r="H571" s="6">
        <f>H570-B571</f>
        <v>-2500</v>
      </c>
      <c r="I571" s="24">
        <f t="shared" si="47"/>
        <v>5.434782608695652</v>
      </c>
      <c r="K571" t="s">
        <v>0</v>
      </c>
      <c r="L571">
        <v>14</v>
      </c>
      <c r="M571" s="2">
        <v>460</v>
      </c>
    </row>
    <row r="572" spans="1:13" ht="12.75">
      <c r="A572" s="14"/>
      <c r="B572" s="302">
        <v>1000</v>
      </c>
      <c r="C572" s="14" t="s">
        <v>0</v>
      </c>
      <c r="D572" s="14" t="s">
        <v>12</v>
      </c>
      <c r="E572" s="14" t="s">
        <v>51</v>
      </c>
      <c r="F572" s="291" t="s">
        <v>261</v>
      </c>
      <c r="G572" s="31" t="s">
        <v>79</v>
      </c>
      <c r="H572" s="6">
        <f>H571-B572</f>
        <v>-3500</v>
      </c>
      <c r="I572" s="41">
        <f t="shared" si="47"/>
        <v>2.1739130434782608</v>
      </c>
      <c r="J572" s="17"/>
      <c r="K572" t="s">
        <v>259</v>
      </c>
      <c r="L572" s="38">
        <v>14</v>
      </c>
      <c r="M572" s="2">
        <v>460</v>
      </c>
    </row>
    <row r="573" spans="1:13" ht="12.75">
      <c r="A573" s="13"/>
      <c r="B573" s="319">
        <f>SUM(B571:B572)</f>
        <v>3500</v>
      </c>
      <c r="C573" s="13" t="s">
        <v>0</v>
      </c>
      <c r="D573" s="13"/>
      <c r="E573" s="13"/>
      <c r="F573" s="63"/>
      <c r="G573" s="20"/>
      <c r="H573" s="55">
        <v>0</v>
      </c>
      <c r="I573" s="56">
        <f t="shared" si="47"/>
        <v>7.608695652173913</v>
      </c>
      <c r="J573" s="57"/>
      <c r="K573" s="57"/>
      <c r="L573" s="57"/>
      <c r="M573" s="2">
        <v>460</v>
      </c>
    </row>
    <row r="574" spans="2:13" ht="12.75">
      <c r="B574" s="312"/>
      <c r="H574" s="6">
        <f>H573-B574</f>
        <v>0</v>
      </c>
      <c r="I574" s="24">
        <f t="shared" si="47"/>
        <v>0</v>
      </c>
      <c r="M574" s="2">
        <v>460</v>
      </c>
    </row>
    <row r="575" spans="1:13" s="57" customFormat="1" ht="12.75">
      <c r="A575" s="1"/>
      <c r="B575" s="312"/>
      <c r="C575" s="1"/>
      <c r="D575" s="1"/>
      <c r="E575" s="1"/>
      <c r="F575" s="78"/>
      <c r="G575" s="29"/>
      <c r="H575" s="6">
        <f>H574-B575</f>
        <v>0</v>
      </c>
      <c r="I575" s="24">
        <f t="shared" si="47"/>
        <v>0</v>
      </c>
      <c r="J575"/>
      <c r="K575"/>
      <c r="L575"/>
      <c r="M575" s="2">
        <v>460</v>
      </c>
    </row>
    <row r="576" spans="2:13" ht="12.75">
      <c r="B576" s="312">
        <v>2500</v>
      </c>
      <c r="C576" s="1" t="s">
        <v>262</v>
      </c>
      <c r="D576" s="14" t="s">
        <v>12</v>
      </c>
      <c r="E576" s="1" t="s">
        <v>22</v>
      </c>
      <c r="F576" s="291" t="s">
        <v>263</v>
      </c>
      <c r="G576" s="29" t="s">
        <v>77</v>
      </c>
      <c r="H576" s="6">
        <f>H575-B576</f>
        <v>-2500</v>
      </c>
      <c r="I576" s="24">
        <f t="shared" si="47"/>
        <v>5.434782608695652</v>
      </c>
      <c r="K576" t="s">
        <v>259</v>
      </c>
      <c r="L576" s="38">
        <v>14</v>
      </c>
      <c r="M576" s="2">
        <v>460</v>
      </c>
    </row>
    <row r="577" spans="2:13" ht="12.75">
      <c r="B577" s="312">
        <v>1000</v>
      </c>
      <c r="C577" s="1" t="s">
        <v>264</v>
      </c>
      <c r="D577" s="14" t="s">
        <v>12</v>
      </c>
      <c r="E577" s="1" t="s">
        <v>22</v>
      </c>
      <c r="F577" s="291" t="s">
        <v>261</v>
      </c>
      <c r="G577" s="29" t="s">
        <v>81</v>
      </c>
      <c r="H577" s="6">
        <f>H576-B577</f>
        <v>-3500</v>
      </c>
      <c r="I577" s="24">
        <f t="shared" si="47"/>
        <v>2.1739130434782608</v>
      </c>
      <c r="K577" t="s">
        <v>259</v>
      </c>
      <c r="L577">
        <v>14</v>
      </c>
      <c r="M577" s="2">
        <v>460</v>
      </c>
    </row>
    <row r="578" spans="2:13" ht="12.75">
      <c r="B578" s="312">
        <v>2000</v>
      </c>
      <c r="C578" s="1" t="s">
        <v>265</v>
      </c>
      <c r="D578" s="14" t="s">
        <v>12</v>
      </c>
      <c r="E578" s="1" t="s">
        <v>22</v>
      </c>
      <c r="F578" s="291" t="s">
        <v>261</v>
      </c>
      <c r="G578" s="29" t="s">
        <v>81</v>
      </c>
      <c r="H578" s="6">
        <f>H577-B578</f>
        <v>-5500</v>
      </c>
      <c r="I578" s="24">
        <f t="shared" si="47"/>
        <v>4.3478260869565215</v>
      </c>
      <c r="K578" t="s">
        <v>259</v>
      </c>
      <c r="L578">
        <v>14</v>
      </c>
      <c r="M578" s="2">
        <v>460</v>
      </c>
    </row>
    <row r="579" spans="1:13" ht="12.75">
      <c r="A579" s="13"/>
      <c r="B579" s="319">
        <f>SUM(B576:B578)</f>
        <v>5500</v>
      </c>
      <c r="C579" s="13" t="s">
        <v>27</v>
      </c>
      <c r="D579" s="13"/>
      <c r="E579" s="13"/>
      <c r="F579" s="63"/>
      <c r="G579" s="20"/>
      <c r="H579" s="55">
        <v>0</v>
      </c>
      <c r="I579" s="56">
        <f t="shared" si="47"/>
        <v>11.956521739130435</v>
      </c>
      <c r="J579" s="57"/>
      <c r="K579" s="57"/>
      <c r="L579" s="57"/>
      <c r="M579" s="2">
        <v>460</v>
      </c>
    </row>
    <row r="580" spans="1:13" s="57" customFormat="1" ht="12.75">
      <c r="A580" s="1"/>
      <c r="B580" s="312"/>
      <c r="C580" s="1"/>
      <c r="D580" s="1"/>
      <c r="E580" s="1"/>
      <c r="F580" s="78"/>
      <c r="G580" s="29"/>
      <c r="H580" s="6">
        <f>H579-B580</f>
        <v>0</v>
      </c>
      <c r="I580" s="24">
        <f t="shared" si="47"/>
        <v>0</v>
      </c>
      <c r="J580"/>
      <c r="K580"/>
      <c r="L580"/>
      <c r="M580" s="2">
        <v>460</v>
      </c>
    </row>
    <row r="581" spans="2:13" ht="12.75">
      <c r="B581" s="312"/>
      <c r="H581" s="6">
        <f>H580-B581</f>
        <v>0</v>
      </c>
      <c r="I581" s="24">
        <f t="shared" si="47"/>
        <v>0</v>
      </c>
      <c r="M581" s="2">
        <v>460</v>
      </c>
    </row>
    <row r="582" spans="2:13" ht="12.75">
      <c r="B582" s="302">
        <v>1250</v>
      </c>
      <c r="C582" s="34" t="s">
        <v>28</v>
      </c>
      <c r="D582" s="14" t="s">
        <v>12</v>
      </c>
      <c r="E582" s="34" t="s">
        <v>29</v>
      </c>
      <c r="F582" s="291" t="s">
        <v>261</v>
      </c>
      <c r="G582" s="32" t="s">
        <v>77</v>
      </c>
      <c r="H582" s="6">
        <f>H581-B582</f>
        <v>-1250</v>
      </c>
      <c r="I582" s="24">
        <f t="shared" si="47"/>
        <v>2.717391304347826</v>
      </c>
      <c r="K582" t="s">
        <v>259</v>
      </c>
      <c r="L582" s="38">
        <v>14</v>
      </c>
      <c r="M582" s="2">
        <v>460</v>
      </c>
    </row>
    <row r="583" spans="2:13" ht="12.75">
      <c r="B583" s="312">
        <v>500</v>
      </c>
      <c r="C583" s="1" t="s">
        <v>28</v>
      </c>
      <c r="D583" s="14" t="s">
        <v>12</v>
      </c>
      <c r="E583" s="1" t="s">
        <v>29</v>
      </c>
      <c r="F583" s="291" t="s">
        <v>261</v>
      </c>
      <c r="G583" s="29" t="s">
        <v>79</v>
      </c>
      <c r="H583" s="6">
        <f>H582-B583</f>
        <v>-1750</v>
      </c>
      <c r="I583" s="24">
        <f t="shared" si="47"/>
        <v>1.0869565217391304</v>
      </c>
      <c r="K583" t="s">
        <v>259</v>
      </c>
      <c r="L583" s="38">
        <v>14</v>
      </c>
      <c r="M583" s="2">
        <v>460</v>
      </c>
    </row>
    <row r="584" spans="2:13" ht="12.75">
      <c r="B584" s="312">
        <v>550</v>
      </c>
      <c r="C584" s="1" t="s">
        <v>28</v>
      </c>
      <c r="D584" s="14" t="s">
        <v>12</v>
      </c>
      <c r="E584" s="1" t="s">
        <v>29</v>
      </c>
      <c r="F584" s="291" t="s">
        <v>261</v>
      </c>
      <c r="G584" s="29" t="s">
        <v>81</v>
      </c>
      <c r="H584" s="6">
        <f>H583-B584</f>
        <v>-2300</v>
      </c>
      <c r="I584" s="24">
        <f t="shared" si="47"/>
        <v>1.1956521739130435</v>
      </c>
      <c r="K584" t="s">
        <v>259</v>
      </c>
      <c r="L584">
        <v>14</v>
      </c>
      <c r="M584" s="2">
        <v>460</v>
      </c>
    </row>
    <row r="585" spans="1:13" s="57" customFormat="1" ht="12.75">
      <c r="A585" s="13"/>
      <c r="B585" s="319">
        <f>SUM(B582:B584)</f>
        <v>2300</v>
      </c>
      <c r="C585" s="13"/>
      <c r="D585" s="13"/>
      <c r="E585" s="13" t="s">
        <v>29</v>
      </c>
      <c r="F585" s="63"/>
      <c r="G585" s="20"/>
      <c r="H585" s="55">
        <v>0</v>
      </c>
      <c r="I585" s="56">
        <f t="shared" si="47"/>
        <v>5</v>
      </c>
      <c r="M585" s="2">
        <v>460</v>
      </c>
    </row>
    <row r="586" spans="2:13" ht="12.75">
      <c r="B586" s="312"/>
      <c r="H586" s="6">
        <f>H585-B586</f>
        <v>0</v>
      </c>
      <c r="I586" s="24">
        <f t="shared" si="47"/>
        <v>0</v>
      </c>
      <c r="M586" s="2">
        <v>460</v>
      </c>
    </row>
    <row r="587" spans="2:13" ht="12.75">
      <c r="B587" s="312"/>
      <c r="H587" s="6">
        <f>H586-B587</f>
        <v>0</v>
      </c>
      <c r="I587" s="24">
        <f t="shared" si="47"/>
        <v>0</v>
      </c>
      <c r="M587" s="2">
        <v>460</v>
      </c>
    </row>
    <row r="588" spans="2:13" ht="12.75">
      <c r="B588" s="302">
        <v>1000</v>
      </c>
      <c r="C588" s="14" t="s">
        <v>266</v>
      </c>
      <c r="D588" s="14" t="s">
        <v>12</v>
      </c>
      <c r="E588" s="36" t="s">
        <v>22</v>
      </c>
      <c r="F588" s="291" t="s">
        <v>261</v>
      </c>
      <c r="G588" s="37" t="s">
        <v>77</v>
      </c>
      <c r="H588" s="6">
        <f>H587-B588</f>
        <v>-1000</v>
      </c>
      <c r="I588" s="24">
        <f t="shared" si="47"/>
        <v>2.1739130434782608</v>
      </c>
      <c r="K588" t="s">
        <v>259</v>
      </c>
      <c r="L588" s="38">
        <v>14</v>
      </c>
      <c r="M588" s="2">
        <v>460</v>
      </c>
    </row>
    <row r="589" spans="2:13" ht="12.75">
      <c r="B589" s="312">
        <v>1000</v>
      </c>
      <c r="C589" s="1" t="s">
        <v>266</v>
      </c>
      <c r="D589" s="14" t="s">
        <v>12</v>
      </c>
      <c r="E589" s="1" t="s">
        <v>22</v>
      </c>
      <c r="F589" s="291" t="s">
        <v>261</v>
      </c>
      <c r="G589" s="29" t="s">
        <v>79</v>
      </c>
      <c r="H589" s="6">
        <f>H588-B589</f>
        <v>-2000</v>
      </c>
      <c r="I589" s="24">
        <f t="shared" si="47"/>
        <v>2.1739130434782608</v>
      </c>
      <c r="K589" t="s">
        <v>259</v>
      </c>
      <c r="L589" s="38">
        <v>14</v>
      </c>
      <c r="M589" s="2">
        <v>460</v>
      </c>
    </row>
    <row r="590" spans="1:13" s="57" customFormat="1" ht="12.75">
      <c r="A590" s="13"/>
      <c r="B590" s="319">
        <f>SUM(B588:B589)</f>
        <v>2000</v>
      </c>
      <c r="C590" s="13" t="s">
        <v>266</v>
      </c>
      <c r="D590" s="13"/>
      <c r="E590" s="13"/>
      <c r="F590" s="63"/>
      <c r="G590" s="63"/>
      <c r="H590" s="55">
        <v>0</v>
      </c>
      <c r="I590" s="56">
        <f t="shared" si="47"/>
        <v>4.3478260869565215</v>
      </c>
      <c r="M590" s="2">
        <v>460</v>
      </c>
    </row>
    <row r="591" spans="2:13" ht="12.75">
      <c r="B591" s="302"/>
      <c r="C591" s="34"/>
      <c r="D591" s="14"/>
      <c r="E591" s="34"/>
      <c r="G591" s="32"/>
      <c r="H591" s="6">
        <f>H590-B591</f>
        <v>0</v>
      </c>
      <c r="I591" s="24">
        <f t="shared" si="47"/>
        <v>0</v>
      </c>
      <c r="M591" s="2">
        <v>460</v>
      </c>
    </row>
    <row r="592" spans="2:13" ht="12.75">
      <c r="B592" s="302"/>
      <c r="C592" s="14"/>
      <c r="D592" s="14"/>
      <c r="E592" s="36"/>
      <c r="G592" s="37"/>
      <c r="H592" s="6">
        <f>H591-B592</f>
        <v>0</v>
      </c>
      <c r="I592" s="24">
        <f t="shared" si="47"/>
        <v>0</v>
      </c>
      <c r="M592" s="2">
        <v>460</v>
      </c>
    </row>
    <row r="593" spans="2:13" ht="12.75">
      <c r="B593" s="302">
        <v>2300</v>
      </c>
      <c r="C593" s="14" t="s">
        <v>115</v>
      </c>
      <c r="D593" s="14" t="s">
        <v>12</v>
      </c>
      <c r="E593" s="14" t="s">
        <v>35</v>
      </c>
      <c r="F593" s="291" t="s">
        <v>261</v>
      </c>
      <c r="G593" s="31" t="s">
        <v>77</v>
      </c>
      <c r="H593" s="6">
        <f>H592-B593</f>
        <v>-2300</v>
      </c>
      <c r="I593" s="24">
        <f t="shared" si="47"/>
        <v>5</v>
      </c>
      <c r="K593" t="s">
        <v>259</v>
      </c>
      <c r="L593" s="38">
        <v>14</v>
      </c>
      <c r="M593" s="2">
        <v>460</v>
      </c>
    </row>
    <row r="594" spans="2:13" ht="12.75">
      <c r="B594" s="302">
        <v>1000</v>
      </c>
      <c r="C594" s="39" t="s">
        <v>115</v>
      </c>
      <c r="D594" s="14" t="s">
        <v>12</v>
      </c>
      <c r="E594" s="39" t="s">
        <v>35</v>
      </c>
      <c r="F594" s="291" t="s">
        <v>261</v>
      </c>
      <c r="G594" s="29" t="s">
        <v>79</v>
      </c>
      <c r="H594" s="6">
        <f>H593-B594</f>
        <v>-3300</v>
      </c>
      <c r="I594" s="24">
        <f t="shared" si="47"/>
        <v>2.1739130434782608</v>
      </c>
      <c r="J594" s="38"/>
      <c r="K594" t="s">
        <v>259</v>
      </c>
      <c r="L594" s="38">
        <v>14</v>
      </c>
      <c r="M594" s="2">
        <v>460</v>
      </c>
    </row>
    <row r="595" spans="1:13" ht="12.75">
      <c r="A595" s="13"/>
      <c r="B595" s="319">
        <f>SUM(B593:B594)</f>
        <v>3300</v>
      </c>
      <c r="C595" s="13"/>
      <c r="D595" s="13"/>
      <c r="E595" s="13" t="s">
        <v>35</v>
      </c>
      <c r="F595" s="63"/>
      <c r="G595" s="20"/>
      <c r="H595" s="55">
        <v>0</v>
      </c>
      <c r="I595" s="56">
        <f t="shared" si="47"/>
        <v>7.173913043478261</v>
      </c>
      <c r="J595" s="57"/>
      <c r="K595" s="57"/>
      <c r="L595" s="57"/>
      <c r="M595" s="2">
        <v>460</v>
      </c>
    </row>
    <row r="596" spans="4:13" ht="12.75">
      <c r="D596" s="14"/>
      <c r="H596" s="6">
        <f>H595-B596</f>
        <v>0</v>
      </c>
      <c r="I596" s="24">
        <f t="shared" si="47"/>
        <v>0</v>
      </c>
      <c r="M596" s="2">
        <v>460</v>
      </c>
    </row>
    <row r="597" spans="4:13" ht="12.75">
      <c r="D597" s="14"/>
      <c r="H597" s="6">
        <f>H596-B597</f>
        <v>0</v>
      </c>
      <c r="I597" s="24">
        <f t="shared" si="47"/>
        <v>0</v>
      </c>
      <c r="M597" s="2">
        <v>460</v>
      </c>
    </row>
    <row r="598" spans="1:13" s="57" customFormat="1" ht="12.75">
      <c r="A598" s="1"/>
      <c r="B598" s="6"/>
      <c r="C598" s="1"/>
      <c r="D598" s="1"/>
      <c r="E598" s="1"/>
      <c r="F598" s="78"/>
      <c r="G598" s="29"/>
      <c r="H598" s="6">
        <f>H597-B598</f>
        <v>0</v>
      </c>
      <c r="I598" s="24">
        <f t="shared" si="47"/>
        <v>0</v>
      </c>
      <c r="J598"/>
      <c r="K598"/>
      <c r="L598"/>
      <c r="M598" s="2">
        <v>460</v>
      </c>
    </row>
    <row r="599" spans="8:13" ht="12.75">
      <c r="H599" s="6">
        <f>H598-B599</f>
        <v>0</v>
      </c>
      <c r="I599" s="24">
        <f t="shared" si="47"/>
        <v>0</v>
      </c>
      <c r="M599" s="2">
        <v>460</v>
      </c>
    </row>
    <row r="600" spans="1:13" ht="12.75">
      <c r="A600" s="13"/>
      <c r="B600" s="106">
        <f>+B623+B629+B638+B645+B653+B658+B608</f>
        <v>71900</v>
      </c>
      <c r="C600" s="51" t="s">
        <v>267</v>
      </c>
      <c r="D600" s="52" t="s">
        <v>268</v>
      </c>
      <c r="E600" s="51" t="s">
        <v>203</v>
      </c>
      <c r="F600" s="53" t="s">
        <v>269</v>
      </c>
      <c r="G600" s="54" t="s">
        <v>270</v>
      </c>
      <c r="H600" s="55"/>
      <c r="I600" s="56">
        <f t="shared" si="47"/>
        <v>156.30434782608697</v>
      </c>
      <c r="J600" s="56"/>
      <c r="K600" s="56"/>
      <c r="L600" s="57"/>
      <c r="M600" s="2">
        <v>460</v>
      </c>
    </row>
    <row r="601" spans="2:13" ht="12.75">
      <c r="B601" s="248"/>
      <c r="H601" s="6">
        <f aca="true" t="shared" si="48" ref="H601:H607">H600-B601</f>
        <v>0</v>
      </c>
      <c r="I601" s="24">
        <f t="shared" si="47"/>
        <v>0</v>
      </c>
      <c r="M601" s="2">
        <v>460</v>
      </c>
    </row>
    <row r="602" spans="2:13" ht="12.75">
      <c r="B602" s="248">
        <v>2500</v>
      </c>
      <c r="C602" s="1" t="s">
        <v>0</v>
      </c>
      <c r="D602" s="1" t="s">
        <v>12</v>
      </c>
      <c r="E602" s="1" t="s">
        <v>179</v>
      </c>
      <c r="F602" s="291" t="s">
        <v>271</v>
      </c>
      <c r="G602" s="29" t="s">
        <v>77</v>
      </c>
      <c r="H602" s="6">
        <f t="shared" si="48"/>
        <v>-2500</v>
      </c>
      <c r="I602" s="24">
        <v>5</v>
      </c>
      <c r="K602" t="s">
        <v>0</v>
      </c>
      <c r="L602">
        <v>15</v>
      </c>
      <c r="M602" s="2">
        <v>460</v>
      </c>
    </row>
    <row r="603" spans="2:13" ht="12.75">
      <c r="B603" s="248">
        <v>2500</v>
      </c>
      <c r="C603" s="1" t="s">
        <v>0</v>
      </c>
      <c r="D603" s="1" t="s">
        <v>12</v>
      </c>
      <c r="E603" s="1" t="s">
        <v>179</v>
      </c>
      <c r="F603" s="291" t="s">
        <v>272</v>
      </c>
      <c r="G603" s="29" t="s">
        <v>79</v>
      </c>
      <c r="H603" s="6">
        <f t="shared" si="48"/>
        <v>-5000</v>
      </c>
      <c r="I603" s="24">
        <v>5</v>
      </c>
      <c r="K603" t="s">
        <v>0</v>
      </c>
      <c r="L603">
        <v>15</v>
      </c>
      <c r="M603" s="2">
        <v>460</v>
      </c>
    </row>
    <row r="604" spans="2:13" ht="12.75">
      <c r="B604" s="248">
        <v>2500</v>
      </c>
      <c r="C604" s="1" t="s">
        <v>0</v>
      </c>
      <c r="D604" s="1" t="s">
        <v>12</v>
      </c>
      <c r="E604" s="1" t="s">
        <v>179</v>
      </c>
      <c r="F604" s="291" t="s">
        <v>273</v>
      </c>
      <c r="G604" s="29" t="s">
        <v>81</v>
      </c>
      <c r="H604" s="6">
        <f t="shared" si="48"/>
        <v>-7500</v>
      </c>
      <c r="I604" s="24">
        <v>5</v>
      </c>
      <c r="K604" t="s">
        <v>0</v>
      </c>
      <c r="L604">
        <v>15</v>
      </c>
      <c r="M604" s="2">
        <v>460</v>
      </c>
    </row>
    <row r="605" spans="2:13" ht="12.75">
      <c r="B605" s="248">
        <v>2500</v>
      </c>
      <c r="C605" s="1" t="s">
        <v>0</v>
      </c>
      <c r="D605" s="1" t="s">
        <v>12</v>
      </c>
      <c r="E605" s="1" t="s">
        <v>179</v>
      </c>
      <c r="F605" s="291" t="s">
        <v>274</v>
      </c>
      <c r="G605" s="29" t="s">
        <v>224</v>
      </c>
      <c r="H605" s="6">
        <f t="shared" si="48"/>
        <v>-10000</v>
      </c>
      <c r="I605" s="24">
        <v>5</v>
      </c>
      <c r="K605" t="s">
        <v>0</v>
      </c>
      <c r="L605">
        <v>15</v>
      </c>
      <c r="M605" s="2">
        <v>460</v>
      </c>
    </row>
    <row r="606" spans="2:13" ht="12.75">
      <c r="B606" s="248">
        <v>2500</v>
      </c>
      <c r="C606" s="1" t="s">
        <v>0</v>
      </c>
      <c r="D606" s="1" t="s">
        <v>12</v>
      </c>
      <c r="E606" s="1" t="s">
        <v>179</v>
      </c>
      <c r="F606" s="291" t="s">
        <v>275</v>
      </c>
      <c r="G606" s="29" t="s">
        <v>226</v>
      </c>
      <c r="H606" s="6">
        <f t="shared" si="48"/>
        <v>-12500</v>
      </c>
      <c r="I606" s="24">
        <v>5</v>
      </c>
      <c r="K606" t="s">
        <v>0</v>
      </c>
      <c r="L606">
        <v>15</v>
      </c>
      <c r="M606" s="2">
        <v>460</v>
      </c>
    </row>
    <row r="607" spans="2:13" ht="12.75">
      <c r="B607" s="248">
        <v>2500</v>
      </c>
      <c r="C607" s="1" t="s">
        <v>0</v>
      </c>
      <c r="D607" s="1" t="s">
        <v>12</v>
      </c>
      <c r="E607" s="1" t="s">
        <v>179</v>
      </c>
      <c r="F607" s="291" t="s">
        <v>276</v>
      </c>
      <c r="G607" s="29" t="s">
        <v>228</v>
      </c>
      <c r="H607" s="6">
        <f t="shared" si="48"/>
        <v>-15000</v>
      </c>
      <c r="I607" s="24">
        <v>5</v>
      </c>
      <c r="K607" t="s">
        <v>0</v>
      </c>
      <c r="L607">
        <v>15</v>
      </c>
      <c r="M607" s="2">
        <v>460</v>
      </c>
    </row>
    <row r="608" spans="1:13" ht="12.75">
      <c r="A608" s="13"/>
      <c r="B608" s="106">
        <f>SUM(B602:B607)</f>
        <v>15000</v>
      </c>
      <c r="C608" s="13" t="s">
        <v>0</v>
      </c>
      <c r="D608" s="13"/>
      <c r="E608" s="13"/>
      <c r="F608" s="63"/>
      <c r="G608" s="20"/>
      <c r="H608" s="55">
        <v>0</v>
      </c>
      <c r="I608" s="56">
        <f aca="true" t="shared" si="49" ref="I608:I631">+B608/M608</f>
        <v>32.608695652173914</v>
      </c>
      <c r="J608" s="57"/>
      <c r="K608" s="57"/>
      <c r="L608" s="57"/>
      <c r="M608" s="2">
        <v>460</v>
      </c>
    </row>
    <row r="609" spans="2:13" ht="12.75">
      <c r="B609" s="248"/>
      <c r="H609" s="6">
        <f aca="true" t="shared" si="50" ref="H609:H622">H608-B609</f>
        <v>0</v>
      </c>
      <c r="I609" s="24">
        <f t="shared" si="49"/>
        <v>0</v>
      </c>
      <c r="M609" s="2">
        <v>460</v>
      </c>
    </row>
    <row r="610" spans="2:13" ht="12.75">
      <c r="B610" s="248"/>
      <c r="H610" s="6">
        <f t="shared" si="50"/>
        <v>0</v>
      </c>
      <c r="I610" s="24">
        <f t="shared" si="49"/>
        <v>0</v>
      </c>
      <c r="M610" s="2">
        <v>460</v>
      </c>
    </row>
    <row r="611" spans="2:13" ht="12.75">
      <c r="B611" s="248">
        <v>500</v>
      </c>
      <c r="C611" s="1" t="s">
        <v>277</v>
      </c>
      <c r="D611" s="14" t="s">
        <v>176</v>
      </c>
      <c r="E611" s="1" t="s">
        <v>278</v>
      </c>
      <c r="F611" s="32" t="s">
        <v>279</v>
      </c>
      <c r="G611" s="29" t="s">
        <v>77</v>
      </c>
      <c r="H611" s="6">
        <f t="shared" si="50"/>
        <v>-500</v>
      </c>
      <c r="I611" s="24">
        <f t="shared" si="49"/>
        <v>1.0869565217391304</v>
      </c>
      <c r="K611" s="17" t="s">
        <v>179</v>
      </c>
      <c r="L611">
        <v>15</v>
      </c>
      <c r="M611" s="2">
        <v>460</v>
      </c>
    </row>
    <row r="612" spans="2:13" ht="12.75">
      <c r="B612" s="248">
        <v>900</v>
      </c>
      <c r="C612" s="1" t="s">
        <v>280</v>
      </c>
      <c r="D612" s="14" t="s">
        <v>176</v>
      </c>
      <c r="E612" s="1" t="s">
        <v>278</v>
      </c>
      <c r="F612" s="32" t="s">
        <v>279</v>
      </c>
      <c r="G612" s="29" t="s">
        <v>79</v>
      </c>
      <c r="H612" s="6">
        <f t="shared" si="50"/>
        <v>-1400</v>
      </c>
      <c r="I612" s="24">
        <f t="shared" si="49"/>
        <v>1.9565217391304348</v>
      </c>
      <c r="K612" s="17" t="s">
        <v>179</v>
      </c>
      <c r="L612">
        <v>15</v>
      </c>
      <c r="M612" s="2">
        <v>460</v>
      </c>
    </row>
    <row r="613" spans="1:13" s="57" customFormat="1" ht="12.75">
      <c r="A613" s="1"/>
      <c r="B613" s="248">
        <v>600</v>
      </c>
      <c r="C613" s="1" t="s">
        <v>277</v>
      </c>
      <c r="D613" s="14" t="s">
        <v>176</v>
      </c>
      <c r="E613" s="1" t="s">
        <v>278</v>
      </c>
      <c r="F613" s="32" t="s">
        <v>279</v>
      </c>
      <c r="G613" s="29" t="s">
        <v>81</v>
      </c>
      <c r="H613" s="6">
        <f t="shared" si="50"/>
        <v>-2000</v>
      </c>
      <c r="I613" s="24">
        <f t="shared" si="49"/>
        <v>1.3043478260869565</v>
      </c>
      <c r="J613"/>
      <c r="K613" s="17" t="s">
        <v>179</v>
      </c>
      <c r="L613">
        <v>15</v>
      </c>
      <c r="M613" s="2">
        <v>460</v>
      </c>
    </row>
    <row r="614" spans="2:13" ht="12.75">
      <c r="B614" s="248">
        <v>600</v>
      </c>
      <c r="C614" s="1" t="s">
        <v>277</v>
      </c>
      <c r="D614" s="14" t="s">
        <v>176</v>
      </c>
      <c r="E614" s="1" t="s">
        <v>278</v>
      </c>
      <c r="F614" s="32" t="s">
        <v>279</v>
      </c>
      <c r="G614" s="29" t="s">
        <v>81</v>
      </c>
      <c r="H614" s="6">
        <f t="shared" si="50"/>
        <v>-2600</v>
      </c>
      <c r="I614" s="24">
        <f t="shared" si="49"/>
        <v>1.3043478260869565</v>
      </c>
      <c r="K614" s="17" t="s">
        <v>179</v>
      </c>
      <c r="L614">
        <v>15</v>
      </c>
      <c r="M614" s="2">
        <v>460</v>
      </c>
    </row>
    <row r="615" spans="2:13" ht="12.75">
      <c r="B615" s="248">
        <v>900</v>
      </c>
      <c r="C615" s="1" t="s">
        <v>280</v>
      </c>
      <c r="D615" s="14" t="s">
        <v>176</v>
      </c>
      <c r="E615" s="1" t="s">
        <v>278</v>
      </c>
      <c r="F615" s="32" t="s">
        <v>279</v>
      </c>
      <c r="G615" s="29" t="s">
        <v>81</v>
      </c>
      <c r="H615" s="6">
        <f t="shared" si="50"/>
        <v>-3500</v>
      </c>
      <c r="I615" s="24">
        <f t="shared" si="49"/>
        <v>1.9565217391304348</v>
      </c>
      <c r="K615" s="17" t="s">
        <v>179</v>
      </c>
      <c r="L615">
        <v>15</v>
      </c>
      <c r="M615" s="2">
        <v>460</v>
      </c>
    </row>
    <row r="616" spans="2:13" ht="12.75">
      <c r="B616" s="248">
        <v>900</v>
      </c>
      <c r="C616" s="1" t="s">
        <v>280</v>
      </c>
      <c r="D616" s="14" t="s">
        <v>176</v>
      </c>
      <c r="E616" s="1" t="s">
        <v>278</v>
      </c>
      <c r="F616" s="32" t="s">
        <v>279</v>
      </c>
      <c r="G616" s="29" t="s">
        <v>224</v>
      </c>
      <c r="H616" s="6">
        <f t="shared" si="50"/>
        <v>-4400</v>
      </c>
      <c r="I616" s="24">
        <f t="shared" si="49"/>
        <v>1.9565217391304348</v>
      </c>
      <c r="K616" s="17" t="s">
        <v>179</v>
      </c>
      <c r="L616">
        <v>15</v>
      </c>
      <c r="M616" s="2">
        <v>460</v>
      </c>
    </row>
    <row r="617" spans="2:13" ht="12.75">
      <c r="B617" s="248">
        <v>900</v>
      </c>
      <c r="C617" s="1" t="s">
        <v>280</v>
      </c>
      <c r="D617" s="14" t="s">
        <v>176</v>
      </c>
      <c r="E617" s="1" t="s">
        <v>278</v>
      </c>
      <c r="F617" s="32" t="s">
        <v>279</v>
      </c>
      <c r="G617" s="29" t="s">
        <v>224</v>
      </c>
      <c r="H617" s="6">
        <f t="shared" si="50"/>
        <v>-5300</v>
      </c>
      <c r="I617" s="24">
        <f t="shared" si="49"/>
        <v>1.9565217391304348</v>
      </c>
      <c r="K617" s="17" t="s">
        <v>179</v>
      </c>
      <c r="L617">
        <v>15</v>
      </c>
      <c r="M617" s="2">
        <v>460</v>
      </c>
    </row>
    <row r="618" spans="2:13" ht="12.75">
      <c r="B618" s="248">
        <v>1200</v>
      </c>
      <c r="C618" s="1" t="s">
        <v>281</v>
      </c>
      <c r="D618" s="14" t="s">
        <v>176</v>
      </c>
      <c r="E618" s="14" t="s">
        <v>278</v>
      </c>
      <c r="F618" s="32" t="s">
        <v>279</v>
      </c>
      <c r="G618" s="29" t="s">
        <v>224</v>
      </c>
      <c r="H618" s="6">
        <f t="shared" si="50"/>
        <v>-6500</v>
      </c>
      <c r="I618" s="24">
        <f t="shared" si="49"/>
        <v>2.608695652173913</v>
      </c>
      <c r="K618" s="17" t="s">
        <v>179</v>
      </c>
      <c r="L618">
        <v>15</v>
      </c>
      <c r="M618" s="2">
        <v>460</v>
      </c>
    </row>
    <row r="619" spans="1:13" s="57" customFormat="1" ht="12.75">
      <c r="A619" s="1"/>
      <c r="B619" s="248">
        <v>1200</v>
      </c>
      <c r="C619" s="1" t="s">
        <v>281</v>
      </c>
      <c r="D619" s="14" t="s">
        <v>176</v>
      </c>
      <c r="E619" s="1" t="s">
        <v>278</v>
      </c>
      <c r="F619" s="32" t="s">
        <v>279</v>
      </c>
      <c r="G619" s="29" t="s">
        <v>226</v>
      </c>
      <c r="H619" s="6">
        <f t="shared" si="50"/>
        <v>-7700</v>
      </c>
      <c r="I619" s="24">
        <f t="shared" si="49"/>
        <v>2.608695652173913</v>
      </c>
      <c r="J619"/>
      <c r="K619" s="17" t="s">
        <v>179</v>
      </c>
      <c r="L619">
        <v>15</v>
      </c>
      <c r="M619" s="2">
        <v>460</v>
      </c>
    </row>
    <row r="620" spans="2:13" ht="12.75">
      <c r="B620" s="248">
        <v>600</v>
      </c>
      <c r="C620" s="1" t="s">
        <v>277</v>
      </c>
      <c r="D620" s="14" t="s">
        <v>176</v>
      </c>
      <c r="E620" s="1" t="s">
        <v>278</v>
      </c>
      <c r="F620" s="32" t="s">
        <v>279</v>
      </c>
      <c r="G620" s="29" t="s">
        <v>226</v>
      </c>
      <c r="H620" s="6">
        <f t="shared" si="50"/>
        <v>-8300</v>
      </c>
      <c r="I620" s="24">
        <f t="shared" si="49"/>
        <v>1.3043478260869565</v>
      </c>
      <c r="K620" s="17" t="s">
        <v>179</v>
      </c>
      <c r="L620">
        <v>15</v>
      </c>
      <c r="M620" s="2">
        <v>460</v>
      </c>
    </row>
    <row r="621" spans="2:13" ht="12.75">
      <c r="B621" s="248">
        <v>900</v>
      </c>
      <c r="C621" s="1" t="s">
        <v>280</v>
      </c>
      <c r="D621" s="14" t="s">
        <v>176</v>
      </c>
      <c r="E621" s="1" t="s">
        <v>278</v>
      </c>
      <c r="F621" s="32" t="s">
        <v>279</v>
      </c>
      <c r="G621" s="29" t="s">
        <v>226</v>
      </c>
      <c r="H621" s="6">
        <f t="shared" si="50"/>
        <v>-9200</v>
      </c>
      <c r="I621" s="24">
        <f t="shared" si="49"/>
        <v>1.9565217391304348</v>
      </c>
      <c r="K621" s="17" t="s">
        <v>179</v>
      </c>
      <c r="L621">
        <v>15</v>
      </c>
      <c r="M621" s="2">
        <v>460</v>
      </c>
    </row>
    <row r="622" spans="2:13" ht="12.75">
      <c r="B622" s="248">
        <v>300</v>
      </c>
      <c r="C622" s="1" t="s">
        <v>282</v>
      </c>
      <c r="D622" s="14" t="s">
        <v>176</v>
      </c>
      <c r="E622" s="1" t="s">
        <v>278</v>
      </c>
      <c r="F622" s="32" t="s">
        <v>279</v>
      </c>
      <c r="G622" s="29" t="s">
        <v>226</v>
      </c>
      <c r="H622" s="6">
        <f t="shared" si="50"/>
        <v>-9500</v>
      </c>
      <c r="I622" s="24">
        <f t="shared" si="49"/>
        <v>0.6521739130434783</v>
      </c>
      <c r="K622" s="17" t="s">
        <v>179</v>
      </c>
      <c r="L622">
        <v>15</v>
      </c>
      <c r="M622" s="2">
        <v>460</v>
      </c>
    </row>
    <row r="623" spans="1:13" ht="12.75">
      <c r="A623" s="13"/>
      <c r="B623" s="106">
        <f>SUM(B611:B622)</f>
        <v>9500</v>
      </c>
      <c r="C623" s="13" t="s">
        <v>283</v>
      </c>
      <c r="D623" s="13"/>
      <c r="E623" s="13"/>
      <c r="F623" s="63"/>
      <c r="G623" s="20"/>
      <c r="H623" s="55">
        <v>0</v>
      </c>
      <c r="I623" s="56">
        <f t="shared" si="49"/>
        <v>20.652173913043477</v>
      </c>
      <c r="J623" s="57"/>
      <c r="K623" s="57"/>
      <c r="L623" s="57"/>
      <c r="M623" s="2">
        <v>460</v>
      </c>
    </row>
    <row r="624" spans="2:13" ht="12.75">
      <c r="B624" s="248"/>
      <c r="H624" s="6">
        <f>H623-B624</f>
        <v>0</v>
      </c>
      <c r="I624" s="24">
        <f t="shared" si="49"/>
        <v>0</v>
      </c>
      <c r="M624" s="2">
        <v>460</v>
      </c>
    </row>
    <row r="625" spans="2:13" ht="12.75">
      <c r="B625" s="248"/>
      <c r="H625" s="6">
        <f>H624-B625</f>
        <v>0</v>
      </c>
      <c r="I625" s="24">
        <f t="shared" si="49"/>
        <v>0</v>
      </c>
      <c r="M625" s="2">
        <v>460</v>
      </c>
    </row>
    <row r="626" spans="2:13" ht="12.75">
      <c r="B626" s="248">
        <v>3500</v>
      </c>
      <c r="C626" s="1" t="s">
        <v>21</v>
      </c>
      <c r="D626" s="14" t="s">
        <v>176</v>
      </c>
      <c r="E626" s="1" t="s">
        <v>22</v>
      </c>
      <c r="F626" s="78" t="s">
        <v>284</v>
      </c>
      <c r="G626" s="29" t="s">
        <v>77</v>
      </c>
      <c r="H626" s="6">
        <f>H625-B626</f>
        <v>-3500</v>
      </c>
      <c r="I626" s="24">
        <f t="shared" si="49"/>
        <v>7.608695652173913</v>
      </c>
      <c r="K626" s="17" t="s">
        <v>179</v>
      </c>
      <c r="L626">
        <v>15</v>
      </c>
      <c r="M626" s="2">
        <v>460</v>
      </c>
    </row>
    <row r="627" spans="2:13" ht="12.75">
      <c r="B627" s="248">
        <v>1000</v>
      </c>
      <c r="C627" s="1" t="s">
        <v>285</v>
      </c>
      <c r="D627" s="14" t="s">
        <v>176</v>
      </c>
      <c r="E627" s="1" t="s">
        <v>22</v>
      </c>
      <c r="F627" s="78" t="s">
        <v>286</v>
      </c>
      <c r="G627" s="29" t="s">
        <v>79</v>
      </c>
      <c r="H627" s="6">
        <f>H626-B627</f>
        <v>-4500</v>
      </c>
      <c r="I627" s="24">
        <f t="shared" si="49"/>
        <v>2.1739130434782608</v>
      </c>
      <c r="K627" s="17" t="s">
        <v>179</v>
      </c>
      <c r="L627">
        <v>15</v>
      </c>
      <c r="M627" s="2">
        <v>460</v>
      </c>
    </row>
    <row r="628" spans="1:13" s="57" customFormat="1" ht="12.75">
      <c r="A628" s="1"/>
      <c r="B628" s="248">
        <v>4000</v>
      </c>
      <c r="C628" s="1" t="s">
        <v>287</v>
      </c>
      <c r="D628" s="14" t="s">
        <v>176</v>
      </c>
      <c r="E628" s="1" t="s">
        <v>22</v>
      </c>
      <c r="F628" s="78" t="s">
        <v>288</v>
      </c>
      <c r="G628" s="29" t="s">
        <v>228</v>
      </c>
      <c r="H628" s="6">
        <f>H627-B628</f>
        <v>-8500</v>
      </c>
      <c r="I628" s="24">
        <f t="shared" si="49"/>
        <v>8.695652173913043</v>
      </c>
      <c r="J628"/>
      <c r="K628" s="17" t="s">
        <v>179</v>
      </c>
      <c r="L628">
        <v>15</v>
      </c>
      <c r="M628" s="2">
        <v>460</v>
      </c>
    </row>
    <row r="629" spans="1:13" ht="12.75">
      <c r="A629" s="13"/>
      <c r="B629" s="106">
        <f>SUM(B626:B628)</f>
        <v>8500</v>
      </c>
      <c r="C629" s="13" t="s">
        <v>27</v>
      </c>
      <c r="D629" s="13"/>
      <c r="E629" s="13"/>
      <c r="F629" s="63"/>
      <c r="G629" s="20"/>
      <c r="H629" s="55">
        <v>0</v>
      </c>
      <c r="I629" s="56">
        <f t="shared" si="49"/>
        <v>18.47826086956522</v>
      </c>
      <c r="J629" s="57"/>
      <c r="K629" s="57"/>
      <c r="L629" s="57"/>
      <c r="M629" s="2">
        <v>460</v>
      </c>
    </row>
    <row r="630" spans="2:13" ht="12.75">
      <c r="B630" s="248"/>
      <c r="H630" s="6">
        <f aca="true" t="shared" si="51" ref="H630:H637">H629-B630</f>
        <v>0</v>
      </c>
      <c r="I630" s="24">
        <f t="shared" si="49"/>
        <v>0</v>
      </c>
      <c r="M630" s="2">
        <v>460</v>
      </c>
    </row>
    <row r="631" spans="2:13" ht="12.75">
      <c r="B631" s="248"/>
      <c r="H631" s="6">
        <f t="shared" si="51"/>
        <v>0</v>
      </c>
      <c r="I631" s="24">
        <f t="shared" si="49"/>
        <v>0</v>
      </c>
      <c r="M631" s="2">
        <v>460</v>
      </c>
    </row>
    <row r="632" spans="2:13" ht="12.75">
      <c r="B632" s="248">
        <v>400</v>
      </c>
      <c r="C632" s="1" t="s">
        <v>289</v>
      </c>
      <c r="D632" s="14" t="s">
        <v>176</v>
      </c>
      <c r="E632" s="1" t="s">
        <v>290</v>
      </c>
      <c r="F632" s="78" t="s">
        <v>279</v>
      </c>
      <c r="G632" s="29" t="s">
        <v>77</v>
      </c>
      <c r="H632" s="6">
        <f t="shared" si="51"/>
        <v>-400</v>
      </c>
      <c r="I632" s="24">
        <v>0.8</v>
      </c>
      <c r="K632" s="17" t="s">
        <v>179</v>
      </c>
      <c r="L632">
        <v>15</v>
      </c>
      <c r="M632" s="2">
        <v>460</v>
      </c>
    </row>
    <row r="633" spans="2:13" ht="12.75">
      <c r="B633" s="248">
        <v>1700</v>
      </c>
      <c r="C633" s="1" t="s">
        <v>289</v>
      </c>
      <c r="D633" s="14" t="s">
        <v>176</v>
      </c>
      <c r="E633" s="1" t="s">
        <v>290</v>
      </c>
      <c r="F633" s="78" t="s">
        <v>279</v>
      </c>
      <c r="G633" s="29" t="s">
        <v>79</v>
      </c>
      <c r="H633" s="6">
        <f t="shared" si="51"/>
        <v>-2100</v>
      </c>
      <c r="I633" s="24">
        <v>3.4</v>
      </c>
      <c r="K633" s="17" t="s">
        <v>179</v>
      </c>
      <c r="L633">
        <v>15</v>
      </c>
      <c r="M633" s="2">
        <v>460</v>
      </c>
    </row>
    <row r="634" spans="2:13" ht="12.75">
      <c r="B634" s="248">
        <v>1500</v>
      </c>
      <c r="C634" s="1" t="s">
        <v>289</v>
      </c>
      <c r="D634" s="14" t="s">
        <v>176</v>
      </c>
      <c r="E634" s="1" t="s">
        <v>290</v>
      </c>
      <c r="F634" s="78" t="s">
        <v>279</v>
      </c>
      <c r="G634" s="29" t="s">
        <v>81</v>
      </c>
      <c r="H634" s="6">
        <f t="shared" si="51"/>
        <v>-3600</v>
      </c>
      <c r="I634" s="24">
        <v>3</v>
      </c>
      <c r="K634" s="17" t="s">
        <v>179</v>
      </c>
      <c r="L634">
        <v>15</v>
      </c>
      <c r="M634" s="2">
        <v>460</v>
      </c>
    </row>
    <row r="635" spans="1:13" s="57" customFormat="1" ht="12.75">
      <c r="A635" s="1"/>
      <c r="B635" s="248">
        <v>1200</v>
      </c>
      <c r="C635" s="1" t="s">
        <v>289</v>
      </c>
      <c r="D635" s="14" t="s">
        <v>176</v>
      </c>
      <c r="E635" s="1" t="s">
        <v>290</v>
      </c>
      <c r="F635" s="78" t="s">
        <v>279</v>
      </c>
      <c r="G635" s="29" t="s">
        <v>224</v>
      </c>
      <c r="H635" s="6">
        <f t="shared" si="51"/>
        <v>-4800</v>
      </c>
      <c r="I635" s="24">
        <v>2.4</v>
      </c>
      <c r="J635"/>
      <c r="K635" s="17" t="s">
        <v>179</v>
      </c>
      <c r="L635">
        <v>15</v>
      </c>
      <c r="M635" s="2">
        <v>460</v>
      </c>
    </row>
    <row r="636" spans="2:13" ht="12.75">
      <c r="B636" s="248">
        <v>1400</v>
      </c>
      <c r="C636" s="1" t="s">
        <v>289</v>
      </c>
      <c r="D636" s="14" t="s">
        <v>176</v>
      </c>
      <c r="E636" s="1" t="s">
        <v>290</v>
      </c>
      <c r="F636" s="78" t="s">
        <v>279</v>
      </c>
      <c r="G636" s="29" t="s">
        <v>226</v>
      </c>
      <c r="H636" s="6">
        <f t="shared" si="51"/>
        <v>-6200</v>
      </c>
      <c r="I636" s="24">
        <v>2.8</v>
      </c>
      <c r="K636" s="17" t="s">
        <v>179</v>
      </c>
      <c r="L636">
        <v>15</v>
      </c>
      <c r="M636" s="2">
        <v>460</v>
      </c>
    </row>
    <row r="637" spans="2:13" ht="12.75">
      <c r="B637" s="248">
        <v>700</v>
      </c>
      <c r="C637" s="1" t="s">
        <v>289</v>
      </c>
      <c r="D637" s="14" t="s">
        <v>176</v>
      </c>
      <c r="E637" s="1" t="s">
        <v>290</v>
      </c>
      <c r="F637" s="78" t="s">
        <v>279</v>
      </c>
      <c r="G637" s="29" t="s">
        <v>228</v>
      </c>
      <c r="H637" s="6">
        <f t="shared" si="51"/>
        <v>-6900</v>
      </c>
      <c r="I637" s="24">
        <v>1.4</v>
      </c>
      <c r="K637" s="17" t="s">
        <v>179</v>
      </c>
      <c r="L637">
        <v>15</v>
      </c>
      <c r="M637" s="2">
        <v>460</v>
      </c>
    </row>
    <row r="638" spans="1:13" ht="12.75">
      <c r="A638" s="13"/>
      <c r="B638" s="106">
        <f>SUM(B632:B637)</f>
        <v>6900</v>
      </c>
      <c r="C638" s="13"/>
      <c r="D638" s="13"/>
      <c r="E638" s="13" t="s">
        <v>290</v>
      </c>
      <c r="F638" s="63"/>
      <c r="G638" s="20"/>
      <c r="H638" s="55">
        <v>0</v>
      </c>
      <c r="I638" s="56">
        <f>+B638/M638</f>
        <v>15</v>
      </c>
      <c r="J638" s="57"/>
      <c r="K638" s="57"/>
      <c r="L638" s="57"/>
      <c r="M638" s="2">
        <v>460</v>
      </c>
    </row>
    <row r="639" spans="2:13" ht="12.75">
      <c r="B639" s="248"/>
      <c r="H639" s="6">
        <f aca="true" t="shared" si="52" ref="H639:H644">H638-B639</f>
        <v>0</v>
      </c>
      <c r="I639" s="24">
        <f>+B639/M639</f>
        <v>0</v>
      </c>
      <c r="M639" s="2">
        <v>460</v>
      </c>
    </row>
    <row r="640" spans="2:13" ht="12.75">
      <c r="B640" s="248"/>
      <c r="H640" s="6">
        <f t="shared" si="52"/>
        <v>0</v>
      </c>
      <c r="I640" s="24">
        <f>+B640/M640</f>
        <v>0</v>
      </c>
      <c r="M640" s="2">
        <v>460</v>
      </c>
    </row>
    <row r="641" spans="2:13" ht="12.75">
      <c r="B641" s="248">
        <v>5000</v>
      </c>
      <c r="C641" s="1" t="s">
        <v>291</v>
      </c>
      <c r="D641" s="14" t="s">
        <v>176</v>
      </c>
      <c r="E641" s="1" t="s">
        <v>292</v>
      </c>
      <c r="F641" s="78" t="s">
        <v>293</v>
      </c>
      <c r="G641" s="29" t="s">
        <v>79</v>
      </c>
      <c r="H641" s="6">
        <f t="shared" si="52"/>
        <v>-5000</v>
      </c>
      <c r="I641" s="24">
        <v>10</v>
      </c>
      <c r="K641" s="17" t="s">
        <v>179</v>
      </c>
      <c r="L641">
        <v>15</v>
      </c>
      <c r="M641" s="2">
        <v>460</v>
      </c>
    </row>
    <row r="642" spans="2:13" ht="12.75">
      <c r="B642" s="248">
        <v>5000</v>
      </c>
      <c r="C642" s="1" t="s">
        <v>291</v>
      </c>
      <c r="D642" s="14" t="s">
        <v>176</v>
      </c>
      <c r="E642" s="1" t="s">
        <v>292</v>
      </c>
      <c r="F642" s="78" t="s">
        <v>293</v>
      </c>
      <c r="G642" s="29" t="s">
        <v>81</v>
      </c>
      <c r="H642" s="6">
        <f t="shared" si="52"/>
        <v>-10000</v>
      </c>
      <c r="I642" s="24">
        <v>10</v>
      </c>
      <c r="K642" s="17" t="s">
        <v>179</v>
      </c>
      <c r="L642">
        <v>15</v>
      </c>
      <c r="M642" s="2">
        <v>460</v>
      </c>
    </row>
    <row r="643" spans="1:13" s="57" customFormat="1" ht="12.75">
      <c r="A643" s="1"/>
      <c r="B643" s="248">
        <v>5000</v>
      </c>
      <c r="C643" s="1" t="s">
        <v>291</v>
      </c>
      <c r="D643" s="14" t="s">
        <v>176</v>
      </c>
      <c r="E643" s="1" t="s">
        <v>292</v>
      </c>
      <c r="F643" s="78" t="s">
        <v>293</v>
      </c>
      <c r="G643" s="29" t="s">
        <v>224</v>
      </c>
      <c r="H643" s="6">
        <f t="shared" si="52"/>
        <v>-15000</v>
      </c>
      <c r="I643" s="24">
        <v>10</v>
      </c>
      <c r="J643"/>
      <c r="K643" s="17" t="s">
        <v>179</v>
      </c>
      <c r="L643">
        <v>15</v>
      </c>
      <c r="M643" s="2">
        <v>460</v>
      </c>
    </row>
    <row r="644" spans="2:13" ht="12.75">
      <c r="B644" s="248">
        <v>5000</v>
      </c>
      <c r="C644" s="1" t="s">
        <v>291</v>
      </c>
      <c r="D644" s="14" t="s">
        <v>176</v>
      </c>
      <c r="E644" s="1" t="s">
        <v>292</v>
      </c>
      <c r="F644" s="78" t="s">
        <v>293</v>
      </c>
      <c r="G644" s="29" t="s">
        <v>226</v>
      </c>
      <c r="H644" s="6">
        <f t="shared" si="52"/>
        <v>-20000</v>
      </c>
      <c r="I644" s="24">
        <v>10</v>
      </c>
      <c r="K644" s="17" t="s">
        <v>179</v>
      </c>
      <c r="L644">
        <v>15</v>
      </c>
      <c r="M644" s="2">
        <v>460</v>
      </c>
    </row>
    <row r="645" spans="1:13" ht="12.75">
      <c r="A645" s="13"/>
      <c r="B645" s="106">
        <f>SUM(B641:B644)</f>
        <v>20000</v>
      </c>
      <c r="C645" s="13" t="s">
        <v>291</v>
      </c>
      <c r="D645" s="13"/>
      <c r="E645" s="13"/>
      <c r="F645" s="63"/>
      <c r="G645" s="20"/>
      <c r="H645" s="55">
        <v>0</v>
      </c>
      <c r="I645" s="56">
        <f>+B645/M645</f>
        <v>43.47826086956522</v>
      </c>
      <c r="J645" s="57"/>
      <c r="K645" s="57"/>
      <c r="L645" s="57"/>
      <c r="M645" s="2">
        <v>460</v>
      </c>
    </row>
    <row r="646" spans="2:13" ht="12.75">
      <c r="B646" s="248"/>
      <c r="H646" s="6">
        <f aca="true" t="shared" si="53" ref="H646:H652">H645-B646</f>
        <v>0</v>
      </c>
      <c r="I646" s="24">
        <f>+B646/M646</f>
        <v>0</v>
      </c>
      <c r="M646" s="2">
        <v>460</v>
      </c>
    </row>
    <row r="647" spans="2:13" ht="12.75">
      <c r="B647" s="248"/>
      <c r="H647" s="6">
        <f t="shared" si="53"/>
        <v>0</v>
      </c>
      <c r="I647" s="24">
        <f>+B647/M647</f>
        <v>0</v>
      </c>
      <c r="M647" s="2">
        <v>460</v>
      </c>
    </row>
    <row r="648" spans="1:13" s="57" customFormat="1" ht="12.75">
      <c r="A648" s="1"/>
      <c r="B648" s="248">
        <v>2000</v>
      </c>
      <c r="C648" s="1" t="s">
        <v>294</v>
      </c>
      <c r="D648" s="14" t="s">
        <v>176</v>
      </c>
      <c r="E648" s="1" t="s">
        <v>292</v>
      </c>
      <c r="F648" s="78" t="s">
        <v>279</v>
      </c>
      <c r="G648" s="29" t="s">
        <v>79</v>
      </c>
      <c r="H648" s="6">
        <f t="shared" si="53"/>
        <v>-2000</v>
      </c>
      <c r="I648" s="24">
        <v>4</v>
      </c>
      <c r="J648"/>
      <c r="K648" s="17" t="s">
        <v>179</v>
      </c>
      <c r="L648">
        <v>15</v>
      </c>
      <c r="M648" s="2">
        <v>460</v>
      </c>
    </row>
    <row r="649" spans="2:13" ht="12.75">
      <c r="B649" s="248">
        <v>2000</v>
      </c>
      <c r="C649" s="1" t="s">
        <v>294</v>
      </c>
      <c r="D649" s="14" t="s">
        <v>176</v>
      </c>
      <c r="E649" s="1" t="s">
        <v>292</v>
      </c>
      <c r="F649" s="78" t="s">
        <v>279</v>
      </c>
      <c r="G649" s="29" t="s">
        <v>81</v>
      </c>
      <c r="H649" s="6">
        <f t="shared" si="53"/>
        <v>-4000</v>
      </c>
      <c r="I649" s="24">
        <v>4</v>
      </c>
      <c r="K649" s="17" t="s">
        <v>179</v>
      </c>
      <c r="L649">
        <v>15</v>
      </c>
      <c r="M649" s="2">
        <v>460</v>
      </c>
    </row>
    <row r="650" spans="2:13" ht="12.75">
      <c r="B650" s="248">
        <v>2000</v>
      </c>
      <c r="C650" s="1" t="s">
        <v>294</v>
      </c>
      <c r="D650" s="14" t="s">
        <v>176</v>
      </c>
      <c r="E650" s="1" t="s">
        <v>292</v>
      </c>
      <c r="F650" s="78" t="s">
        <v>279</v>
      </c>
      <c r="G650" s="29" t="s">
        <v>224</v>
      </c>
      <c r="H650" s="6">
        <f t="shared" si="53"/>
        <v>-6000</v>
      </c>
      <c r="I650" s="24">
        <v>4</v>
      </c>
      <c r="K650" s="17" t="s">
        <v>179</v>
      </c>
      <c r="L650">
        <v>15</v>
      </c>
      <c r="M650" s="2">
        <v>460</v>
      </c>
    </row>
    <row r="651" spans="2:13" ht="12.75">
      <c r="B651" s="248">
        <v>2000</v>
      </c>
      <c r="C651" s="1" t="s">
        <v>294</v>
      </c>
      <c r="D651" s="14" t="s">
        <v>176</v>
      </c>
      <c r="E651" s="1" t="s">
        <v>292</v>
      </c>
      <c r="F651" s="78" t="s">
        <v>279</v>
      </c>
      <c r="G651" s="29" t="s">
        <v>226</v>
      </c>
      <c r="H651" s="6">
        <f t="shared" si="53"/>
        <v>-8000</v>
      </c>
      <c r="I651" s="24">
        <v>4</v>
      </c>
      <c r="K651" s="17" t="s">
        <v>179</v>
      </c>
      <c r="L651">
        <v>15</v>
      </c>
      <c r="M651" s="2">
        <v>460</v>
      </c>
    </row>
    <row r="652" spans="2:13" ht="12.75">
      <c r="B652" s="248">
        <v>2000</v>
      </c>
      <c r="C652" s="1" t="s">
        <v>294</v>
      </c>
      <c r="D652" s="14" t="s">
        <v>176</v>
      </c>
      <c r="E652" s="1" t="s">
        <v>292</v>
      </c>
      <c r="F652" s="78" t="s">
        <v>279</v>
      </c>
      <c r="G652" s="29" t="s">
        <v>228</v>
      </c>
      <c r="H652" s="6">
        <f t="shared" si="53"/>
        <v>-10000</v>
      </c>
      <c r="I652" s="24">
        <v>4</v>
      </c>
      <c r="K652" s="17" t="s">
        <v>179</v>
      </c>
      <c r="L652">
        <v>15</v>
      </c>
      <c r="M652" s="2">
        <v>460</v>
      </c>
    </row>
    <row r="653" spans="1:13" s="57" customFormat="1" ht="12.75">
      <c r="A653" s="13"/>
      <c r="B653" s="106">
        <f>SUM(B648:B652)</f>
        <v>10000</v>
      </c>
      <c r="C653" s="13" t="s">
        <v>294</v>
      </c>
      <c r="D653" s="13"/>
      <c r="E653" s="13"/>
      <c r="F653" s="63"/>
      <c r="G653" s="20"/>
      <c r="H653" s="55">
        <v>0</v>
      </c>
      <c r="I653" s="56">
        <f>+B653/M653</f>
        <v>21.73913043478261</v>
      </c>
      <c r="M653" s="2">
        <v>460</v>
      </c>
    </row>
    <row r="654" spans="2:13" ht="12.75">
      <c r="B654" s="248"/>
      <c r="H654" s="6">
        <f>H653-B654</f>
        <v>0</v>
      </c>
      <c r="I654" s="24">
        <f>+B654/M654</f>
        <v>0</v>
      </c>
      <c r="M654" s="2">
        <v>460</v>
      </c>
    </row>
    <row r="655" spans="2:13" ht="12.75">
      <c r="B655" s="248"/>
      <c r="H655" s="6">
        <f>H654-B655</f>
        <v>0</v>
      </c>
      <c r="I655" s="24">
        <f>+B655/M655</f>
        <v>0</v>
      </c>
      <c r="M655" s="2">
        <v>460</v>
      </c>
    </row>
    <row r="656" spans="2:13" ht="12.75">
      <c r="B656" s="248">
        <v>1000</v>
      </c>
      <c r="C656" s="1" t="s">
        <v>115</v>
      </c>
      <c r="D656" s="14" t="s">
        <v>176</v>
      </c>
      <c r="E656" s="14" t="s">
        <v>295</v>
      </c>
      <c r="F656" s="78" t="s">
        <v>279</v>
      </c>
      <c r="G656" s="29" t="s">
        <v>81</v>
      </c>
      <c r="H656" s="6">
        <f>H655-B656</f>
        <v>-1000</v>
      </c>
      <c r="I656" s="24">
        <v>2</v>
      </c>
      <c r="K656" s="17" t="s">
        <v>179</v>
      </c>
      <c r="L656">
        <v>15</v>
      </c>
      <c r="M656" s="2">
        <v>460</v>
      </c>
    </row>
    <row r="657" spans="2:13" ht="12.75">
      <c r="B657" s="248">
        <v>1000</v>
      </c>
      <c r="C657" s="1" t="s">
        <v>115</v>
      </c>
      <c r="D657" s="14" t="s">
        <v>176</v>
      </c>
      <c r="E657" s="1" t="s">
        <v>295</v>
      </c>
      <c r="F657" s="78" t="s">
        <v>279</v>
      </c>
      <c r="G657" s="29" t="s">
        <v>224</v>
      </c>
      <c r="H657" s="6">
        <f>H656-B657</f>
        <v>-2000</v>
      </c>
      <c r="I657" s="24">
        <v>2</v>
      </c>
      <c r="K657" s="17" t="s">
        <v>179</v>
      </c>
      <c r="L657">
        <v>15</v>
      </c>
      <c r="M657" s="2">
        <v>460</v>
      </c>
    </row>
    <row r="658" spans="1:13" ht="12.75">
      <c r="A658" s="13"/>
      <c r="B658" s="106">
        <f>SUM(B656:B657)</f>
        <v>2000</v>
      </c>
      <c r="C658" s="13"/>
      <c r="D658" s="13"/>
      <c r="E658" s="13" t="s">
        <v>295</v>
      </c>
      <c r="F658" s="63"/>
      <c r="G658" s="20"/>
      <c r="H658" s="55">
        <v>0</v>
      </c>
      <c r="I658" s="56">
        <f aca="true" t="shared" si="54" ref="I658:I664">+B658/M658</f>
        <v>4.3478260869565215</v>
      </c>
      <c r="J658" s="57"/>
      <c r="K658" s="57"/>
      <c r="L658" s="57"/>
      <c r="M658" s="2">
        <v>460</v>
      </c>
    </row>
    <row r="659" spans="8:13" ht="12.75">
      <c r="H659" s="6">
        <f>H658-B659</f>
        <v>0</v>
      </c>
      <c r="I659" s="24">
        <f t="shared" si="54"/>
        <v>0</v>
      </c>
      <c r="M659" s="2">
        <v>460</v>
      </c>
    </row>
    <row r="660" spans="8:13" ht="12.75">
      <c r="H660" s="6">
        <f>H659-B660</f>
        <v>0</v>
      </c>
      <c r="I660" s="24">
        <f t="shared" si="54"/>
        <v>0</v>
      </c>
      <c r="M660" s="2">
        <v>460</v>
      </c>
    </row>
    <row r="661" spans="8:13" ht="12.75">
      <c r="H661" s="6">
        <f>H660-B661</f>
        <v>0</v>
      </c>
      <c r="I661" s="24">
        <f t="shared" si="54"/>
        <v>0</v>
      </c>
      <c r="M661" s="2">
        <v>460</v>
      </c>
    </row>
    <row r="662" spans="8:13" ht="12.75">
      <c r="H662" s="6">
        <f>H661-B662</f>
        <v>0</v>
      </c>
      <c r="I662" s="24">
        <f t="shared" si="54"/>
        <v>0</v>
      </c>
      <c r="M662" s="2">
        <v>460</v>
      </c>
    </row>
    <row r="663" spans="1:13" ht="12.75">
      <c r="A663" s="13"/>
      <c r="B663" s="319">
        <f>+B688+B700+B714+B724+B738+B675+B731</f>
        <v>251500</v>
      </c>
      <c r="C663" s="51" t="s">
        <v>296</v>
      </c>
      <c r="D663" s="52" t="s">
        <v>1214</v>
      </c>
      <c r="E663" s="51" t="s">
        <v>203</v>
      </c>
      <c r="F663" s="53" t="s">
        <v>118</v>
      </c>
      <c r="G663" s="54" t="s">
        <v>101</v>
      </c>
      <c r="H663" s="55"/>
      <c r="I663" s="56">
        <f t="shared" si="54"/>
        <v>546.7391304347826</v>
      </c>
      <c r="J663" s="56"/>
      <c r="K663" s="56"/>
      <c r="L663" s="57"/>
      <c r="M663" s="2">
        <v>460</v>
      </c>
    </row>
    <row r="664" spans="1:13" s="57" customFormat="1" ht="12.75">
      <c r="A664" s="1"/>
      <c r="B664" s="312"/>
      <c r="C664" s="1"/>
      <c r="D664" s="1"/>
      <c r="E664" s="1"/>
      <c r="F664" s="78"/>
      <c r="G664" s="29"/>
      <c r="H664" s="6">
        <f aca="true" t="shared" si="55" ref="H664:H674">H663-B664</f>
        <v>0</v>
      </c>
      <c r="I664" s="24">
        <f t="shared" si="54"/>
        <v>0</v>
      </c>
      <c r="J664"/>
      <c r="K664"/>
      <c r="L664"/>
      <c r="M664" s="2">
        <v>460</v>
      </c>
    </row>
    <row r="665" spans="1:13" s="57" customFormat="1" ht="12.75">
      <c r="A665" s="1"/>
      <c r="B665" s="312">
        <v>4000</v>
      </c>
      <c r="C665" s="1" t="s">
        <v>0</v>
      </c>
      <c r="D665" s="1" t="s">
        <v>12</v>
      </c>
      <c r="E665" s="1" t="s">
        <v>39</v>
      </c>
      <c r="F665" s="291" t="s">
        <v>297</v>
      </c>
      <c r="G665" s="29" t="s">
        <v>224</v>
      </c>
      <c r="H665" s="6">
        <f t="shared" si="55"/>
        <v>-4000</v>
      </c>
      <c r="I665" s="24">
        <v>8</v>
      </c>
      <c r="J665"/>
      <c r="K665" t="s">
        <v>0</v>
      </c>
      <c r="L665">
        <v>16</v>
      </c>
      <c r="M665" s="2">
        <v>460</v>
      </c>
    </row>
    <row r="666" spans="1:13" s="57" customFormat="1" ht="12.75">
      <c r="A666" s="1"/>
      <c r="B666" s="312">
        <v>5000</v>
      </c>
      <c r="C666" s="1" t="s">
        <v>0</v>
      </c>
      <c r="D666" s="1" t="s">
        <v>12</v>
      </c>
      <c r="E666" s="1" t="s">
        <v>39</v>
      </c>
      <c r="F666" s="291" t="s">
        <v>298</v>
      </c>
      <c r="G666" s="29" t="s">
        <v>226</v>
      </c>
      <c r="H666" s="6">
        <f t="shared" si="55"/>
        <v>-9000</v>
      </c>
      <c r="I666" s="24">
        <v>10</v>
      </c>
      <c r="J666"/>
      <c r="K666" t="s">
        <v>0</v>
      </c>
      <c r="L666">
        <v>16</v>
      </c>
      <c r="M666" s="2">
        <v>460</v>
      </c>
    </row>
    <row r="667" spans="1:13" s="57" customFormat="1" ht="12.75">
      <c r="A667" s="1"/>
      <c r="B667" s="312">
        <v>4000</v>
      </c>
      <c r="C667" s="1" t="s">
        <v>0</v>
      </c>
      <c r="D667" s="1" t="s">
        <v>12</v>
      </c>
      <c r="E667" s="1" t="s">
        <v>39</v>
      </c>
      <c r="F667" s="291" t="s">
        <v>299</v>
      </c>
      <c r="G667" s="29" t="s">
        <v>228</v>
      </c>
      <c r="H667" s="6">
        <f t="shared" si="55"/>
        <v>-13000</v>
      </c>
      <c r="I667" s="24">
        <v>8</v>
      </c>
      <c r="J667"/>
      <c r="K667" t="s">
        <v>0</v>
      </c>
      <c r="L667">
        <v>16</v>
      </c>
      <c r="M667" s="2">
        <v>460</v>
      </c>
    </row>
    <row r="668" spans="1:13" s="57" customFormat="1" ht="12.75">
      <c r="A668" s="1"/>
      <c r="B668" s="312">
        <v>2000</v>
      </c>
      <c r="C668" s="1" t="s">
        <v>0</v>
      </c>
      <c r="D668" s="1" t="s">
        <v>12</v>
      </c>
      <c r="E668" s="1" t="s">
        <v>39</v>
      </c>
      <c r="F668" s="291" t="s">
        <v>300</v>
      </c>
      <c r="G668" s="29" t="s">
        <v>230</v>
      </c>
      <c r="H668" s="6">
        <f t="shared" si="55"/>
        <v>-15000</v>
      </c>
      <c r="I668" s="24">
        <v>4</v>
      </c>
      <c r="J668"/>
      <c r="K668" t="s">
        <v>0</v>
      </c>
      <c r="L668">
        <v>16</v>
      </c>
      <c r="M668" s="2">
        <v>460</v>
      </c>
    </row>
    <row r="669" spans="1:13" s="57" customFormat="1" ht="12.75">
      <c r="A669" s="1"/>
      <c r="B669" s="312">
        <v>2000</v>
      </c>
      <c r="C669" s="1" t="s">
        <v>0</v>
      </c>
      <c r="D669" s="1" t="s">
        <v>12</v>
      </c>
      <c r="E669" s="1" t="s">
        <v>39</v>
      </c>
      <c r="F669" s="291" t="s">
        <v>301</v>
      </c>
      <c r="G669" s="29" t="s">
        <v>232</v>
      </c>
      <c r="H669" s="6">
        <f t="shared" si="55"/>
        <v>-17000</v>
      </c>
      <c r="I669" s="24">
        <v>4</v>
      </c>
      <c r="J669"/>
      <c r="K669" t="s">
        <v>0</v>
      </c>
      <c r="L669">
        <v>16</v>
      </c>
      <c r="M669" s="2">
        <v>460</v>
      </c>
    </row>
    <row r="670" spans="2:13" ht="12.75">
      <c r="B670" s="312">
        <v>2000</v>
      </c>
      <c r="C670" s="1" t="s">
        <v>0</v>
      </c>
      <c r="D670" s="1" t="s">
        <v>12</v>
      </c>
      <c r="E670" s="1" t="s">
        <v>57</v>
      </c>
      <c r="F670" s="291" t="s">
        <v>306</v>
      </c>
      <c r="G670" s="29" t="s">
        <v>79</v>
      </c>
      <c r="H670" s="6">
        <f t="shared" si="55"/>
        <v>-19000</v>
      </c>
      <c r="I670" s="24">
        <v>4</v>
      </c>
      <c r="K670" t="s">
        <v>0</v>
      </c>
      <c r="L670">
        <v>16</v>
      </c>
      <c r="M670" s="2">
        <v>460</v>
      </c>
    </row>
    <row r="671" spans="2:13" ht="12.75">
      <c r="B671" s="312">
        <v>5000</v>
      </c>
      <c r="C671" s="1" t="s">
        <v>0</v>
      </c>
      <c r="D671" s="1" t="s">
        <v>12</v>
      </c>
      <c r="E671" s="1" t="s">
        <v>57</v>
      </c>
      <c r="F671" s="291" t="s">
        <v>307</v>
      </c>
      <c r="G671" s="29" t="s">
        <v>81</v>
      </c>
      <c r="H671" s="6">
        <f t="shared" si="55"/>
        <v>-24000</v>
      </c>
      <c r="I671" s="24">
        <v>10</v>
      </c>
      <c r="K671" t="s">
        <v>0</v>
      </c>
      <c r="L671">
        <v>16</v>
      </c>
      <c r="M671" s="2">
        <v>460</v>
      </c>
    </row>
    <row r="672" spans="2:13" ht="12.75">
      <c r="B672" s="312">
        <v>5000</v>
      </c>
      <c r="C672" s="1" t="s">
        <v>0</v>
      </c>
      <c r="D672" s="1" t="s">
        <v>12</v>
      </c>
      <c r="E672" s="1" t="s">
        <v>57</v>
      </c>
      <c r="F672" s="291" t="s">
        <v>308</v>
      </c>
      <c r="G672" s="29" t="s">
        <v>224</v>
      </c>
      <c r="H672" s="6">
        <f t="shared" si="55"/>
        <v>-29000</v>
      </c>
      <c r="I672" s="24">
        <v>10</v>
      </c>
      <c r="K672" t="s">
        <v>0</v>
      </c>
      <c r="L672">
        <v>16</v>
      </c>
      <c r="M672" s="2">
        <v>460</v>
      </c>
    </row>
    <row r="673" spans="2:13" ht="12.75">
      <c r="B673" s="312">
        <v>5000</v>
      </c>
      <c r="C673" s="1" t="s">
        <v>0</v>
      </c>
      <c r="D673" s="1" t="s">
        <v>12</v>
      </c>
      <c r="E673" s="1" t="s">
        <v>57</v>
      </c>
      <c r="F673" s="291" t="s">
        <v>309</v>
      </c>
      <c r="G673" s="29" t="s">
        <v>226</v>
      </c>
      <c r="H673" s="6">
        <f t="shared" si="55"/>
        <v>-34000</v>
      </c>
      <c r="I673" s="24">
        <v>10</v>
      </c>
      <c r="K673" t="s">
        <v>0</v>
      </c>
      <c r="L673">
        <v>16</v>
      </c>
      <c r="M673" s="2">
        <v>460</v>
      </c>
    </row>
    <row r="674" spans="2:13" ht="12.75">
      <c r="B674" s="312">
        <v>5000</v>
      </c>
      <c r="C674" s="1" t="s">
        <v>0</v>
      </c>
      <c r="D674" s="1" t="s">
        <v>12</v>
      </c>
      <c r="E674" s="1" t="s">
        <v>57</v>
      </c>
      <c r="F674" s="291" t="s">
        <v>310</v>
      </c>
      <c r="G674" s="29" t="s">
        <v>228</v>
      </c>
      <c r="H674" s="6">
        <f t="shared" si="55"/>
        <v>-39000</v>
      </c>
      <c r="I674" s="24">
        <v>10</v>
      </c>
      <c r="K674" t="s">
        <v>0</v>
      </c>
      <c r="L674">
        <v>16</v>
      </c>
      <c r="M674" s="2">
        <v>460</v>
      </c>
    </row>
    <row r="675" spans="1:13" ht="12.75">
      <c r="A675" s="13"/>
      <c r="B675" s="319">
        <f>SUM(B665:B674)</f>
        <v>39000</v>
      </c>
      <c r="C675" s="13" t="s">
        <v>0</v>
      </c>
      <c r="D675" s="13"/>
      <c r="E675" s="13"/>
      <c r="F675" s="63"/>
      <c r="G675" s="20"/>
      <c r="H675" s="55">
        <v>0</v>
      </c>
      <c r="I675" s="56">
        <f aca="true" t="shared" si="56" ref="I675:I690">+B675/M675</f>
        <v>84.78260869565217</v>
      </c>
      <c r="J675" s="57"/>
      <c r="K675" s="57"/>
      <c r="L675" s="57"/>
      <c r="M675" s="2">
        <v>460</v>
      </c>
    </row>
    <row r="676" spans="2:13" ht="12.75">
      <c r="B676" s="312"/>
      <c r="H676" s="6">
        <f aca="true" t="shared" si="57" ref="H676:H687">H675-B676</f>
        <v>0</v>
      </c>
      <c r="I676" s="24">
        <f t="shared" si="56"/>
        <v>0</v>
      </c>
      <c r="M676" s="2">
        <v>460</v>
      </c>
    </row>
    <row r="677" spans="2:13" ht="12.75">
      <c r="B677" s="312"/>
      <c r="H677" s="6">
        <f t="shared" si="57"/>
        <v>0</v>
      </c>
      <c r="I677" s="24">
        <f t="shared" si="56"/>
        <v>0</v>
      </c>
      <c r="M677" s="2">
        <v>460</v>
      </c>
    </row>
    <row r="678" spans="2:13" ht="12.75">
      <c r="B678" s="312">
        <v>500</v>
      </c>
      <c r="C678" s="1" t="s">
        <v>120</v>
      </c>
      <c r="D678" s="14" t="s">
        <v>12</v>
      </c>
      <c r="E678" s="1" t="s">
        <v>22</v>
      </c>
      <c r="F678" s="78" t="s">
        <v>312</v>
      </c>
      <c r="G678" s="29" t="s">
        <v>81</v>
      </c>
      <c r="H678" s="6">
        <f t="shared" si="57"/>
        <v>-500</v>
      </c>
      <c r="I678" s="24">
        <f t="shared" si="56"/>
        <v>1.0869565217391304</v>
      </c>
      <c r="K678" t="s">
        <v>43</v>
      </c>
      <c r="L678">
        <v>16</v>
      </c>
      <c r="M678" s="2">
        <v>460</v>
      </c>
    </row>
    <row r="679" spans="2:13" ht="12.75">
      <c r="B679" s="312">
        <v>2500</v>
      </c>
      <c r="C679" s="1" t="s">
        <v>313</v>
      </c>
      <c r="D679" s="14" t="s">
        <v>12</v>
      </c>
      <c r="E679" s="1" t="s">
        <v>22</v>
      </c>
      <c r="F679" s="78" t="s">
        <v>312</v>
      </c>
      <c r="G679" s="29" t="s">
        <v>224</v>
      </c>
      <c r="H679" s="6">
        <f t="shared" si="57"/>
        <v>-3000</v>
      </c>
      <c r="I679" s="24">
        <f t="shared" si="56"/>
        <v>5.434782608695652</v>
      </c>
      <c r="K679" t="s">
        <v>43</v>
      </c>
      <c r="L679">
        <v>16</v>
      </c>
      <c r="M679" s="2">
        <v>460</v>
      </c>
    </row>
    <row r="680" spans="1:13" s="57" customFormat="1" ht="12.75">
      <c r="A680" s="1"/>
      <c r="B680" s="312">
        <v>2000</v>
      </c>
      <c r="C680" s="1" t="s">
        <v>314</v>
      </c>
      <c r="D680" s="14" t="s">
        <v>12</v>
      </c>
      <c r="E680" s="1" t="s">
        <v>22</v>
      </c>
      <c r="F680" s="78" t="s">
        <v>312</v>
      </c>
      <c r="G680" s="29" t="s">
        <v>226</v>
      </c>
      <c r="H680" s="6">
        <f t="shared" si="57"/>
        <v>-5000</v>
      </c>
      <c r="I680" s="24">
        <f t="shared" si="56"/>
        <v>4.3478260869565215</v>
      </c>
      <c r="J680"/>
      <c r="K680" t="s">
        <v>43</v>
      </c>
      <c r="L680">
        <v>16</v>
      </c>
      <c r="M680" s="2">
        <v>460</v>
      </c>
    </row>
    <row r="681" spans="2:13" ht="12.75">
      <c r="B681" s="312">
        <v>500</v>
      </c>
      <c r="C681" s="1" t="s">
        <v>120</v>
      </c>
      <c r="D681" s="14" t="s">
        <v>12</v>
      </c>
      <c r="E681" s="1" t="s">
        <v>22</v>
      </c>
      <c r="F681" s="78" t="s">
        <v>312</v>
      </c>
      <c r="G681" s="29" t="s">
        <v>228</v>
      </c>
      <c r="H681" s="6">
        <f t="shared" si="57"/>
        <v>-5500</v>
      </c>
      <c r="I681" s="24">
        <f t="shared" si="56"/>
        <v>1.0869565217391304</v>
      </c>
      <c r="K681" t="s">
        <v>43</v>
      </c>
      <c r="L681">
        <v>16</v>
      </c>
      <c r="M681" s="2">
        <v>460</v>
      </c>
    </row>
    <row r="682" spans="2:13" ht="12.75">
      <c r="B682" s="312">
        <v>2500</v>
      </c>
      <c r="C682" s="14" t="s">
        <v>315</v>
      </c>
      <c r="D682" s="14" t="s">
        <v>12</v>
      </c>
      <c r="E682" s="1" t="s">
        <v>22</v>
      </c>
      <c r="F682" s="78" t="s">
        <v>312</v>
      </c>
      <c r="G682" s="29" t="s">
        <v>230</v>
      </c>
      <c r="H682" s="6">
        <f t="shared" si="57"/>
        <v>-8000</v>
      </c>
      <c r="I682" s="24">
        <f t="shared" si="56"/>
        <v>5.434782608695652</v>
      </c>
      <c r="K682" t="s">
        <v>43</v>
      </c>
      <c r="L682">
        <v>16</v>
      </c>
      <c r="M682" s="2">
        <v>460</v>
      </c>
    </row>
    <row r="683" spans="2:13" ht="12.75">
      <c r="B683" s="312">
        <v>3000</v>
      </c>
      <c r="C683" s="14" t="s">
        <v>316</v>
      </c>
      <c r="D683" s="14" t="s">
        <v>12</v>
      </c>
      <c r="E683" s="1" t="s">
        <v>22</v>
      </c>
      <c r="F683" s="78" t="s">
        <v>312</v>
      </c>
      <c r="G683" s="29" t="s">
        <v>230</v>
      </c>
      <c r="H683" s="6">
        <f t="shared" si="57"/>
        <v>-11000</v>
      </c>
      <c r="I683" s="24">
        <f t="shared" si="56"/>
        <v>6.521739130434782</v>
      </c>
      <c r="K683" t="s">
        <v>43</v>
      </c>
      <c r="L683">
        <v>16</v>
      </c>
      <c r="M683" s="2">
        <v>460</v>
      </c>
    </row>
    <row r="684" spans="2:13" ht="12.75">
      <c r="B684" s="312">
        <v>3000</v>
      </c>
      <c r="C684" s="14" t="s">
        <v>317</v>
      </c>
      <c r="D684" s="14" t="s">
        <v>12</v>
      </c>
      <c r="E684" s="1" t="s">
        <v>22</v>
      </c>
      <c r="F684" s="78" t="s">
        <v>312</v>
      </c>
      <c r="G684" s="29" t="s">
        <v>230</v>
      </c>
      <c r="H684" s="6">
        <f t="shared" si="57"/>
        <v>-14000</v>
      </c>
      <c r="I684" s="24">
        <f t="shared" si="56"/>
        <v>6.521739130434782</v>
      </c>
      <c r="K684" t="s">
        <v>43</v>
      </c>
      <c r="L684">
        <v>16</v>
      </c>
      <c r="M684" s="2">
        <v>460</v>
      </c>
    </row>
    <row r="685" spans="2:13" ht="12.75">
      <c r="B685" s="312">
        <v>2500</v>
      </c>
      <c r="C685" s="14" t="s">
        <v>318</v>
      </c>
      <c r="D685" s="14" t="s">
        <v>12</v>
      </c>
      <c r="E685" s="1" t="s">
        <v>22</v>
      </c>
      <c r="F685" s="78" t="s">
        <v>312</v>
      </c>
      <c r="G685" s="29" t="s">
        <v>230</v>
      </c>
      <c r="H685" s="6">
        <f t="shared" si="57"/>
        <v>-16500</v>
      </c>
      <c r="I685" s="24">
        <f t="shared" si="56"/>
        <v>5.434782608695652</v>
      </c>
      <c r="K685" t="s">
        <v>43</v>
      </c>
      <c r="L685">
        <v>16</v>
      </c>
      <c r="M685" s="2">
        <v>460</v>
      </c>
    </row>
    <row r="686" spans="1:13" s="57" customFormat="1" ht="12.75">
      <c r="A686" s="1"/>
      <c r="B686" s="312">
        <v>3500</v>
      </c>
      <c r="C686" s="1" t="s">
        <v>41</v>
      </c>
      <c r="D686" s="14" t="s">
        <v>12</v>
      </c>
      <c r="E686" s="1" t="s">
        <v>22</v>
      </c>
      <c r="F686" s="78" t="s">
        <v>320</v>
      </c>
      <c r="G686" s="29" t="s">
        <v>224</v>
      </c>
      <c r="H686" s="6">
        <f t="shared" si="57"/>
        <v>-20000</v>
      </c>
      <c r="I686" s="24">
        <f t="shared" si="56"/>
        <v>7.608695652173913</v>
      </c>
      <c r="J686"/>
      <c r="K686" t="s">
        <v>57</v>
      </c>
      <c r="L686">
        <v>16</v>
      </c>
      <c r="M686" s="2">
        <v>460</v>
      </c>
    </row>
    <row r="687" spans="2:13" ht="12.75">
      <c r="B687" s="312">
        <v>3000</v>
      </c>
      <c r="C687" s="1" t="s">
        <v>321</v>
      </c>
      <c r="D687" s="14" t="s">
        <v>12</v>
      </c>
      <c r="E687" s="1" t="s">
        <v>22</v>
      </c>
      <c r="F687" s="78" t="s">
        <v>320</v>
      </c>
      <c r="G687" s="29" t="s">
        <v>228</v>
      </c>
      <c r="H687" s="6">
        <f t="shared" si="57"/>
        <v>-23000</v>
      </c>
      <c r="I687" s="24">
        <f t="shared" si="56"/>
        <v>6.521739130434782</v>
      </c>
      <c r="K687" t="s">
        <v>57</v>
      </c>
      <c r="L687">
        <v>16</v>
      </c>
      <c r="M687" s="2">
        <v>460</v>
      </c>
    </row>
    <row r="688" spans="1:13" ht="12.75">
      <c r="A688" s="13"/>
      <c r="B688" s="319">
        <f>SUM(B678:B687)</f>
        <v>23000</v>
      </c>
      <c r="C688" s="13" t="s">
        <v>27</v>
      </c>
      <c r="D688" s="13"/>
      <c r="E688" s="13"/>
      <c r="F688" s="63"/>
      <c r="G688" s="20"/>
      <c r="H688" s="55">
        <v>0</v>
      </c>
      <c r="I688" s="56">
        <f t="shared" si="56"/>
        <v>50</v>
      </c>
      <c r="J688" s="57"/>
      <c r="K688" s="57"/>
      <c r="L688" s="57"/>
      <c r="M688" s="2">
        <v>460</v>
      </c>
    </row>
    <row r="689" spans="2:13" ht="12.75">
      <c r="B689" s="312"/>
      <c r="H689" s="6">
        <f aca="true" t="shared" si="58" ref="H689:H699">H688-B689</f>
        <v>0</v>
      </c>
      <c r="I689" s="24">
        <f t="shared" si="56"/>
        <v>0</v>
      </c>
      <c r="M689" s="2">
        <v>460</v>
      </c>
    </row>
    <row r="690" spans="2:13" ht="12.75">
      <c r="B690" s="312"/>
      <c r="H690" s="6">
        <f t="shared" si="58"/>
        <v>0</v>
      </c>
      <c r="I690" s="24">
        <f t="shared" si="56"/>
        <v>0</v>
      </c>
      <c r="M690" s="2">
        <v>460</v>
      </c>
    </row>
    <row r="691" spans="2:13" ht="12.75">
      <c r="B691" s="312">
        <v>1000</v>
      </c>
      <c r="C691" s="1" t="s">
        <v>28</v>
      </c>
      <c r="D691" s="14" t="s">
        <v>12</v>
      </c>
      <c r="E691" s="1" t="s">
        <v>29</v>
      </c>
      <c r="F691" s="78" t="s">
        <v>312</v>
      </c>
      <c r="G691" s="29" t="s">
        <v>81</v>
      </c>
      <c r="H691" s="6">
        <f t="shared" si="58"/>
        <v>-1000</v>
      </c>
      <c r="I691" s="24">
        <v>2</v>
      </c>
      <c r="K691" t="s">
        <v>43</v>
      </c>
      <c r="L691">
        <v>16</v>
      </c>
      <c r="M691" s="2">
        <v>460</v>
      </c>
    </row>
    <row r="692" spans="2:13" ht="12.75">
      <c r="B692" s="312">
        <v>500</v>
      </c>
      <c r="C692" s="1" t="s">
        <v>28</v>
      </c>
      <c r="D692" s="14" t="s">
        <v>12</v>
      </c>
      <c r="E692" s="1" t="s">
        <v>29</v>
      </c>
      <c r="F692" s="78" t="s">
        <v>312</v>
      </c>
      <c r="G692" s="29" t="s">
        <v>224</v>
      </c>
      <c r="H692" s="6">
        <f t="shared" si="58"/>
        <v>-1500</v>
      </c>
      <c r="I692" s="24">
        <v>1</v>
      </c>
      <c r="K692" t="s">
        <v>43</v>
      </c>
      <c r="L692">
        <v>16</v>
      </c>
      <c r="M692" s="2">
        <v>460</v>
      </c>
    </row>
    <row r="693" spans="2:13" ht="12.75">
      <c r="B693" s="312">
        <v>500</v>
      </c>
      <c r="C693" s="1" t="s">
        <v>28</v>
      </c>
      <c r="D693" s="14" t="s">
        <v>12</v>
      </c>
      <c r="E693" s="1" t="s">
        <v>29</v>
      </c>
      <c r="F693" s="78" t="s">
        <v>312</v>
      </c>
      <c r="G693" s="29" t="s">
        <v>226</v>
      </c>
      <c r="H693" s="6">
        <f t="shared" si="58"/>
        <v>-2000</v>
      </c>
      <c r="I693" s="24">
        <v>1</v>
      </c>
      <c r="K693" t="s">
        <v>43</v>
      </c>
      <c r="L693">
        <v>16</v>
      </c>
      <c r="M693" s="2">
        <v>460</v>
      </c>
    </row>
    <row r="694" spans="2:13" ht="12.75">
      <c r="B694" s="312">
        <v>1000</v>
      </c>
      <c r="C694" s="1" t="s">
        <v>28</v>
      </c>
      <c r="D694" s="14" t="s">
        <v>12</v>
      </c>
      <c r="E694" s="1" t="s">
        <v>29</v>
      </c>
      <c r="F694" s="78" t="s">
        <v>312</v>
      </c>
      <c r="G694" s="29" t="s">
        <v>228</v>
      </c>
      <c r="H694" s="6">
        <f t="shared" si="58"/>
        <v>-3000</v>
      </c>
      <c r="I694" s="24">
        <v>2</v>
      </c>
      <c r="K694" t="s">
        <v>43</v>
      </c>
      <c r="L694">
        <v>16</v>
      </c>
      <c r="M694" s="2">
        <v>460</v>
      </c>
    </row>
    <row r="695" spans="2:13" ht="12.75">
      <c r="B695" s="312">
        <v>500</v>
      </c>
      <c r="C695" s="1" t="s">
        <v>28</v>
      </c>
      <c r="D695" s="14" t="s">
        <v>12</v>
      </c>
      <c r="E695" s="1" t="s">
        <v>29</v>
      </c>
      <c r="F695" s="78" t="s">
        <v>312</v>
      </c>
      <c r="G695" s="29" t="s">
        <v>230</v>
      </c>
      <c r="H695" s="6">
        <f t="shared" si="58"/>
        <v>-3500</v>
      </c>
      <c r="I695" s="24">
        <v>1</v>
      </c>
      <c r="K695" t="s">
        <v>43</v>
      </c>
      <c r="L695">
        <v>16</v>
      </c>
      <c r="M695" s="2">
        <v>460</v>
      </c>
    </row>
    <row r="696" spans="2:13" ht="12.75">
      <c r="B696" s="312">
        <v>1500</v>
      </c>
      <c r="C696" s="1" t="s">
        <v>28</v>
      </c>
      <c r="D696" s="14" t="s">
        <v>12</v>
      </c>
      <c r="E696" s="1" t="s">
        <v>29</v>
      </c>
      <c r="F696" s="78" t="s">
        <v>320</v>
      </c>
      <c r="G696" s="29" t="s">
        <v>224</v>
      </c>
      <c r="H696" s="6">
        <f t="shared" si="58"/>
        <v>-5000</v>
      </c>
      <c r="I696" s="24">
        <v>3</v>
      </c>
      <c r="K696" t="s">
        <v>57</v>
      </c>
      <c r="L696">
        <v>16</v>
      </c>
      <c r="M696" s="2">
        <v>460</v>
      </c>
    </row>
    <row r="697" spans="2:13" ht="12.75">
      <c r="B697" s="312">
        <v>1500</v>
      </c>
      <c r="C697" s="1" t="s">
        <v>28</v>
      </c>
      <c r="D697" s="14" t="s">
        <v>12</v>
      </c>
      <c r="E697" s="1" t="s">
        <v>29</v>
      </c>
      <c r="F697" s="78" t="s">
        <v>320</v>
      </c>
      <c r="G697" s="29" t="s">
        <v>226</v>
      </c>
      <c r="H697" s="6">
        <f t="shared" si="58"/>
        <v>-6500</v>
      </c>
      <c r="I697" s="24">
        <v>3</v>
      </c>
      <c r="K697" t="s">
        <v>57</v>
      </c>
      <c r="L697">
        <v>16</v>
      </c>
      <c r="M697" s="2">
        <v>460</v>
      </c>
    </row>
    <row r="698" spans="2:13" ht="12.75">
      <c r="B698" s="312">
        <v>3000</v>
      </c>
      <c r="C698" s="14" t="s">
        <v>325</v>
      </c>
      <c r="D698" s="14" t="s">
        <v>12</v>
      </c>
      <c r="E698" s="1" t="s">
        <v>29</v>
      </c>
      <c r="F698" s="78" t="s">
        <v>320</v>
      </c>
      <c r="G698" s="29" t="s">
        <v>226</v>
      </c>
      <c r="H698" s="6">
        <f t="shared" si="58"/>
        <v>-9500</v>
      </c>
      <c r="I698" s="24">
        <v>6</v>
      </c>
      <c r="K698" t="s">
        <v>57</v>
      </c>
      <c r="L698">
        <v>16</v>
      </c>
      <c r="M698" s="2">
        <v>460</v>
      </c>
    </row>
    <row r="699" spans="1:13" s="57" customFormat="1" ht="12.75">
      <c r="A699" s="1"/>
      <c r="B699" s="312">
        <v>2000</v>
      </c>
      <c r="C699" s="1" t="s">
        <v>28</v>
      </c>
      <c r="D699" s="14" t="s">
        <v>12</v>
      </c>
      <c r="E699" s="1" t="s">
        <v>29</v>
      </c>
      <c r="F699" s="78" t="s">
        <v>320</v>
      </c>
      <c r="G699" s="29" t="s">
        <v>228</v>
      </c>
      <c r="H699" s="6">
        <f t="shared" si="58"/>
        <v>-11500</v>
      </c>
      <c r="I699" s="24">
        <v>4</v>
      </c>
      <c r="J699"/>
      <c r="K699" t="s">
        <v>57</v>
      </c>
      <c r="L699">
        <v>16</v>
      </c>
      <c r="M699" s="2">
        <v>460</v>
      </c>
    </row>
    <row r="700" spans="1:13" ht="12.75">
      <c r="A700" s="13"/>
      <c r="B700" s="356">
        <f>SUM(B691:B699)</f>
        <v>11500</v>
      </c>
      <c r="C700" s="13"/>
      <c r="D700" s="13"/>
      <c r="E700" s="13" t="s">
        <v>29</v>
      </c>
      <c r="F700" s="63"/>
      <c r="G700" s="20"/>
      <c r="H700" s="55">
        <v>0</v>
      </c>
      <c r="I700" s="56">
        <f>+B700/M700</f>
        <v>25</v>
      </c>
      <c r="J700" s="57"/>
      <c r="K700" s="57"/>
      <c r="L700" s="57"/>
      <c r="M700" s="2">
        <v>460</v>
      </c>
    </row>
    <row r="701" spans="2:13" ht="12.75">
      <c r="B701" s="355"/>
      <c r="H701" s="6">
        <f aca="true" t="shared" si="59" ref="H701:H713">H700-B701</f>
        <v>0</v>
      </c>
      <c r="I701" s="24">
        <f>+B701/M701</f>
        <v>0</v>
      </c>
      <c r="M701" s="2">
        <v>460</v>
      </c>
    </row>
    <row r="702" spans="2:13" ht="12.75">
      <c r="B702" s="312"/>
      <c r="H702" s="6">
        <f t="shared" si="59"/>
        <v>0</v>
      </c>
      <c r="I702" s="24">
        <f>+B702/M702</f>
        <v>0</v>
      </c>
      <c r="M702" s="2">
        <v>460</v>
      </c>
    </row>
    <row r="703" spans="2:13" ht="12.75">
      <c r="B703" s="312">
        <v>5000</v>
      </c>
      <c r="C703" s="1" t="s">
        <v>31</v>
      </c>
      <c r="D703" s="14" t="s">
        <v>12</v>
      </c>
      <c r="E703" s="1" t="s">
        <v>22</v>
      </c>
      <c r="F703" s="78" t="s">
        <v>326</v>
      </c>
      <c r="G703" s="29" t="s">
        <v>81</v>
      </c>
      <c r="H703" s="6">
        <f t="shared" si="59"/>
        <v>-5000</v>
      </c>
      <c r="I703" s="24">
        <v>10</v>
      </c>
      <c r="K703" t="s">
        <v>43</v>
      </c>
      <c r="L703">
        <v>16</v>
      </c>
      <c r="M703" s="2">
        <v>460</v>
      </c>
    </row>
    <row r="704" spans="2:13" ht="12.75">
      <c r="B704" s="312">
        <v>5000</v>
      </c>
      <c r="C704" s="1" t="s">
        <v>31</v>
      </c>
      <c r="D704" s="14" t="s">
        <v>12</v>
      </c>
      <c r="E704" s="1" t="s">
        <v>22</v>
      </c>
      <c r="F704" s="78" t="s">
        <v>326</v>
      </c>
      <c r="G704" s="29" t="s">
        <v>224</v>
      </c>
      <c r="H704" s="6">
        <f t="shared" si="59"/>
        <v>-10000</v>
      </c>
      <c r="I704" s="24">
        <v>10</v>
      </c>
      <c r="K704" t="s">
        <v>43</v>
      </c>
      <c r="L704">
        <v>16</v>
      </c>
      <c r="M704" s="2">
        <v>460</v>
      </c>
    </row>
    <row r="705" spans="2:13" ht="12.75">
      <c r="B705" s="312">
        <v>5000</v>
      </c>
      <c r="C705" s="1" t="s">
        <v>31</v>
      </c>
      <c r="D705" s="14" t="s">
        <v>12</v>
      </c>
      <c r="E705" s="1" t="s">
        <v>22</v>
      </c>
      <c r="F705" s="78" t="s">
        <v>326</v>
      </c>
      <c r="G705" s="29" t="s">
        <v>226</v>
      </c>
      <c r="H705" s="6">
        <f t="shared" si="59"/>
        <v>-15000</v>
      </c>
      <c r="I705" s="24">
        <v>10</v>
      </c>
      <c r="K705" t="s">
        <v>43</v>
      </c>
      <c r="L705">
        <v>16</v>
      </c>
      <c r="M705" s="2">
        <v>460</v>
      </c>
    </row>
    <row r="706" spans="2:13" ht="12.75">
      <c r="B706" s="312">
        <v>5000</v>
      </c>
      <c r="C706" s="1" t="s">
        <v>31</v>
      </c>
      <c r="D706" s="14" t="s">
        <v>12</v>
      </c>
      <c r="E706" s="1" t="s">
        <v>22</v>
      </c>
      <c r="F706" s="78" t="s">
        <v>326</v>
      </c>
      <c r="G706" s="29" t="s">
        <v>228</v>
      </c>
      <c r="H706" s="6">
        <f t="shared" si="59"/>
        <v>-20000</v>
      </c>
      <c r="I706" s="24">
        <v>10</v>
      </c>
      <c r="K706" t="s">
        <v>43</v>
      </c>
      <c r="L706">
        <v>16</v>
      </c>
      <c r="M706" s="2">
        <v>460</v>
      </c>
    </row>
    <row r="707" spans="2:13" ht="12.75">
      <c r="B707" s="312">
        <v>5000</v>
      </c>
      <c r="C707" s="1" t="s">
        <v>31</v>
      </c>
      <c r="D707" s="14" t="s">
        <v>12</v>
      </c>
      <c r="E707" s="1" t="s">
        <v>22</v>
      </c>
      <c r="F707" s="78" t="s">
        <v>326</v>
      </c>
      <c r="G707" s="29" t="s">
        <v>230</v>
      </c>
      <c r="H707" s="6">
        <f t="shared" si="59"/>
        <v>-25000</v>
      </c>
      <c r="I707" s="24">
        <v>10</v>
      </c>
      <c r="K707" t="s">
        <v>43</v>
      </c>
      <c r="L707">
        <v>16</v>
      </c>
      <c r="M707" s="2">
        <v>460</v>
      </c>
    </row>
    <row r="708" spans="2:13" ht="12.75">
      <c r="B708" s="312">
        <v>5000</v>
      </c>
      <c r="C708" s="1" t="s">
        <v>31</v>
      </c>
      <c r="D708" s="14" t="s">
        <v>12</v>
      </c>
      <c r="E708" s="1" t="s">
        <v>22</v>
      </c>
      <c r="F708" s="78" t="s">
        <v>327</v>
      </c>
      <c r="G708" s="29" t="s">
        <v>224</v>
      </c>
      <c r="H708" s="6">
        <f t="shared" si="59"/>
        <v>-30000</v>
      </c>
      <c r="I708" s="24">
        <v>10</v>
      </c>
      <c r="K708" t="s">
        <v>57</v>
      </c>
      <c r="L708">
        <v>16</v>
      </c>
      <c r="M708" s="2">
        <v>460</v>
      </c>
    </row>
    <row r="709" spans="2:13" ht="12.75">
      <c r="B709" s="312">
        <v>5000</v>
      </c>
      <c r="C709" s="1" t="s">
        <v>31</v>
      </c>
      <c r="D709" s="14" t="s">
        <v>12</v>
      </c>
      <c r="E709" s="1" t="s">
        <v>22</v>
      </c>
      <c r="F709" s="78" t="s">
        <v>328</v>
      </c>
      <c r="G709" s="29" t="s">
        <v>224</v>
      </c>
      <c r="H709" s="6">
        <f t="shared" si="59"/>
        <v>-35000</v>
      </c>
      <c r="I709" s="24">
        <v>10</v>
      </c>
      <c r="K709" t="s">
        <v>57</v>
      </c>
      <c r="L709">
        <v>16</v>
      </c>
      <c r="M709" s="2">
        <v>460</v>
      </c>
    </row>
    <row r="710" spans="2:13" ht="12.75">
      <c r="B710" s="312">
        <v>5000</v>
      </c>
      <c r="C710" s="1" t="s">
        <v>31</v>
      </c>
      <c r="D710" s="14" t="s">
        <v>12</v>
      </c>
      <c r="E710" s="1" t="s">
        <v>22</v>
      </c>
      <c r="F710" s="78" t="s">
        <v>329</v>
      </c>
      <c r="G710" s="29" t="s">
        <v>224</v>
      </c>
      <c r="H710" s="6">
        <f t="shared" si="59"/>
        <v>-40000</v>
      </c>
      <c r="I710" s="24">
        <v>10</v>
      </c>
      <c r="K710" t="s">
        <v>57</v>
      </c>
      <c r="L710">
        <v>16</v>
      </c>
      <c r="M710" s="2">
        <v>460</v>
      </c>
    </row>
    <row r="711" spans="2:13" ht="12.75">
      <c r="B711" s="312">
        <v>5000</v>
      </c>
      <c r="C711" s="1" t="s">
        <v>31</v>
      </c>
      <c r="D711" s="14" t="s">
        <v>12</v>
      </c>
      <c r="E711" s="1" t="s">
        <v>22</v>
      </c>
      <c r="F711" s="78" t="s">
        <v>327</v>
      </c>
      <c r="G711" s="29" t="s">
        <v>226</v>
      </c>
      <c r="H711" s="6">
        <f t="shared" si="59"/>
        <v>-45000</v>
      </c>
      <c r="I711" s="24">
        <v>10</v>
      </c>
      <c r="K711" t="s">
        <v>57</v>
      </c>
      <c r="L711">
        <v>16</v>
      </c>
      <c r="M711" s="2">
        <v>460</v>
      </c>
    </row>
    <row r="712" spans="2:13" ht="12.75">
      <c r="B712" s="312">
        <v>5000</v>
      </c>
      <c r="C712" s="1" t="s">
        <v>31</v>
      </c>
      <c r="D712" s="14" t="s">
        <v>12</v>
      </c>
      <c r="E712" s="1" t="s">
        <v>22</v>
      </c>
      <c r="F712" s="78" t="s">
        <v>328</v>
      </c>
      <c r="G712" s="29" t="s">
        <v>226</v>
      </c>
      <c r="H712" s="6">
        <f t="shared" si="59"/>
        <v>-50000</v>
      </c>
      <c r="I712" s="24">
        <v>10</v>
      </c>
      <c r="K712" t="s">
        <v>57</v>
      </c>
      <c r="L712">
        <v>16</v>
      </c>
      <c r="M712" s="2">
        <v>460</v>
      </c>
    </row>
    <row r="713" spans="1:13" s="57" customFormat="1" ht="12.75">
      <c r="A713" s="1"/>
      <c r="B713" s="312">
        <v>5000</v>
      </c>
      <c r="C713" s="1" t="s">
        <v>31</v>
      </c>
      <c r="D713" s="14" t="s">
        <v>12</v>
      </c>
      <c r="E713" s="1" t="s">
        <v>22</v>
      </c>
      <c r="F713" s="78" t="s">
        <v>329</v>
      </c>
      <c r="G713" s="29" t="s">
        <v>226</v>
      </c>
      <c r="H713" s="6">
        <f t="shared" si="59"/>
        <v>-55000</v>
      </c>
      <c r="I713" s="24">
        <v>10</v>
      </c>
      <c r="J713"/>
      <c r="K713" t="s">
        <v>57</v>
      </c>
      <c r="L713">
        <v>16</v>
      </c>
      <c r="M713" s="2">
        <v>460</v>
      </c>
    </row>
    <row r="714" spans="1:13" ht="12.75">
      <c r="A714" s="13"/>
      <c r="B714" s="319">
        <f>SUM(B703:B713)</f>
        <v>55000</v>
      </c>
      <c r="C714" s="13" t="s">
        <v>31</v>
      </c>
      <c r="D714" s="13"/>
      <c r="E714" s="13"/>
      <c r="F714" s="63"/>
      <c r="G714" s="20"/>
      <c r="H714" s="55">
        <v>0</v>
      </c>
      <c r="I714" s="56">
        <f>+B714/M714</f>
        <v>119.56521739130434</v>
      </c>
      <c r="J714" s="57"/>
      <c r="K714" s="57"/>
      <c r="L714" s="57"/>
      <c r="M714" s="2">
        <v>460</v>
      </c>
    </row>
    <row r="715" spans="2:13" ht="12.75">
      <c r="B715" s="312"/>
      <c r="H715" s="6">
        <f aca="true" t="shared" si="60" ref="H715:H723">H714-B715</f>
        <v>0</v>
      </c>
      <c r="I715" s="24">
        <f>+B715/M715</f>
        <v>0</v>
      </c>
      <c r="M715" s="2">
        <v>460</v>
      </c>
    </row>
    <row r="716" spans="2:13" ht="12.75">
      <c r="B716" s="312"/>
      <c r="H716" s="6">
        <f t="shared" si="60"/>
        <v>0</v>
      </c>
      <c r="I716" s="24">
        <f>+B716/M716</f>
        <v>0</v>
      </c>
      <c r="M716" s="2">
        <v>460</v>
      </c>
    </row>
    <row r="717" spans="2:13" ht="12.75">
      <c r="B717" s="312">
        <v>2000</v>
      </c>
      <c r="C717" s="1" t="s">
        <v>33</v>
      </c>
      <c r="D717" s="14" t="s">
        <v>12</v>
      </c>
      <c r="E717" s="1" t="s">
        <v>22</v>
      </c>
      <c r="F717" s="78" t="s">
        <v>312</v>
      </c>
      <c r="G717" s="29" t="s">
        <v>81</v>
      </c>
      <c r="H717" s="6">
        <f t="shared" si="60"/>
        <v>-2000</v>
      </c>
      <c r="I717" s="24">
        <v>4</v>
      </c>
      <c r="K717" t="s">
        <v>43</v>
      </c>
      <c r="L717">
        <v>16</v>
      </c>
      <c r="M717" s="2">
        <v>460</v>
      </c>
    </row>
    <row r="718" spans="2:13" ht="12.75">
      <c r="B718" s="312">
        <v>2000</v>
      </c>
      <c r="C718" s="1" t="s">
        <v>33</v>
      </c>
      <c r="D718" s="14" t="s">
        <v>12</v>
      </c>
      <c r="E718" s="1" t="s">
        <v>22</v>
      </c>
      <c r="F718" s="78" t="s">
        <v>312</v>
      </c>
      <c r="G718" s="29" t="s">
        <v>224</v>
      </c>
      <c r="H718" s="6">
        <f t="shared" si="60"/>
        <v>-4000</v>
      </c>
      <c r="I718" s="24">
        <v>4</v>
      </c>
      <c r="K718" t="s">
        <v>43</v>
      </c>
      <c r="L718">
        <v>16</v>
      </c>
      <c r="M718" s="2">
        <v>460</v>
      </c>
    </row>
    <row r="719" spans="2:13" ht="12.75">
      <c r="B719" s="312">
        <v>2000</v>
      </c>
      <c r="C719" s="1" t="s">
        <v>33</v>
      </c>
      <c r="D719" s="14" t="s">
        <v>12</v>
      </c>
      <c r="E719" s="1" t="s">
        <v>22</v>
      </c>
      <c r="F719" s="78" t="s">
        <v>312</v>
      </c>
      <c r="G719" s="29" t="s">
        <v>226</v>
      </c>
      <c r="H719" s="6">
        <f t="shared" si="60"/>
        <v>-6000</v>
      </c>
      <c r="I719" s="24">
        <v>4</v>
      </c>
      <c r="K719" t="s">
        <v>43</v>
      </c>
      <c r="L719">
        <v>16</v>
      </c>
      <c r="M719" s="2">
        <v>460</v>
      </c>
    </row>
    <row r="720" spans="2:13" ht="12.75">
      <c r="B720" s="312">
        <v>2000</v>
      </c>
      <c r="C720" s="1" t="s">
        <v>33</v>
      </c>
      <c r="D720" s="14" t="s">
        <v>12</v>
      </c>
      <c r="E720" s="1" t="s">
        <v>22</v>
      </c>
      <c r="F720" s="78" t="s">
        <v>312</v>
      </c>
      <c r="G720" s="29" t="s">
        <v>228</v>
      </c>
      <c r="H720" s="6">
        <f t="shared" si="60"/>
        <v>-8000</v>
      </c>
      <c r="I720" s="24">
        <v>4</v>
      </c>
      <c r="K720" t="s">
        <v>43</v>
      </c>
      <c r="L720">
        <v>16</v>
      </c>
      <c r="M720" s="2">
        <v>460</v>
      </c>
    </row>
    <row r="721" spans="2:13" ht="12.75">
      <c r="B721" s="312">
        <v>2000</v>
      </c>
      <c r="C721" s="1" t="s">
        <v>33</v>
      </c>
      <c r="D721" s="14" t="s">
        <v>12</v>
      </c>
      <c r="E721" s="1" t="s">
        <v>22</v>
      </c>
      <c r="F721" s="78" t="s">
        <v>312</v>
      </c>
      <c r="G721" s="29" t="s">
        <v>230</v>
      </c>
      <c r="H721" s="6">
        <f t="shared" si="60"/>
        <v>-10000</v>
      </c>
      <c r="I721" s="24">
        <v>4</v>
      </c>
      <c r="K721" t="s">
        <v>43</v>
      </c>
      <c r="L721">
        <v>16</v>
      </c>
      <c r="M721" s="2">
        <v>460</v>
      </c>
    </row>
    <row r="722" spans="1:13" s="57" customFormat="1" ht="12.75">
      <c r="A722" s="1"/>
      <c r="B722" s="312">
        <v>2000</v>
      </c>
      <c r="C722" s="1" t="s">
        <v>33</v>
      </c>
      <c r="D722" s="14" t="s">
        <v>12</v>
      </c>
      <c r="E722" s="1" t="s">
        <v>22</v>
      </c>
      <c r="F722" s="78" t="s">
        <v>320</v>
      </c>
      <c r="G722" s="29" t="s">
        <v>224</v>
      </c>
      <c r="H722" s="6">
        <f t="shared" si="60"/>
        <v>-12000</v>
      </c>
      <c r="I722" s="24">
        <v>4</v>
      </c>
      <c r="J722"/>
      <c r="K722" t="s">
        <v>57</v>
      </c>
      <c r="L722">
        <v>16</v>
      </c>
      <c r="M722" s="2">
        <v>460</v>
      </c>
    </row>
    <row r="723" spans="1:13" s="57" customFormat="1" ht="12.75">
      <c r="A723" s="1"/>
      <c r="B723" s="312">
        <v>2000</v>
      </c>
      <c r="C723" s="1" t="s">
        <v>33</v>
      </c>
      <c r="D723" s="14" t="s">
        <v>12</v>
      </c>
      <c r="E723" s="1" t="s">
        <v>22</v>
      </c>
      <c r="F723" s="78" t="s">
        <v>320</v>
      </c>
      <c r="G723" s="29" t="s">
        <v>228</v>
      </c>
      <c r="H723" s="6">
        <f t="shared" si="60"/>
        <v>-14000</v>
      </c>
      <c r="I723" s="24">
        <v>4</v>
      </c>
      <c r="J723"/>
      <c r="K723" t="s">
        <v>57</v>
      </c>
      <c r="L723">
        <v>16</v>
      </c>
      <c r="M723" s="2">
        <v>460</v>
      </c>
    </row>
    <row r="724" spans="1:13" s="57" customFormat="1" ht="12.75">
      <c r="A724" s="13"/>
      <c r="B724" s="319">
        <f>SUM(B717:B723)</f>
        <v>14000</v>
      </c>
      <c r="C724" s="13" t="s">
        <v>33</v>
      </c>
      <c r="D724" s="13"/>
      <c r="E724" s="13"/>
      <c r="F724" s="63"/>
      <c r="G724" s="20"/>
      <c r="H724" s="55">
        <v>0</v>
      </c>
      <c r="I724" s="56">
        <f aca="true" t="shared" si="61" ref="I724:I734">+B724/M724</f>
        <v>30.434782608695652</v>
      </c>
      <c r="M724" s="2">
        <v>460</v>
      </c>
    </row>
    <row r="725" spans="1:13" s="57" customFormat="1" ht="12.75">
      <c r="A725" s="1"/>
      <c r="B725" s="312"/>
      <c r="C725" s="1"/>
      <c r="D725" s="1"/>
      <c r="E725" s="1"/>
      <c r="F725" s="78"/>
      <c r="G725" s="29"/>
      <c r="H725" s="6">
        <f aca="true" t="shared" si="62" ref="H725:H730">H724-B725</f>
        <v>0</v>
      </c>
      <c r="I725" s="24">
        <f t="shared" si="61"/>
        <v>0</v>
      </c>
      <c r="J725"/>
      <c r="K725"/>
      <c r="L725"/>
      <c r="M725" s="2">
        <v>460</v>
      </c>
    </row>
    <row r="726" spans="2:13" ht="12.75">
      <c r="B726" s="312"/>
      <c r="H726" s="6">
        <f t="shared" si="62"/>
        <v>0</v>
      </c>
      <c r="I726" s="24">
        <f t="shared" si="61"/>
        <v>0</v>
      </c>
      <c r="M726" s="2">
        <v>460</v>
      </c>
    </row>
    <row r="727" spans="2:13" ht="12.75">
      <c r="B727" s="312">
        <v>45000</v>
      </c>
      <c r="C727" s="1" t="s">
        <v>181</v>
      </c>
      <c r="D727" s="14" t="s">
        <v>12</v>
      </c>
      <c r="E727" s="1" t="s">
        <v>182</v>
      </c>
      <c r="F727" s="291" t="s">
        <v>330</v>
      </c>
      <c r="G727" s="29" t="s">
        <v>224</v>
      </c>
      <c r="H727" s="6">
        <f t="shared" si="62"/>
        <v>-45000</v>
      </c>
      <c r="I727" s="24">
        <f t="shared" si="61"/>
        <v>97.82608695652173</v>
      </c>
      <c r="K727" t="s">
        <v>57</v>
      </c>
      <c r="L727">
        <v>16</v>
      </c>
      <c r="M727" s="2">
        <v>460</v>
      </c>
    </row>
    <row r="728" spans="2:13" ht="12.75">
      <c r="B728" s="312">
        <v>45000</v>
      </c>
      <c r="C728" s="1" t="s">
        <v>181</v>
      </c>
      <c r="D728" s="14" t="s">
        <v>12</v>
      </c>
      <c r="E728" s="1" t="s">
        <v>182</v>
      </c>
      <c r="F728" s="291" t="s">
        <v>331</v>
      </c>
      <c r="G728" s="29" t="s">
        <v>226</v>
      </c>
      <c r="H728" s="6">
        <f t="shared" si="62"/>
        <v>-90000</v>
      </c>
      <c r="I728" s="24">
        <f t="shared" si="61"/>
        <v>97.82608695652173</v>
      </c>
      <c r="K728" t="s">
        <v>57</v>
      </c>
      <c r="L728">
        <v>16</v>
      </c>
      <c r="M728" s="2">
        <v>460</v>
      </c>
    </row>
    <row r="729" spans="2:13" ht="12.75">
      <c r="B729" s="312">
        <v>5000</v>
      </c>
      <c r="C729" s="1" t="s">
        <v>184</v>
      </c>
      <c r="D729" s="14" t="s">
        <v>12</v>
      </c>
      <c r="E729" s="1" t="s">
        <v>182</v>
      </c>
      <c r="F729" s="78" t="s">
        <v>332</v>
      </c>
      <c r="G729" s="29" t="s">
        <v>226</v>
      </c>
      <c r="H729" s="6">
        <f t="shared" si="62"/>
        <v>-95000</v>
      </c>
      <c r="I729" s="24">
        <f t="shared" si="61"/>
        <v>10.869565217391305</v>
      </c>
      <c r="K729" t="s">
        <v>57</v>
      </c>
      <c r="L729">
        <v>16</v>
      </c>
      <c r="M729" s="2">
        <v>460</v>
      </c>
    </row>
    <row r="730" spans="2:13" ht="12.75">
      <c r="B730" s="312">
        <v>10000</v>
      </c>
      <c r="C730" s="1" t="s">
        <v>184</v>
      </c>
      <c r="D730" s="14" t="s">
        <v>12</v>
      </c>
      <c r="E730" s="1" t="s">
        <v>182</v>
      </c>
      <c r="F730" s="78" t="s">
        <v>333</v>
      </c>
      <c r="G730" s="29" t="s">
        <v>228</v>
      </c>
      <c r="H730" s="6">
        <f t="shared" si="62"/>
        <v>-105000</v>
      </c>
      <c r="I730" s="24">
        <f t="shared" si="61"/>
        <v>21.73913043478261</v>
      </c>
      <c r="K730" t="s">
        <v>57</v>
      </c>
      <c r="L730">
        <v>16</v>
      </c>
      <c r="M730" s="2">
        <v>460</v>
      </c>
    </row>
    <row r="731" spans="1:13" ht="12.75">
      <c r="A731" s="13"/>
      <c r="B731" s="319">
        <f>SUM(B727:B730)</f>
        <v>105000</v>
      </c>
      <c r="C731" s="13"/>
      <c r="D731" s="13"/>
      <c r="E731" s="13" t="s">
        <v>182</v>
      </c>
      <c r="F731" s="63"/>
      <c r="G731" s="20"/>
      <c r="H731" s="55">
        <v>0</v>
      </c>
      <c r="I731" s="56">
        <f t="shared" si="61"/>
        <v>228.2608695652174</v>
      </c>
      <c r="J731" s="57"/>
      <c r="K731" s="57"/>
      <c r="L731" s="57"/>
      <c r="M731" s="2">
        <v>460</v>
      </c>
    </row>
    <row r="732" spans="2:13" ht="12.75">
      <c r="B732" s="312"/>
      <c r="H732" s="6">
        <f aca="true" t="shared" si="63" ref="H732:H737">H731-B732</f>
        <v>0</v>
      </c>
      <c r="I732" s="24">
        <f t="shared" si="61"/>
        <v>0</v>
      </c>
      <c r="M732" s="2">
        <v>460</v>
      </c>
    </row>
    <row r="733" spans="2:13" ht="12.75">
      <c r="B733" s="312"/>
      <c r="H733" s="6">
        <f t="shared" si="63"/>
        <v>0</v>
      </c>
      <c r="I733" s="24">
        <f t="shared" si="61"/>
        <v>0</v>
      </c>
      <c r="M733" s="2">
        <v>460</v>
      </c>
    </row>
    <row r="734" spans="1:13" s="57" customFormat="1" ht="12.75">
      <c r="A734" s="1"/>
      <c r="B734" s="312">
        <v>1000</v>
      </c>
      <c r="C734" s="1" t="s">
        <v>34</v>
      </c>
      <c r="D734" s="14" t="s">
        <v>12</v>
      </c>
      <c r="E734" s="1" t="s">
        <v>35</v>
      </c>
      <c r="F734" s="78" t="s">
        <v>312</v>
      </c>
      <c r="G734" s="29" t="s">
        <v>81</v>
      </c>
      <c r="H734" s="6">
        <f t="shared" si="63"/>
        <v>-1000</v>
      </c>
      <c r="I734" s="24">
        <f t="shared" si="61"/>
        <v>2.1739130434782608</v>
      </c>
      <c r="J734"/>
      <c r="K734" t="s">
        <v>43</v>
      </c>
      <c r="L734">
        <v>16</v>
      </c>
      <c r="M734" s="2">
        <v>460</v>
      </c>
    </row>
    <row r="735" spans="2:13" ht="12.75">
      <c r="B735" s="312">
        <v>1000</v>
      </c>
      <c r="C735" s="1" t="s">
        <v>34</v>
      </c>
      <c r="D735" s="14" t="s">
        <v>12</v>
      </c>
      <c r="E735" s="1" t="s">
        <v>35</v>
      </c>
      <c r="F735" s="78" t="s">
        <v>312</v>
      </c>
      <c r="G735" s="29" t="s">
        <v>224</v>
      </c>
      <c r="H735" s="6">
        <f t="shared" si="63"/>
        <v>-2000</v>
      </c>
      <c r="I735" s="24">
        <v>2</v>
      </c>
      <c r="K735" t="s">
        <v>43</v>
      </c>
      <c r="L735">
        <v>16</v>
      </c>
      <c r="M735" s="2">
        <v>460</v>
      </c>
    </row>
    <row r="736" spans="2:13" ht="12.75">
      <c r="B736" s="312">
        <v>1000</v>
      </c>
      <c r="C736" s="1" t="s">
        <v>34</v>
      </c>
      <c r="D736" s="14" t="s">
        <v>12</v>
      </c>
      <c r="E736" s="1" t="s">
        <v>35</v>
      </c>
      <c r="F736" s="78" t="s">
        <v>312</v>
      </c>
      <c r="G736" s="29" t="s">
        <v>226</v>
      </c>
      <c r="H736" s="6">
        <f t="shared" si="63"/>
        <v>-3000</v>
      </c>
      <c r="I736" s="24">
        <v>2</v>
      </c>
      <c r="K736" t="s">
        <v>43</v>
      </c>
      <c r="L736">
        <v>16</v>
      </c>
      <c r="M736" s="2">
        <v>460</v>
      </c>
    </row>
    <row r="737" spans="2:13" ht="12.75">
      <c r="B737" s="312">
        <v>1000</v>
      </c>
      <c r="C737" s="1" t="s">
        <v>34</v>
      </c>
      <c r="D737" s="14" t="s">
        <v>12</v>
      </c>
      <c r="E737" s="1" t="s">
        <v>35</v>
      </c>
      <c r="F737" s="78" t="s">
        <v>312</v>
      </c>
      <c r="G737" s="29" t="s">
        <v>230</v>
      </c>
      <c r="H737" s="6">
        <f t="shared" si="63"/>
        <v>-4000</v>
      </c>
      <c r="I737" s="24">
        <v>2</v>
      </c>
      <c r="K737" t="s">
        <v>43</v>
      </c>
      <c r="L737">
        <v>16</v>
      </c>
      <c r="M737" s="2">
        <v>460</v>
      </c>
    </row>
    <row r="738" spans="1:13" ht="12.75">
      <c r="A738" s="13"/>
      <c r="B738" s="319">
        <f>SUM(B734:B737)</f>
        <v>4000</v>
      </c>
      <c r="C738" s="13"/>
      <c r="D738" s="13"/>
      <c r="E738" s="13" t="s">
        <v>35</v>
      </c>
      <c r="F738" s="63"/>
      <c r="G738" s="20"/>
      <c r="H738" s="55">
        <v>0</v>
      </c>
      <c r="I738" s="56">
        <f aca="true" t="shared" si="64" ref="I738:I744">+B738/M738</f>
        <v>8.695652173913043</v>
      </c>
      <c r="J738" s="57"/>
      <c r="K738" s="57"/>
      <c r="L738" s="57"/>
      <c r="M738" s="2">
        <v>460</v>
      </c>
    </row>
    <row r="739" spans="8:13" ht="12.75">
      <c r="H739" s="6">
        <f>H738-B739</f>
        <v>0</v>
      </c>
      <c r="I739" s="24">
        <f t="shared" si="64"/>
        <v>0</v>
      </c>
      <c r="M739" s="2">
        <v>460</v>
      </c>
    </row>
    <row r="740" spans="8:13" ht="12.75">
      <c r="H740" s="6">
        <f>H739-B740</f>
        <v>0</v>
      </c>
      <c r="I740" s="24">
        <f t="shared" si="64"/>
        <v>0</v>
      </c>
      <c r="M740" s="2">
        <v>460</v>
      </c>
    </row>
    <row r="741" spans="8:13" ht="12.75">
      <c r="H741" s="6">
        <f>H740-B741</f>
        <v>0</v>
      </c>
      <c r="I741" s="24">
        <f t="shared" si="64"/>
        <v>0</v>
      </c>
      <c r="M741" s="2">
        <v>460</v>
      </c>
    </row>
    <row r="742" spans="8:13" ht="12.75">
      <c r="H742" s="6">
        <f>H741-B742</f>
        <v>0</v>
      </c>
      <c r="I742" s="24">
        <f t="shared" si="64"/>
        <v>0</v>
      </c>
      <c r="M742" s="2">
        <v>460</v>
      </c>
    </row>
    <row r="743" spans="1:13" s="57" customFormat="1" ht="12.75">
      <c r="A743" s="13"/>
      <c r="B743" s="106">
        <f>+B761+B769+B776+B784+B788+B795+B751</f>
        <v>96150</v>
      </c>
      <c r="C743" s="51" t="s">
        <v>336</v>
      </c>
      <c r="D743" s="52" t="s">
        <v>337</v>
      </c>
      <c r="E743" s="51" t="s">
        <v>338</v>
      </c>
      <c r="F743" s="53" t="s">
        <v>339</v>
      </c>
      <c r="G743" s="54" t="s">
        <v>340</v>
      </c>
      <c r="H743" s="55"/>
      <c r="I743" s="56">
        <f t="shared" si="64"/>
        <v>209.02173913043478</v>
      </c>
      <c r="J743" s="56"/>
      <c r="K743" s="56"/>
      <c r="M743" s="2">
        <v>460</v>
      </c>
    </row>
    <row r="744" spans="2:13" ht="12.75">
      <c r="B744" s="248"/>
      <c r="H744" s="6">
        <f aca="true" t="shared" si="65" ref="H744:H750">H743-B744</f>
        <v>0</v>
      </c>
      <c r="I744" s="24">
        <f t="shared" si="64"/>
        <v>0</v>
      </c>
      <c r="M744" s="2">
        <v>460</v>
      </c>
    </row>
    <row r="745" spans="2:13" ht="12.75">
      <c r="B745" s="248">
        <v>5000</v>
      </c>
      <c r="C745" s="1" t="s">
        <v>0</v>
      </c>
      <c r="D745" s="1" t="s">
        <v>12</v>
      </c>
      <c r="E745" s="1" t="s">
        <v>18</v>
      </c>
      <c r="F745" s="291" t="s">
        <v>341</v>
      </c>
      <c r="G745" s="29" t="s">
        <v>224</v>
      </c>
      <c r="H745" s="6">
        <f t="shared" si="65"/>
        <v>-5000</v>
      </c>
      <c r="I745" s="24">
        <v>10</v>
      </c>
      <c r="K745" t="s">
        <v>0</v>
      </c>
      <c r="L745">
        <v>17</v>
      </c>
      <c r="M745" s="2">
        <v>460</v>
      </c>
    </row>
    <row r="746" spans="2:13" ht="12.75">
      <c r="B746" s="248">
        <v>5000</v>
      </c>
      <c r="C746" s="1" t="s">
        <v>0</v>
      </c>
      <c r="D746" s="1" t="s">
        <v>12</v>
      </c>
      <c r="E746" s="1" t="s">
        <v>18</v>
      </c>
      <c r="F746" s="291" t="s">
        <v>342</v>
      </c>
      <c r="G746" s="29" t="s">
        <v>226</v>
      </c>
      <c r="H746" s="6">
        <f t="shared" si="65"/>
        <v>-10000</v>
      </c>
      <c r="I746" s="24">
        <v>10</v>
      </c>
      <c r="K746" t="s">
        <v>0</v>
      </c>
      <c r="L746">
        <v>17</v>
      </c>
      <c r="M746" s="2">
        <v>460</v>
      </c>
    </row>
    <row r="747" spans="2:13" ht="12.75">
      <c r="B747" s="248">
        <v>1750</v>
      </c>
      <c r="C747" s="1" t="s">
        <v>0</v>
      </c>
      <c r="D747" s="14" t="s">
        <v>12</v>
      </c>
      <c r="E747" s="1" t="s">
        <v>51</v>
      </c>
      <c r="F747" s="78" t="s">
        <v>343</v>
      </c>
      <c r="G747" s="29" t="s">
        <v>228</v>
      </c>
      <c r="H747" s="6">
        <f t="shared" si="65"/>
        <v>-11750</v>
      </c>
      <c r="I747" s="24">
        <f>+B747/M747</f>
        <v>3.8043478260869565</v>
      </c>
      <c r="K747" s="17" t="s">
        <v>18</v>
      </c>
      <c r="L747">
        <v>17</v>
      </c>
      <c r="M747" s="2">
        <v>460</v>
      </c>
    </row>
    <row r="748" spans="2:13" ht="12.75">
      <c r="B748" s="248">
        <v>2500</v>
      </c>
      <c r="C748" s="1" t="s">
        <v>0</v>
      </c>
      <c r="D748" s="1" t="s">
        <v>12</v>
      </c>
      <c r="E748" s="1" t="s">
        <v>18</v>
      </c>
      <c r="F748" s="291" t="s">
        <v>1184</v>
      </c>
      <c r="G748" s="29" t="s">
        <v>228</v>
      </c>
      <c r="H748" s="6">
        <f t="shared" si="65"/>
        <v>-14250</v>
      </c>
      <c r="I748" s="24">
        <f>+B748/M748</f>
        <v>5</v>
      </c>
      <c r="K748" t="s">
        <v>0</v>
      </c>
      <c r="L748">
        <v>17</v>
      </c>
      <c r="M748" s="2">
        <v>500</v>
      </c>
    </row>
    <row r="749" spans="2:13" ht="12.75">
      <c r="B749" s="354">
        <v>5000</v>
      </c>
      <c r="C749" s="1" t="s">
        <v>0</v>
      </c>
      <c r="D749" s="1" t="s">
        <v>12</v>
      </c>
      <c r="E749" s="1" t="s">
        <v>18</v>
      </c>
      <c r="F749" s="291" t="s">
        <v>344</v>
      </c>
      <c r="G749" s="29" t="s">
        <v>230</v>
      </c>
      <c r="H749" s="6">
        <f t="shared" si="65"/>
        <v>-19250</v>
      </c>
      <c r="I749" s="24">
        <v>10</v>
      </c>
      <c r="K749" t="s">
        <v>0</v>
      </c>
      <c r="L749">
        <v>17</v>
      </c>
      <c r="M749" s="2">
        <v>460</v>
      </c>
    </row>
    <row r="750" spans="2:13" ht="12.75">
      <c r="B750" s="248">
        <v>5000</v>
      </c>
      <c r="C750" s="1" t="s">
        <v>0</v>
      </c>
      <c r="D750" s="1" t="s">
        <v>12</v>
      </c>
      <c r="E750" s="1" t="s">
        <v>18</v>
      </c>
      <c r="F750" s="291" t="s">
        <v>345</v>
      </c>
      <c r="G750" s="29" t="s">
        <v>232</v>
      </c>
      <c r="H750" s="6">
        <f t="shared" si="65"/>
        <v>-24250</v>
      </c>
      <c r="I750" s="24">
        <v>10</v>
      </c>
      <c r="K750" t="s">
        <v>0</v>
      </c>
      <c r="L750">
        <v>17</v>
      </c>
      <c r="M750" s="2">
        <v>460</v>
      </c>
    </row>
    <row r="751" spans="1:13" ht="12.75">
      <c r="A751" s="13"/>
      <c r="B751" s="106">
        <f>SUM(B745:B750)</f>
        <v>24250</v>
      </c>
      <c r="C751" s="13" t="s">
        <v>0</v>
      </c>
      <c r="D751" s="13"/>
      <c r="E751" s="13"/>
      <c r="F751" s="63"/>
      <c r="G751" s="20"/>
      <c r="H751" s="55">
        <v>0</v>
      </c>
      <c r="I751" s="56">
        <f aca="true" t="shared" si="66" ref="I751:I763">+B751/M751</f>
        <v>52.71739130434783</v>
      </c>
      <c r="J751" s="57"/>
      <c r="K751" s="57"/>
      <c r="L751" s="57"/>
      <c r="M751" s="2">
        <v>460</v>
      </c>
    </row>
    <row r="752" spans="1:13" s="57" customFormat="1" ht="12.75">
      <c r="A752" s="1"/>
      <c r="B752" s="248"/>
      <c r="C752" s="1"/>
      <c r="D752" s="1"/>
      <c r="E752" s="1"/>
      <c r="F752" s="78"/>
      <c r="G752" s="29"/>
      <c r="H752" s="6">
        <f aca="true" t="shared" si="67" ref="H752:H760">H751-B752</f>
        <v>0</v>
      </c>
      <c r="I752" s="24">
        <f t="shared" si="66"/>
        <v>0</v>
      </c>
      <c r="J752"/>
      <c r="K752"/>
      <c r="L752"/>
      <c r="M752" s="2">
        <v>460</v>
      </c>
    </row>
    <row r="753" spans="2:13" ht="12.75">
      <c r="B753" s="248"/>
      <c r="H753" s="6">
        <f t="shared" si="67"/>
        <v>0</v>
      </c>
      <c r="I753" s="24">
        <f t="shared" si="66"/>
        <v>0</v>
      </c>
      <c r="M753" s="2">
        <v>460</v>
      </c>
    </row>
    <row r="754" spans="2:13" ht="12.75">
      <c r="B754" s="248">
        <v>3000</v>
      </c>
      <c r="C754" s="1" t="s">
        <v>346</v>
      </c>
      <c r="D754" s="14" t="s">
        <v>12</v>
      </c>
      <c r="E754" s="1" t="s">
        <v>22</v>
      </c>
      <c r="F754" s="78" t="s">
        <v>347</v>
      </c>
      <c r="G754" s="29" t="s">
        <v>224</v>
      </c>
      <c r="H754" s="6">
        <f t="shared" si="67"/>
        <v>-3000</v>
      </c>
      <c r="I754" s="24">
        <f t="shared" si="66"/>
        <v>6.521739130434782</v>
      </c>
      <c r="K754" s="17" t="s">
        <v>18</v>
      </c>
      <c r="L754">
        <v>17</v>
      </c>
      <c r="M754" s="2">
        <v>460</v>
      </c>
    </row>
    <row r="755" spans="1:13" ht="12.75">
      <c r="A755" s="14"/>
      <c r="B755" s="104">
        <v>4000</v>
      </c>
      <c r="C755" s="14" t="s">
        <v>348</v>
      </c>
      <c r="D755" s="14" t="s">
        <v>12</v>
      </c>
      <c r="E755" s="1" t="s">
        <v>22</v>
      </c>
      <c r="F755" s="78" t="s">
        <v>343</v>
      </c>
      <c r="G755" s="29" t="s">
        <v>224</v>
      </c>
      <c r="H755" s="6">
        <f t="shared" si="67"/>
        <v>-7000</v>
      </c>
      <c r="I755" s="24">
        <f t="shared" si="66"/>
        <v>8.695652173913043</v>
      </c>
      <c r="K755" s="17" t="s">
        <v>18</v>
      </c>
      <c r="L755">
        <v>17</v>
      </c>
      <c r="M755" s="2">
        <v>460</v>
      </c>
    </row>
    <row r="756" spans="1:13" ht="12.75">
      <c r="A756" s="14"/>
      <c r="B756" s="104">
        <v>4000</v>
      </c>
      <c r="C756" s="14" t="s">
        <v>348</v>
      </c>
      <c r="D756" s="14" t="s">
        <v>12</v>
      </c>
      <c r="E756" s="1" t="s">
        <v>22</v>
      </c>
      <c r="F756" s="78" t="s">
        <v>343</v>
      </c>
      <c r="G756" s="29" t="s">
        <v>226</v>
      </c>
      <c r="H756" s="6">
        <f t="shared" si="67"/>
        <v>-11000</v>
      </c>
      <c r="I756" s="24">
        <f t="shared" si="66"/>
        <v>8.695652173913043</v>
      </c>
      <c r="K756" s="17" t="s">
        <v>18</v>
      </c>
      <c r="L756">
        <v>17</v>
      </c>
      <c r="M756" s="2">
        <v>460</v>
      </c>
    </row>
    <row r="757" spans="2:13" ht="12.75">
      <c r="B757" s="248">
        <v>5000</v>
      </c>
      <c r="C757" s="1" t="s">
        <v>349</v>
      </c>
      <c r="D757" s="14" t="s">
        <v>12</v>
      </c>
      <c r="E757" s="1" t="s">
        <v>22</v>
      </c>
      <c r="F757" s="78" t="s">
        <v>343</v>
      </c>
      <c r="G757" s="29" t="s">
        <v>228</v>
      </c>
      <c r="H757" s="6">
        <f t="shared" si="67"/>
        <v>-16000</v>
      </c>
      <c r="I757" s="24">
        <f t="shared" si="66"/>
        <v>10.869565217391305</v>
      </c>
      <c r="K757" s="17" t="s">
        <v>18</v>
      </c>
      <c r="L757">
        <v>17</v>
      </c>
      <c r="M757" s="2">
        <v>460</v>
      </c>
    </row>
    <row r="758" spans="2:13" ht="12.75">
      <c r="B758" s="248">
        <v>2000</v>
      </c>
      <c r="C758" s="1" t="s">
        <v>350</v>
      </c>
      <c r="D758" s="14" t="s">
        <v>12</v>
      </c>
      <c r="E758" s="1" t="s">
        <v>22</v>
      </c>
      <c r="F758" s="78" t="s">
        <v>343</v>
      </c>
      <c r="G758" s="29" t="s">
        <v>230</v>
      </c>
      <c r="H758" s="6">
        <f t="shared" si="67"/>
        <v>-18000</v>
      </c>
      <c r="I758" s="24">
        <f t="shared" si="66"/>
        <v>4.3478260869565215</v>
      </c>
      <c r="K758" s="17" t="s">
        <v>18</v>
      </c>
      <c r="L758">
        <v>17</v>
      </c>
      <c r="M758" s="2">
        <v>460</v>
      </c>
    </row>
    <row r="759" spans="1:13" s="57" customFormat="1" ht="12.75">
      <c r="A759" s="1"/>
      <c r="B759" s="248">
        <v>7000</v>
      </c>
      <c r="C759" s="1" t="s">
        <v>351</v>
      </c>
      <c r="D759" s="14" t="s">
        <v>12</v>
      </c>
      <c r="E759" s="1" t="s">
        <v>22</v>
      </c>
      <c r="F759" s="78" t="s">
        <v>343</v>
      </c>
      <c r="G759" s="29" t="s">
        <v>232</v>
      </c>
      <c r="H759" s="6">
        <f t="shared" si="67"/>
        <v>-25000</v>
      </c>
      <c r="I759" s="24">
        <f t="shared" si="66"/>
        <v>15.217391304347826</v>
      </c>
      <c r="J759"/>
      <c r="K759" s="17" t="s">
        <v>18</v>
      </c>
      <c r="L759">
        <v>17</v>
      </c>
      <c r="M759" s="2">
        <v>460</v>
      </c>
    </row>
    <row r="760" spans="2:13" ht="12.75">
      <c r="B760" s="248">
        <v>3000</v>
      </c>
      <c r="C760" s="1" t="s">
        <v>352</v>
      </c>
      <c r="D760" s="14" t="s">
        <v>12</v>
      </c>
      <c r="E760" s="1" t="s">
        <v>22</v>
      </c>
      <c r="F760" s="78" t="s">
        <v>353</v>
      </c>
      <c r="G760" s="29" t="s">
        <v>232</v>
      </c>
      <c r="H760" s="6">
        <f t="shared" si="67"/>
        <v>-28000</v>
      </c>
      <c r="I760" s="24">
        <f t="shared" si="66"/>
        <v>6.521739130434782</v>
      </c>
      <c r="K760" s="17" t="s">
        <v>18</v>
      </c>
      <c r="L760">
        <v>17</v>
      </c>
      <c r="M760" s="2">
        <v>460</v>
      </c>
    </row>
    <row r="761" spans="1:13" ht="12.75">
      <c r="A761" s="13"/>
      <c r="B761" s="106">
        <f>SUM(B754:B760)</f>
        <v>28000</v>
      </c>
      <c r="C761" s="13" t="s">
        <v>27</v>
      </c>
      <c r="D761" s="13"/>
      <c r="E761" s="13"/>
      <c r="F761" s="63"/>
      <c r="G761" s="20"/>
      <c r="H761" s="55">
        <v>0</v>
      </c>
      <c r="I761" s="56">
        <f t="shared" si="66"/>
        <v>60.869565217391305</v>
      </c>
      <c r="J761" s="57"/>
      <c r="K761" s="57"/>
      <c r="L761" s="57"/>
      <c r="M761" s="2">
        <v>460</v>
      </c>
    </row>
    <row r="762" spans="2:13" ht="12.75">
      <c r="B762" s="248"/>
      <c r="H762" s="6">
        <f aca="true" t="shared" si="68" ref="H762:H768">H761-B762</f>
        <v>0</v>
      </c>
      <c r="I762" s="24">
        <f t="shared" si="66"/>
        <v>0</v>
      </c>
      <c r="M762" s="2">
        <v>460</v>
      </c>
    </row>
    <row r="763" spans="2:13" ht="12.75">
      <c r="B763" s="248"/>
      <c r="H763" s="6">
        <f t="shared" si="68"/>
        <v>0</v>
      </c>
      <c r="I763" s="24">
        <f t="shared" si="66"/>
        <v>0</v>
      </c>
      <c r="M763" s="2">
        <v>460</v>
      </c>
    </row>
    <row r="764" spans="2:13" ht="12.75">
      <c r="B764" s="248">
        <v>1600</v>
      </c>
      <c r="C764" s="1" t="s">
        <v>28</v>
      </c>
      <c r="D764" s="14" t="s">
        <v>12</v>
      </c>
      <c r="E764" s="1" t="s">
        <v>29</v>
      </c>
      <c r="F764" s="78" t="s">
        <v>343</v>
      </c>
      <c r="G764" s="29" t="s">
        <v>224</v>
      </c>
      <c r="H764" s="6">
        <f t="shared" si="68"/>
        <v>-1600</v>
      </c>
      <c r="I764" s="24">
        <v>3.2</v>
      </c>
      <c r="K764" s="17" t="s">
        <v>18</v>
      </c>
      <c r="L764">
        <v>17</v>
      </c>
      <c r="M764" s="2">
        <v>460</v>
      </c>
    </row>
    <row r="765" spans="2:13" ht="12.75">
      <c r="B765" s="248">
        <v>1500</v>
      </c>
      <c r="C765" s="1" t="s">
        <v>28</v>
      </c>
      <c r="D765" s="14" t="s">
        <v>12</v>
      </c>
      <c r="E765" s="1" t="s">
        <v>29</v>
      </c>
      <c r="F765" s="78" t="s">
        <v>343</v>
      </c>
      <c r="G765" s="29" t="s">
        <v>226</v>
      </c>
      <c r="H765" s="6">
        <f t="shared" si="68"/>
        <v>-3100</v>
      </c>
      <c r="I765" s="24">
        <v>3</v>
      </c>
      <c r="K765" s="17" t="s">
        <v>18</v>
      </c>
      <c r="L765">
        <v>17</v>
      </c>
      <c r="M765" s="2">
        <v>460</v>
      </c>
    </row>
    <row r="766" spans="2:13" ht="12.75">
      <c r="B766" s="248">
        <v>1800</v>
      </c>
      <c r="C766" s="1" t="s">
        <v>28</v>
      </c>
      <c r="D766" s="14" t="s">
        <v>12</v>
      </c>
      <c r="E766" s="1" t="s">
        <v>29</v>
      </c>
      <c r="F766" s="78" t="s">
        <v>343</v>
      </c>
      <c r="G766" s="29" t="s">
        <v>228</v>
      </c>
      <c r="H766" s="6">
        <f t="shared" si="68"/>
        <v>-4900</v>
      </c>
      <c r="I766" s="24">
        <v>3.6</v>
      </c>
      <c r="K766" s="17" t="s">
        <v>18</v>
      </c>
      <c r="L766">
        <v>17</v>
      </c>
      <c r="M766" s="2">
        <v>460</v>
      </c>
    </row>
    <row r="767" spans="1:13" s="57" customFormat="1" ht="12.75">
      <c r="A767" s="1"/>
      <c r="B767" s="104">
        <v>1000</v>
      </c>
      <c r="C767" s="1" t="s">
        <v>28</v>
      </c>
      <c r="D767" s="14" t="s">
        <v>12</v>
      </c>
      <c r="E767" s="1" t="s">
        <v>29</v>
      </c>
      <c r="F767" s="78" t="s">
        <v>343</v>
      </c>
      <c r="G767" s="29" t="s">
        <v>230</v>
      </c>
      <c r="H767" s="6">
        <f t="shared" si="68"/>
        <v>-5900</v>
      </c>
      <c r="I767" s="24">
        <v>4</v>
      </c>
      <c r="J767"/>
      <c r="K767" s="17" t="s">
        <v>18</v>
      </c>
      <c r="L767">
        <v>17</v>
      </c>
      <c r="M767" s="2">
        <v>460</v>
      </c>
    </row>
    <row r="768" spans="2:13" ht="12.75">
      <c r="B768" s="104">
        <v>1000</v>
      </c>
      <c r="C768" s="1" t="s">
        <v>28</v>
      </c>
      <c r="D768" s="14" t="s">
        <v>12</v>
      </c>
      <c r="E768" s="1" t="s">
        <v>29</v>
      </c>
      <c r="F768" s="78" t="s">
        <v>343</v>
      </c>
      <c r="G768" s="29" t="s">
        <v>232</v>
      </c>
      <c r="H768" s="6">
        <f t="shared" si="68"/>
        <v>-6900</v>
      </c>
      <c r="I768" s="24">
        <v>3</v>
      </c>
      <c r="K768" s="17" t="s">
        <v>18</v>
      </c>
      <c r="L768">
        <v>17</v>
      </c>
      <c r="M768" s="2">
        <v>460</v>
      </c>
    </row>
    <row r="769" spans="1:13" ht="12.75">
      <c r="A769" s="13"/>
      <c r="B769" s="106">
        <f>SUM(B764:B768)</f>
        <v>6900</v>
      </c>
      <c r="C769" s="13"/>
      <c r="D769" s="13"/>
      <c r="E769" s="13" t="s">
        <v>29</v>
      </c>
      <c r="F769" s="63"/>
      <c r="G769" s="20"/>
      <c r="H769" s="55">
        <v>0</v>
      </c>
      <c r="I769" s="56">
        <f>+B769/M769</f>
        <v>15</v>
      </c>
      <c r="J769" s="57"/>
      <c r="K769" s="57"/>
      <c r="L769" s="57"/>
      <c r="M769" s="2">
        <v>460</v>
      </c>
    </row>
    <row r="770" spans="2:13" ht="12.75">
      <c r="B770" s="248"/>
      <c r="H770" s="6">
        <f aca="true" t="shared" si="69" ref="H770:H775">H769-B770</f>
        <v>0</v>
      </c>
      <c r="I770" s="24">
        <f>+B770/M770</f>
        <v>0</v>
      </c>
      <c r="M770" s="2">
        <v>460</v>
      </c>
    </row>
    <row r="771" spans="1:13" s="57" customFormat="1" ht="12.75">
      <c r="A771" s="1"/>
      <c r="B771" s="248"/>
      <c r="C771" s="1"/>
      <c r="D771" s="1"/>
      <c r="E771" s="1"/>
      <c r="F771" s="78"/>
      <c r="G771" s="29"/>
      <c r="H771" s="6">
        <f t="shared" si="69"/>
        <v>0</v>
      </c>
      <c r="I771" s="24">
        <f>+B771/M771</f>
        <v>0</v>
      </c>
      <c r="J771"/>
      <c r="K771"/>
      <c r="L771"/>
      <c r="M771" s="2">
        <v>460</v>
      </c>
    </row>
    <row r="772" spans="2:13" ht="12.75">
      <c r="B772" s="248">
        <v>5000</v>
      </c>
      <c r="C772" s="1" t="s">
        <v>31</v>
      </c>
      <c r="D772" s="14" t="s">
        <v>12</v>
      </c>
      <c r="E772" s="1" t="s">
        <v>22</v>
      </c>
      <c r="F772" s="78" t="s">
        <v>354</v>
      </c>
      <c r="G772" s="29" t="s">
        <v>224</v>
      </c>
      <c r="H772" s="6">
        <f t="shared" si="69"/>
        <v>-5000</v>
      </c>
      <c r="I772" s="24">
        <v>10</v>
      </c>
      <c r="K772" s="17" t="s">
        <v>18</v>
      </c>
      <c r="L772">
        <v>17</v>
      </c>
      <c r="M772" s="2">
        <v>460</v>
      </c>
    </row>
    <row r="773" spans="2:13" ht="12.75">
      <c r="B773" s="248">
        <v>5000</v>
      </c>
      <c r="C773" s="1" t="s">
        <v>31</v>
      </c>
      <c r="D773" s="14" t="s">
        <v>12</v>
      </c>
      <c r="E773" s="1" t="s">
        <v>22</v>
      </c>
      <c r="F773" s="78" t="s">
        <v>354</v>
      </c>
      <c r="G773" s="29" t="s">
        <v>226</v>
      </c>
      <c r="H773" s="6">
        <f t="shared" si="69"/>
        <v>-10000</v>
      </c>
      <c r="I773" s="24">
        <v>10</v>
      </c>
      <c r="K773" s="17" t="s">
        <v>18</v>
      </c>
      <c r="L773">
        <v>17</v>
      </c>
      <c r="M773" s="2">
        <v>460</v>
      </c>
    </row>
    <row r="774" spans="2:13" ht="12.75">
      <c r="B774" s="248">
        <v>5000</v>
      </c>
      <c r="C774" s="1" t="s">
        <v>31</v>
      </c>
      <c r="D774" s="14" t="s">
        <v>12</v>
      </c>
      <c r="E774" s="1" t="s">
        <v>22</v>
      </c>
      <c r="F774" s="78" t="s">
        <v>354</v>
      </c>
      <c r="G774" s="29" t="s">
        <v>228</v>
      </c>
      <c r="H774" s="6">
        <f t="shared" si="69"/>
        <v>-15000</v>
      </c>
      <c r="I774" s="24">
        <v>10</v>
      </c>
      <c r="K774" s="17" t="s">
        <v>18</v>
      </c>
      <c r="L774">
        <v>17</v>
      </c>
      <c r="M774" s="2">
        <v>460</v>
      </c>
    </row>
    <row r="775" spans="2:13" ht="12.75">
      <c r="B775" s="248">
        <v>5000</v>
      </c>
      <c r="C775" s="1" t="s">
        <v>31</v>
      </c>
      <c r="D775" s="14" t="s">
        <v>12</v>
      </c>
      <c r="E775" s="1" t="s">
        <v>22</v>
      </c>
      <c r="F775" s="78" t="s">
        <v>354</v>
      </c>
      <c r="G775" s="29" t="s">
        <v>230</v>
      </c>
      <c r="H775" s="6">
        <f t="shared" si="69"/>
        <v>-20000</v>
      </c>
      <c r="I775" s="24">
        <v>10</v>
      </c>
      <c r="K775" s="17" t="s">
        <v>18</v>
      </c>
      <c r="L775">
        <v>17</v>
      </c>
      <c r="M775" s="2">
        <v>460</v>
      </c>
    </row>
    <row r="776" spans="1:13" ht="12.75">
      <c r="A776" s="13"/>
      <c r="B776" s="106">
        <f>SUM(B772:B775)</f>
        <v>20000</v>
      </c>
      <c r="C776" s="13" t="s">
        <v>31</v>
      </c>
      <c r="D776" s="13"/>
      <c r="E776" s="13"/>
      <c r="F776" s="63"/>
      <c r="G776" s="20"/>
      <c r="H776" s="55">
        <v>0</v>
      </c>
      <c r="I776" s="56">
        <f>+B776/M776</f>
        <v>43.47826086956522</v>
      </c>
      <c r="J776" s="57"/>
      <c r="K776" s="57"/>
      <c r="L776" s="57"/>
      <c r="M776" s="2">
        <v>460</v>
      </c>
    </row>
    <row r="777" spans="2:13" ht="12.75">
      <c r="B777" s="248"/>
      <c r="H777" s="6">
        <f aca="true" t="shared" si="70" ref="H777:H783">H776-B777</f>
        <v>0</v>
      </c>
      <c r="I777" s="24">
        <f>+B777/M777</f>
        <v>0</v>
      </c>
      <c r="M777" s="2">
        <v>460</v>
      </c>
    </row>
    <row r="778" spans="1:13" s="57" customFormat="1" ht="12.75">
      <c r="A778" s="1"/>
      <c r="B778" s="248"/>
      <c r="C778" s="1"/>
      <c r="D778" s="1"/>
      <c r="E778" s="1"/>
      <c r="F778" s="78"/>
      <c r="G778" s="29"/>
      <c r="H778" s="6">
        <f t="shared" si="70"/>
        <v>0</v>
      </c>
      <c r="I778" s="24">
        <f>+B778/M778</f>
        <v>0</v>
      </c>
      <c r="J778"/>
      <c r="K778"/>
      <c r="L778"/>
      <c r="M778" s="2">
        <v>460</v>
      </c>
    </row>
    <row r="779" spans="2:13" ht="12.75">
      <c r="B779" s="248">
        <v>2000</v>
      </c>
      <c r="C779" s="1" t="s">
        <v>33</v>
      </c>
      <c r="D779" s="14" t="s">
        <v>12</v>
      </c>
      <c r="E779" s="1" t="s">
        <v>22</v>
      </c>
      <c r="F779" s="78" t="s">
        <v>343</v>
      </c>
      <c r="G779" s="29" t="s">
        <v>224</v>
      </c>
      <c r="H779" s="6">
        <f t="shared" si="70"/>
        <v>-2000</v>
      </c>
      <c r="I779" s="24">
        <v>4</v>
      </c>
      <c r="K779" s="17" t="s">
        <v>18</v>
      </c>
      <c r="L779">
        <v>17</v>
      </c>
      <c r="M779" s="2">
        <v>460</v>
      </c>
    </row>
    <row r="780" spans="2:13" ht="12.75">
      <c r="B780" s="248">
        <v>2000</v>
      </c>
      <c r="C780" s="1" t="s">
        <v>33</v>
      </c>
      <c r="D780" s="14" t="s">
        <v>12</v>
      </c>
      <c r="E780" s="1" t="s">
        <v>22</v>
      </c>
      <c r="F780" s="78" t="s">
        <v>343</v>
      </c>
      <c r="G780" s="29" t="s">
        <v>226</v>
      </c>
      <c r="H780" s="6">
        <f t="shared" si="70"/>
        <v>-4000</v>
      </c>
      <c r="I780" s="24">
        <v>4</v>
      </c>
      <c r="K780" s="17" t="s">
        <v>18</v>
      </c>
      <c r="L780">
        <v>17</v>
      </c>
      <c r="M780" s="2">
        <v>460</v>
      </c>
    </row>
    <row r="781" spans="2:13" ht="12.75">
      <c r="B781" s="248">
        <v>2000</v>
      </c>
      <c r="C781" s="1" t="s">
        <v>33</v>
      </c>
      <c r="D781" s="14" t="s">
        <v>12</v>
      </c>
      <c r="E781" s="1" t="s">
        <v>22</v>
      </c>
      <c r="F781" s="78" t="s">
        <v>343</v>
      </c>
      <c r="G781" s="29" t="s">
        <v>228</v>
      </c>
      <c r="H781" s="6">
        <f t="shared" si="70"/>
        <v>-6000</v>
      </c>
      <c r="I781" s="24">
        <v>4</v>
      </c>
      <c r="K781" s="17" t="s">
        <v>18</v>
      </c>
      <c r="L781">
        <v>17</v>
      </c>
      <c r="M781" s="2">
        <v>460</v>
      </c>
    </row>
    <row r="782" spans="2:13" ht="12.75">
      <c r="B782" s="248">
        <v>2000</v>
      </c>
      <c r="C782" s="1" t="s">
        <v>33</v>
      </c>
      <c r="D782" s="14" t="s">
        <v>12</v>
      </c>
      <c r="E782" s="1" t="s">
        <v>22</v>
      </c>
      <c r="F782" s="78" t="s">
        <v>343</v>
      </c>
      <c r="G782" s="29" t="s">
        <v>230</v>
      </c>
      <c r="H782" s="6">
        <f t="shared" si="70"/>
        <v>-8000</v>
      </c>
      <c r="I782" s="24">
        <v>4</v>
      </c>
      <c r="K782" s="17" t="s">
        <v>18</v>
      </c>
      <c r="L782">
        <v>17</v>
      </c>
      <c r="M782" s="2">
        <v>460</v>
      </c>
    </row>
    <row r="783" spans="2:13" ht="12.75">
      <c r="B783" s="248">
        <v>2000</v>
      </c>
      <c r="C783" s="1" t="s">
        <v>33</v>
      </c>
      <c r="D783" s="14" t="s">
        <v>12</v>
      </c>
      <c r="E783" s="1" t="s">
        <v>22</v>
      </c>
      <c r="F783" s="78" t="s">
        <v>343</v>
      </c>
      <c r="G783" s="29" t="s">
        <v>232</v>
      </c>
      <c r="H783" s="6">
        <f t="shared" si="70"/>
        <v>-10000</v>
      </c>
      <c r="I783" s="24">
        <v>4</v>
      </c>
      <c r="K783" s="17" t="s">
        <v>18</v>
      </c>
      <c r="L783">
        <v>17</v>
      </c>
      <c r="M783" s="2">
        <v>460</v>
      </c>
    </row>
    <row r="784" spans="1:13" ht="12.75">
      <c r="A784" s="13"/>
      <c r="B784" s="359">
        <f>SUM(B779:B783)</f>
        <v>10000</v>
      </c>
      <c r="C784" s="13" t="s">
        <v>33</v>
      </c>
      <c r="D784" s="13"/>
      <c r="E784" s="13"/>
      <c r="F784" s="63"/>
      <c r="G784" s="20"/>
      <c r="H784" s="55">
        <v>0</v>
      </c>
      <c r="I784" s="56">
        <f aca="true" t="shared" si="71" ref="I784:I790">+B784/M784</f>
        <v>21.73913043478261</v>
      </c>
      <c r="J784" s="57"/>
      <c r="K784" s="57"/>
      <c r="L784" s="57"/>
      <c r="M784" s="2">
        <v>460</v>
      </c>
    </row>
    <row r="785" spans="2:13" ht="12.75">
      <c r="B785" s="248"/>
      <c r="H785" s="6">
        <f>H784-B785</f>
        <v>0</v>
      </c>
      <c r="I785" s="24">
        <f t="shared" si="71"/>
        <v>0</v>
      </c>
      <c r="M785" s="2">
        <v>460</v>
      </c>
    </row>
    <row r="786" spans="2:13" ht="12.75">
      <c r="B786" s="248"/>
      <c r="H786" s="6">
        <f>H785-B786</f>
        <v>0</v>
      </c>
      <c r="I786" s="24">
        <f t="shared" si="71"/>
        <v>0</v>
      </c>
      <c r="M786" s="2">
        <v>460</v>
      </c>
    </row>
    <row r="787" spans="2:13" ht="12.75">
      <c r="B787" s="248">
        <v>2000</v>
      </c>
      <c r="C787" s="1" t="s">
        <v>355</v>
      </c>
      <c r="D787" s="14" t="s">
        <v>12</v>
      </c>
      <c r="E787" s="1" t="s">
        <v>182</v>
      </c>
      <c r="F787" s="78" t="s">
        <v>343</v>
      </c>
      <c r="G787" s="29" t="s">
        <v>228</v>
      </c>
      <c r="H787" s="6">
        <f>H786-B787</f>
        <v>-2000</v>
      </c>
      <c r="I787" s="24">
        <f t="shared" si="71"/>
        <v>4.3478260869565215</v>
      </c>
      <c r="K787" s="17" t="s">
        <v>18</v>
      </c>
      <c r="L787">
        <v>17</v>
      </c>
      <c r="M787" s="2">
        <v>460</v>
      </c>
    </row>
    <row r="788" spans="1:13" ht="12.75">
      <c r="A788" s="13"/>
      <c r="B788" s="106">
        <f>SUM(B787)</f>
        <v>2000</v>
      </c>
      <c r="C788" s="13"/>
      <c r="D788" s="13"/>
      <c r="E788" s="13" t="s">
        <v>182</v>
      </c>
      <c r="F788" s="63"/>
      <c r="G788" s="20"/>
      <c r="H788" s="55">
        <v>0</v>
      </c>
      <c r="I788" s="56">
        <f t="shared" si="71"/>
        <v>4.3478260869565215</v>
      </c>
      <c r="J788" s="57"/>
      <c r="K788" s="57"/>
      <c r="L788" s="57"/>
      <c r="M788" s="2">
        <v>460</v>
      </c>
    </row>
    <row r="789" spans="2:13" ht="12.75">
      <c r="B789" s="248"/>
      <c r="H789" s="6">
        <f aca="true" t="shared" si="72" ref="H789:H794">H788-B789</f>
        <v>0</v>
      </c>
      <c r="I789" s="24">
        <f t="shared" si="71"/>
        <v>0</v>
      </c>
      <c r="M789" s="2">
        <v>460</v>
      </c>
    </row>
    <row r="790" spans="2:13" ht="12.75">
      <c r="B790" s="248"/>
      <c r="H790" s="6">
        <f t="shared" si="72"/>
        <v>0</v>
      </c>
      <c r="I790" s="24">
        <f t="shared" si="71"/>
        <v>0</v>
      </c>
      <c r="M790" s="2">
        <v>460</v>
      </c>
    </row>
    <row r="791" spans="2:13" ht="12.75">
      <c r="B791" s="248">
        <v>1000</v>
      </c>
      <c r="C791" s="1" t="s">
        <v>34</v>
      </c>
      <c r="D791" s="14" t="s">
        <v>12</v>
      </c>
      <c r="E791" s="1" t="s">
        <v>35</v>
      </c>
      <c r="F791" s="78" t="s">
        <v>343</v>
      </c>
      <c r="G791" s="29" t="s">
        <v>224</v>
      </c>
      <c r="H791" s="6">
        <f t="shared" si="72"/>
        <v>-1000</v>
      </c>
      <c r="I791" s="24">
        <v>2</v>
      </c>
      <c r="K791" s="17" t="s">
        <v>18</v>
      </c>
      <c r="L791">
        <v>17</v>
      </c>
      <c r="M791" s="2">
        <v>460</v>
      </c>
    </row>
    <row r="792" spans="2:13" ht="12.75">
      <c r="B792" s="248">
        <v>1000</v>
      </c>
      <c r="C792" s="1" t="s">
        <v>34</v>
      </c>
      <c r="D792" s="14" t="s">
        <v>12</v>
      </c>
      <c r="E792" s="1" t="s">
        <v>22</v>
      </c>
      <c r="F792" s="78" t="s">
        <v>343</v>
      </c>
      <c r="G792" s="29" t="s">
        <v>226</v>
      </c>
      <c r="H792" s="6">
        <f t="shared" si="72"/>
        <v>-2000</v>
      </c>
      <c r="I792" s="24">
        <v>2</v>
      </c>
      <c r="K792" s="17" t="s">
        <v>18</v>
      </c>
      <c r="L792">
        <v>17</v>
      </c>
      <c r="M792" s="2">
        <v>460</v>
      </c>
    </row>
    <row r="793" spans="2:13" ht="12.75">
      <c r="B793" s="248">
        <v>1000</v>
      </c>
      <c r="C793" s="1" t="s">
        <v>34</v>
      </c>
      <c r="D793" s="14" t="s">
        <v>12</v>
      </c>
      <c r="E793" s="1" t="s">
        <v>35</v>
      </c>
      <c r="F793" s="78" t="s">
        <v>343</v>
      </c>
      <c r="G793" s="29" t="s">
        <v>228</v>
      </c>
      <c r="H793" s="6">
        <f t="shared" si="72"/>
        <v>-3000</v>
      </c>
      <c r="I793" s="24">
        <v>2</v>
      </c>
      <c r="K793" s="17" t="s">
        <v>18</v>
      </c>
      <c r="L793">
        <v>17</v>
      </c>
      <c r="M793" s="2">
        <v>460</v>
      </c>
    </row>
    <row r="794" spans="2:13" ht="12.75">
      <c r="B794" s="248">
        <v>2000</v>
      </c>
      <c r="C794" s="14" t="s">
        <v>34</v>
      </c>
      <c r="D794" s="14" t="s">
        <v>12</v>
      </c>
      <c r="E794" s="1" t="s">
        <v>35</v>
      </c>
      <c r="F794" s="78" t="s">
        <v>343</v>
      </c>
      <c r="G794" s="29" t="s">
        <v>230</v>
      </c>
      <c r="H794" s="6">
        <f t="shared" si="72"/>
        <v>-5000</v>
      </c>
      <c r="I794" s="24">
        <v>4</v>
      </c>
      <c r="K794" s="17" t="s">
        <v>18</v>
      </c>
      <c r="L794">
        <v>17</v>
      </c>
      <c r="M794" s="2">
        <v>460</v>
      </c>
    </row>
    <row r="795" spans="1:13" ht="12.75">
      <c r="A795" s="13"/>
      <c r="B795" s="106">
        <f>SUM(B791:B794)</f>
        <v>5000</v>
      </c>
      <c r="C795" s="13"/>
      <c r="D795" s="13"/>
      <c r="E795" s="13" t="s">
        <v>35</v>
      </c>
      <c r="F795" s="63"/>
      <c r="G795" s="20"/>
      <c r="H795" s="55">
        <v>0</v>
      </c>
      <c r="I795" s="56">
        <f aca="true" t="shared" si="73" ref="I795:I801">+B795/M795</f>
        <v>10.869565217391305</v>
      </c>
      <c r="J795" s="57"/>
      <c r="K795" s="57"/>
      <c r="L795" s="57"/>
      <c r="M795" s="2">
        <v>460</v>
      </c>
    </row>
    <row r="796" spans="2:13" ht="12.75">
      <c r="B796" s="248"/>
      <c r="H796" s="6">
        <f>H795-B796</f>
        <v>0</v>
      </c>
      <c r="I796" s="24">
        <f t="shared" si="73"/>
        <v>0</v>
      </c>
      <c r="M796" s="2">
        <v>460</v>
      </c>
    </row>
    <row r="797" spans="1:13" s="57" customFormat="1" ht="12.75">
      <c r="A797" s="1"/>
      <c r="B797" s="248"/>
      <c r="C797" s="1"/>
      <c r="D797" s="1"/>
      <c r="E797" s="1"/>
      <c r="F797" s="78"/>
      <c r="G797" s="29"/>
      <c r="H797" s="6">
        <f>H796-B797</f>
        <v>0</v>
      </c>
      <c r="I797" s="24">
        <f t="shared" si="73"/>
        <v>0</v>
      </c>
      <c r="J797"/>
      <c r="K797"/>
      <c r="L797"/>
      <c r="M797" s="2">
        <v>460</v>
      </c>
    </row>
    <row r="798" spans="2:13" ht="12.75">
      <c r="B798" s="248"/>
      <c r="H798" s="6">
        <f>H797-B798</f>
        <v>0</v>
      </c>
      <c r="I798" s="24">
        <f t="shared" si="73"/>
        <v>0</v>
      </c>
      <c r="M798" s="2">
        <v>460</v>
      </c>
    </row>
    <row r="799" spans="2:13" ht="12.75">
      <c r="B799" s="248"/>
      <c r="H799" s="6">
        <f>H798-B799</f>
        <v>0</v>
      </c>
      <c r="I799" s="24">
        <f t="shared" si="73"/>
        <v>0</v>
      </c>
      <c r="M799" s="2">
        <v>460</v>
      </c>
    </row>
    <row r="800" spans="1:13" ht="12.75">
      <c r="A800" s="13"/>
      <c r="B800" s="106">
        <f>+B828+B850+B858+B873+B879+B884+B888+B815</f>
        <v>289700</v>
      </c>
      <c r="C800" s="51" t="s">
        <v>356</v>
      </c>
      <c r="D800" s="52" t="s">
        <v>357</v>
      </c>
      <c r="E800" s="51" t="s">
        <v>358</v>
      </c>
      <c r="F800" s="53" t="s">
        <v>359</v>
      </c>
      <c r="G800" s="54" t="s">
        <v>360</v>
      </c>
      <c r="H800" s="55"/>
      <c r="I800" s="56">
        <f t="shared" si="73"/>
        <v>629.7826086956521</v>
      </c>
      <c r="J800" s="56"/>
      <c r="K800" s="56"/>
      <c r="L800" s="57"/>
      <c r="M800" s="2">
        <v>460</v>
      </c>
    </row>
    <row r="801" spans="2:13" ht="12.75">
      <c r="B801" s="248"/>
      <c r="H801" s="6">
        <f aca="true" t="shared" si="74" ref="H801:H814">H800-B801</f>
        <v>0</v>
      </c>
      <c r="I801" s="24">
        <f t="shared" si="73"/>
        <v>0</v>
      </c>
      <c r="M801" s="2">
        <v>460</v>
      </c>
    </row>
    <row r="802" spans="2:13" ht="12.75">
      <c r="B802" s="248">
        <v>5000</v>
      </c>
      <c r="C802" s="1" t="s">
        <v>0</v>
      </c>
      <c r="D802" s="1" t="s">
        <v>12</v>
      </c>
      <c r="E802" s="1" t="s">
        <v>18</v>
      </c>
      <c r="F802" s="291" t="s">
        <v>361</v>
      </c>
      <c r="G802" s="29" t="s">
        <v>302</v>
      </c>
      <c r="H802" s="6">
        <f t="shared" si="74"/>
        <v>-5000</v>
      </c>
      <c r="I802" s="24">
        <v>10</v>
      </c>
      <c r="K802" t="s">
        <v>0</v>
      </c>
      <c r="L802">
        <v>18</v>
      </c>
      <c r="M802" s="2">
        <v>460</v>
      </c>
    </row>
    <row r="803" spans="2:13" ht="12.75">
      <c r="B803" s="248">
        <v>5000</v>
      </c>
      <c r="C803" s="1" t="s">
        <v>0</v>
      </c>
      <c r="D803" s="1" t="s">
        <v>12</v>
      </c>
      <c r="E803" s="1" t="s">
        <v>18</v>
      </c>
      <c r="F803" s="291" t="s">
        <v>362</v>
      </c>
      <c r="G803" s="29" t="s">
        <v>303</v>
      </c>
      <c r="H803" s="6">
        <f t="shared" si="74"/>
        <v>-10000</v>
      </c>
      <c r="I803" s="24">
        <v>10</v>
      </c>
      <c r="K803" t="s">
        <v>0</v>
      </c>
      <c r="L803">
        <v>18</v>
      </c>
      <c r="M803" s="2">
        <v>460</v>
      </c>
    </row>
    <row r="804" spans="2:13" ht="12.75">
      <c r="B804" s="248">
        <v>5000</v>
      </c>
      <c r="C804" s="1" t="s">
        <v>0</v>
      </c>
      <c r="D804" s="1" t="s">
        <v>12</v>
      </c>
      <c r="E804" s="1" t="s">
        <v>18</v>
      </c>
      <c r="F804" s="291" t="s">
        <v>363</v>
      </c>
      <c r="G804" s="29" t="s">
        <v>304</v>
      </c>
      <c r="H804" s="6">
        <f t="shared" si="74"/>
        <v>-15000</v>
      </c>
      <c r="I804" s="24">
        <v>10</v>
      </c>
      <c r="K804" t="s">
        <v>0</v>
      </c>
      <c r="L804">
        <v>18</v>
      </c>
      <c r="M804" s="2">
        <v>460</v>
      </c>
    </row>
    <row r="805" spans="1:13" s="17" customFormat="1" ht="12.75">
      <c r="A805" s="14"/>
      <c r="B805" s="104">
        <v>1000</v>
      </c>
      <c r="C805" s="14" t="s">
        <v>0</v>
      </c>
      <c r="D805" s="14" t="s">
        <v>12</v>
      </c>
      <c r="E805" s="14" t="s">
        <v>51</v>
      </c>
      <c r="F805" s="32" t="s">
        <v>364</v>
      </c>
      <c r="G805" s="31" t="s">
        <v>304</v>
      </c>
      <c r="H805" s="30">
        <f t="shared" si="74"/>
        <v>-16000</v>
      </c>
      <c r="I805" s="41">
        <f>+B805/M805</f>
        <v>2.1739130434782608</v>
      </c>
      <c r="K805" s="17" t="s">
        <v>18</v>
      </c>
      <c r="L805" s="17">
        <v>18</v>
      </c>
      <c r="M805" s="42">
        <v>460</v>
      </c>
    </row>
    <row r="806" spans="2:13" ht="12.75">
      <c r="B806" s="248">
        <v>5000</v>
      </c>
      <c r="C806" s="1" t="s">
        <v>0</v>
      </c>
      <c r="D806" s="1" t="s">
        <v>12</v>
      </c>
      <c r="E806" s="1" t="s">
        <v>18</v>
      </c>
      <c r="F806" s="291" t="s">
        <v>365</v>
      </c>
      <c r="G806" s="29" t="s">
        <v>305</v>
      </c>
      <c r="H806" s="6">
        <f t="shared" si="74"/>
        <v>-21000</v>
      </c>
      <c r="I806" s="24">
        <v>10</v>
      </c>
      <c r="K806" t="s">
        <v>0</v>
      </c>
      <c r="L806">
        <v>18</v>
      </c>
      <c r="M806" s="2">
        <v>460</v>
      </c>
    </row>
    <row r="807" spans="2:13" ht="12.75">
      <c r="B807" s="248">
        <v>5000</v>
      </c>
      <c r="C807" s="1" t="s">
        <v>0</v>
      </c>
      <c r="D807" s="1" t="s">
        <v>12</v>
      </c>
      <c r="E807" s="1" t="s">
        <v>18</v>
      </c>
      <c r="F807" s="291" t="s">
        <v>366</v>
      </c>
      <c r="G807" s="29" t="s">
        <v>311</v>
      </c>
      <c r="H807" s="6">
        <f t="shared" si="74"/>
        <v>-26000</v>
      </c>
      <c r="I807" s="24">
        <v>10</v>
      </c>
      <c r="K807" t="s">
        <v>0</v>
      </c>
      <c r="L807">
        <v>18</v>
      </c>
      <c r="M807" s="2">
        <v>460</v>
      </c>
    </row>
    <row r="808" spans="2:13" ht="12.75">
      <c r="B808" s="248">
        <v>7000</v>
      </c>
      <c r="C808" s="1" t="s">
        <v>0</v>
      </c>
      <c r="D808" s="1" t="s">
        <v>12</v>
      </c>
      <c r="E808" s="1" t="s">
        <v>57</v>
      </c>
      <c r="F808" s="291" t="s">
        <v>367</v>
      </c>
      <c r="G808" s="29" t="s">
        <v>368</v>
      </c>
      <c r="H808" s="6">
        <f t="shared" si="74"/>
        <v>-33000</v>
      </c>
      <c r="I808" s="24">
        <f>+B808/M808</f>
        <v>15.217391304347826</v>
      </c>
      <c r="K808" t="s">
        <v>0</v>
      </c>
      <c r="L808">
        <v>18</v>
      </c>
      <c r="M808" s="2">
        <v>460</v>
      </c>
    </row>
    <row r="809" spans="2:13" ht="12.75">
      <c r="B809" s="248">
        <v>5000</v>
      </c>
      <c r="C809" s="1" t="s">
        <v>0</v>
      </c>
      <c r="D809" s="1" t="s">
        <v>12</v>
      </c>
      <c r="E809" s="1" t="s">
        <v>18</v>
      </c>
      <c r="F809" s="291" t="s">
        <v>369</v>
      </c>
      <c r="G809" s="29" t="s">
        <v>368</v>
      </c>
      <c r="H809" s="6">
        <f t="shared" si="74"/>
        <v>-38000</v>
      </c>
      <c r="I809" s="24">
        <v>10</v>
      </c>
      <c r="K809" t="s">
        <v>0</v>
      </c>
      <c r="L809">
        <v>18</v>
      </c>
      <c r="M809" s="2">
        <v>460</v>
      </c>
    </row>
    <row r="810" spans="1:13" s="57" customFormat="1" ht="12.75">
      <c r="A810" s="1"/>
      <c r="B810" s="248">
        <v>5000</v>
      </c>
      <c r="C810" s="1" t="s">
        <v>0</v>
      </c>
      <c r="D810" s="1" t="s">
        <v>12</v>
      </c>
      <c r="E810" s="1" t="s">
        <v>18</v>
      </c>
      <c r="F810" s="291" t="s">
        <v>370</v>
      </c>
      <c r="G810" s="29" t="s">
        <v>371</v>
      </c>
      <c r="H810" s="6">
        <f t="shared" si="74"/>
        <v>-43000</v>
      </c>
      <c r="I810" s="24">
        <v>10</v>
      </c>
      <c r="J810"/>
      <c r="K810" t="s">
        <v>0</v>
      </c>
      <c r="L810">
        <v>18</v>
      </c>
      <c r="M810" s="2">
        <v>460</v>
      </c>
    </row>
    <row r="811" spans="2:13" ht="12.75">
      <c r="B811" s="248">
        <v>2000</v>
      </c>
      <c r="C811" s="1" t="s">
        <v>0</v>
      </c>
      <c r="D811" s="1" t="s">
        <v>12</v>
      </c>
      <c r="E811" s="1" t="s">
        <v>18</v>
      </c>
      <c r="F811" s="291" t="s">
        <v>372</v>
      </c>
      <c r="G811" s="29" t="s">
        <v>373</v>
      </c>
      <c r="H811" s="6">
        <f t="shared" si="74"/>
        <v>-45000</v>
      </c>
      <c r="I811" s="24">
        <v>4</v>
      </c>
      <c r="K811" t="s">
        <v>0</v>
      </c>
      <c r="L811">
        <v>18</v>
      </c>
      <c r="M811" s="2">
        <v>460</v>
      </c>
    </row>
    <row r="812" spans="2:13" ht="12.75">
      <c r="B812" s="248">
        <v>2000</v>
      </c>
      <c r="C812" s="1" t="s">
        <v>0</v>
      </c>
      <c r="D812" s="1" t="s">
        <v>12</v>
      </c>
      <c r="E812" s="1" t="s">
        <v>18</v>
      </c>
      <c r="F812" s="291" t="s">
        <v>374</v>
      </c>
      <c r="G812" s="29" t="s">
        <v>375</v>
      </c>
      <c r="H812" s="6">
        <f t="shared" si="74"/>
        <v>-47000</v>
      </c>
      <c r="I812" s="24">
        <v>4</v>
      </c>
      <c r="K812" t="s">
        <v>0</v>
      </c>
      <c r="L812">
        <v>18</v>
      </c>
      <c r="M812" s="2">
        <v>460</v>
      </c>
    </row>
    <row r="813" spans="2:13" ht="12.75">
      <c r="B813" s="248">
        <v>3000</v>
      </c>
      <c r="C813" s="1" t="s">
        <v>0</v>
      </c>
      <c r="D813" s="1" t="s">
        <v>12</v>
      </c>
      <c r="E813" s="1" t="s">
        <v>18</v>
      </c>
      <c r="F813" s="291" t="s">
        <v>376</v>
      </c>
      <c r="G813" s="29" t="s">
        <v>377</v>
      </c>
      <c r="H813" s="6">
        <f t="shared" si="74"/>
        <v>-50000</v>
      </c>
      <c r="I813" s="24">
        <v>6</v>
      </c>
      <c r="K813" t="s">
        <v>0</v>
      </c>
      <c r="L813">
        <v>18</v>
      </c>
      <c r="M813" s="2">
        <v>460</v>
      </c>
    </row>
    <row r="814" spans="2:13" ht="12.75">
      <c r="B814" s="248">
        <v>2000</v>
      </c>
      <c r="C814" s="1" t="s">
        <v>0</v>
      </c>
      <c r="D814" s="1" t="s">
        <v>12</v>
      </c>
      <c r="E814" s="1" t="s">
        <v>18</v>
      </c>
      <c r="F814" s="291" t="s">
        <v>378</v>
      </c>
      <c r="G814" s="29" t="s">
        <v>379</v>
      </c>
      <c r="H814" s="6">
        <f t="shared" si="74"/>
        <v>-52000</v>
      </c>
      <c r="I814" s="24">
        <v>4</v>
      </c>
      <c r="K814" t="s">
        <v>0</v>
      </c>
      <c r="L814">
        <v>18</v>
      </c>
      <c r="M814" s="2">
        <v>460</v>
      </c>
    </row>
    <row r="815" spans="1:13" ht="12.75">
      <c r="A815" s="13"/>
      <c r="B815" s="106">
        <f>SUM(B802:B814)</f>
        <v>52000</v>
      </c>
      <c r="C815" s="13" t="s">
        <v>0</v>
      </c>
      <c r="D815" s="13"/>
      <c r="E815" s="13"/>
      <c r="F815" s="63"/>
      <c r="G815" s="20"/>
      <c r="H815" s="55">
        <v>0</v>
      </c>
      <c r="I815" s="56">
        <f aca="true" t="shared" si="75" ref="I815:I830">+B815/M815</f>
        <v>113.04347826086956</v>
      </c>
      <c r="J815" s="57"/>
      <c r="K815" s="57"/>
      <c r="L815" s="57"/>
      <c r="M815" s="2">
        <v>460</v>
      </c>
    </row>
    <row r="816" spans="2:13" ht="12.75">
      <c r="B816" s="248"/>
      <c r="H816" s="6">
        <f aca="true" t="shared" si="76" ref="H816:H827">H815-B816</f>
        <v>0</v>
      </c>
      <c r="I816" s="24">
        <f t="shared" si="75"/>
        <v>0</v>
      </c>
      <c r="M816" s="2">
        <v>460</v>
      </c>
    </row>
    <row r="817" spans="2:13" ht="12.75">
      <c r="B817" s="248"/>
      <c r="H817" s="6">
        <f t="shared" si="76"/>
        <v>0</v>
      </c>
      <c r="I817" s="24">
        <f t="shared" si="75"/>
        <v>0</v>
      </c>
      <c r="M817" s="2">
        <v>460</v>
      </c>
    </row>
    <row r="818" spans="2:13" ht="12.75">
      <c r="B818" s="248">
        <v>25000</v>
      </c>
      <c r="C818" s="1" t="s">
        <v>380</v>
      </c>
      <c r="D818" s="14" t="s">
        <v>12</v>
      </c>
      <c r="E818" s="1" t="s">
        <v>22</v>
      </c>
      <c r="F818" s="78" t="s">
        <v>381</v>
      </c>
      <c r="G818" s="29" t="s">
        <v>302</v>
      </c>
      <c r="H818" s="6">
        <f t="shared" si="76"/>
        <v>-25000</v>
      </c>
      <c r="I818" s="24">
        <f t="shared" si="75"/>
        <v>54.34782608695652</v>
      </c>
      <c r="K818" s="17" t="s">
        <v>18</v>
      </c>
      <c r="L818">
        <v>18</v>
      </c>
      <c r="M818" s="2">
        <v>460</v>
      </c>
    </row>
    <row r="819" spans="2:13" ht="12.75">
      <c r="B819" s="248">
        <v>3000</v>
      </c>
      <c r="C819" s="1" t="s">
        <v>382</v>
      </c>
      <c r="D819" s="14" t="s">
        <v>12</v>
      </c>
      <c r="E819" s="1" t="s">
        <v>22</v>
      </c>
      <c r="F819" s="78" t="s">
        <v>383</v>
      </c>
      <c r="G819" s="29" t="s">
        <v>302</v>
      </c>
      <c r="H819" s="6">
        <f t="shared" si="76"/>
        <v>-28000</v>
      </c>
      <c r="I819" s="24">
        <f t="shared" si="75"/>
        <v>6.521739130434782</v>
      </c>
      <c r="K819" s="17" t="s">
        <v>18</v>
      </c>
      <c r="L819">
        <v>18</v>
      </c>
      <c r="M819" s="2">
        <v>460</v>
      </c>
    </row>
    <row r="820" spans="2:13" ht="12.75">
      <c r="B820" s="248">
        <v>2000</v>
      </c>
      <c r="C820" s="1" t="s">
        <v>384</v>
      </c>
      <c r="D820" s="14" t="s">
        <v>12</v>
      </c>
      <c r="E820" s="1" t="s">
        <v>22</v>
      </c>
      <c r="F820" s="78" t="s">
        <v>364</v>
      </c>
      <c r="G820" s="29" t="s">
        <v>304</v>
      </c>
      <c r="H820" s="6">
        <f t="shared" si="76"/>
        <v>-30000</v>
      </c>
      <c r="I820" s="24">
        <f t="shared" si="75"/>
        <v>4.3478260869565215</v>
      </c>
      <c r="K820" s="17" t="s">
        <v>18</v>
      </c>
      <c r="L820">
        <v>18</v>
      </c>
      <c r="M820" s="2">
        <v>460</v>
      </c>
    </row>
    <row r="821" spans="2:13" ht="12.75">
      <c r="B821" s="354">
        <v>4000</v>
      </c>
      <c r="C821" s="1" t="s">
        <v>385</v>
      </c>
      <c r="D821" s="14" t="s">
        <v>12</v>
      </c>
      <c r="E821" s="1" t="s">
        <v>22</v>
      </c>
      <c r="F821" s="78" t="s">
        <v>364</v>
      </c>
      <c r="G821" s="29" t="s">
        <v>304</v>
      </c>
      <c r="H821" s="6">
        <f t="shared" si="76"/>
        <v>-34000</v>
      </c>
      <c r="I821" s="24">
        <f t="shared" si="75"/>
        <v>8.695652173913043</v>
      </c>
      <c r="K821" s="17" t="s">
        <v>18</v>
      </c>
      <c r="L821">
        <v>18</v>
      </c>
      <c r="M821" s="2">
        <v>460</v>
      </c>
    </row>
    <row r="822" spans="2:13" ht="12.75">
      <c r="B822" s="248">
        <v>2000</v>
      </c>
      <c r="C822" s="1" t="s">
        <v>384</v>
      </c>
      <c r="D822" s="14" t="s">
        <v>12</v>
      </c>
      <c r="E822" s="1" t="s">
        <v>22</v>
      </c>
      <c r="F822" s="78" t="s">
        <v>364</v>
      </c>
      <c r="G822" s="29" t="s">
        <v>305</v>
      </c>
      <c r="H822" s="6">
        <f t="shared" si="76"/>
        <v>-36000</v>
      </c>
      <c r="I822" s="24">
        <f t="shared" si="75"/>
        <v>4.3478260869565215</v>
      </c>
      <c r="K822" s="17" t="s">
        <v>18</v>
      </c>
      <c r="L822">
        <v>18</v>
      </c>
      <c r="M822" s="2">
        <v>460</v>
      </c>
    </row>
    <row r="823" spans="1:13" s="17" customFormat="1" ht="12.75">
      <c r="A823" s="14"/>
      <c r="B823" s="104">
        <v>8000</v>
      </c>
      <c r="C823" s="14" t="s">
        <v>386</v>
      </c>
      <c r="D823" s="14" t="s">
        <v>12</v>
      </c>
      <c r="E823" s="14" t="s">
        <v>22</v>
      </c>
      <c r="F823" s="32" t="s">
        <v>1180</v>
      </c>
      <c r="G823" s="31" t="s">
        <v>305</v>
      </c>
      <c r="H823" s="30">
        <f t="shared" si="76"/>
        <v>-44000</v>
      </c>
      <c r="I823" s="41">
        <f t="shared" si="75"/>
        <v>16</v>
      </c>
      <c r="M823" s="42">
        <v>500</v>
      </c>
    </row>
    <row r="824" spans="2:13" ht="12.75">
      <c r="B824" s="248">
        <v>4000</v>
      </c>
      <c r="C824" s="1" t="s">
        <v>387</v>
      </c>
      <c r="D824" s="14" t="s">
        <v>12</v>
      </c>
      <c r="E824" s="1" t="s">
        <v>22</v>
      </c>
      <c r="F824" s="78" t="s">
        <v>364</v>
      </c>
      <c r="G824" s="29" t="s">
        <v>311</v>
      </c>
      <c r="H824" s="6">
        <f t="shared" si="76"/>
        <v>-48000</v>
      </c>
      <c r="I824" s="24">
        <f t="shared" si="75"/>
        <v>8.695652173913043</v>
      </c>
      <c r="K824" s="17" t="s">
        <v>18</v>
      </c>
      <c r="L824">
        <v>18</v>
      </c>
      <c r="M824" s="2">
        <v>460</v>
      </c>
    </row>
    <row r="825" spans="2:13" ht="12.75">
      <c r="B825" s="248">
        <v>6500</v>
      </c>
      <c r="C825" s="1" t="s">
        <v>388</v>
      </c>
      <c r="D825" s="14" t="s">
        <v>12</v>
      </c>
      <c r="E825" s="1" t="s">
        <v>22</v>
      </c>
      <c r="F825" s="78" t="s">
        <v>364</v>
      </c>
      <c r="G825" s="29" t="s">
        <v>311</v>
      </c>
      <c r="H825" s="6">
        <f t="shared" si="76"/>
        <v>-54500</v>
      </c>
      <c r="I825" s="24">
        <f t="shared" si="75"/>
        <v>14.130434782608695</v>
      </c>
      <c r="K825" s="17" t="s">
        <v>18</v>
      </c>
      <c r="L825">
        <v>18</v>
      </c>
      <c r="M825" s="2">
        <v>460</v>
      </c>
    </row>
    <row r="826" spans="2:13" ht="12.75">
      <c r="B826" s="248">
        <v>80000</v>
      </c>
      <c r="C826" s="1" t="s">
        <v>389</v>
      </c>
      <c r="D826" s="14" t="s">
        <v>12</v>
      </c>
      <c r="E826" s="1" t="s">
        <v>22</v>
      </c>
      <c r="F826" s="78" t="s">
        <v>390</v>
      </c>
      <c r="G826" s="29" t="s">
        <v>368</v>
      </c>
      <c r="H826" s="6">
        <f t="shared" si="76"/>
        <v>-134500</v>
      </c>
      <c r="I826" s="24">
        <f t="shared" si="75"/>
        <v>173.91304347826087</v>
      </c>
      <c r="K826" s="17" t="s">
        <v>18</v>
      </c>
      <c r="L826">
        <v>18</v>
      </c>
      <c r="M826" s="2">
        <v>460</v>
      </c>
    </row>
    <row r="827" spans="2:13" ht="12.75">
      <c r="B827" s="248">
        <v>1000</v>
      </c>
      <c r="C827" s="1" t="s">
        <v>1212</v>
      </c>
      <c r="D827" s="14" t="s">
        <v>12</v>
      </c>
      <c r="E827" s="1" t="s">
        <v>22</v>
      </c>
      <c r="F827" s="78" t="s">
        <v>391</v>
      </c>
      <c r="G827" s="29" t="s">
        <v>368</v>
      </c>
      <c r="H827" s="6">
        <f t="shared" si="76"/>
        <v>-135500</v>
      </c>
      <c r="I827" s="24">
        <f t="shared" si="75"/>
        <v>2.1739130434782608</v>
      </c>
      <c r="K827" s="17" t="s">
        <v>18</v>
      </c>
      <c r="L827">
        <v>18</v>
      </c>
      <c r="M827" s="2">
        <v>460</v>
      </c>
    </row>
    <row r="828" spans="1:13" ht="12.75">
      <c r="A828" s="13"/>
      <c r="B828" s="106">
        <f>SUM(B818:B827)</f>
        <v>135500</v>
      </c>
      <c r="C828" s="13" t="s">
        <v>27</v>
      </c>
      <c r="D828" s="13"/>
      <c r="E828" s="13"/>
      <c r="F828" s="63"/>
      <c r="G828" s="20"/>
      <c r="H828" s="55">
        <v>0</v>
      </c>
      <c r="I828" s="56">
        <f t="shared" si="75"/>
        <v>294.5652173913044</v>
      </c>
      <c r="J828" s="57"/>
      <c r="K828" s="57"/>
      <c r="L828" s="57"/>
      <c r="M828" s="2">
        <v>460</v>
      </c>
    </row>
    <row r="829" spans="8:13" ht="12.75">
      <c r="H829" s="6">
        <f aca="true" t="shared" si="77" ref="H829:H849">H828-B829</f>
        <v>0</v>
      </c>
      <c r="I829" s="24">
        <f t="shared" si="75"/>
        <v>0</v>
      </c>
      <c r="M829" s="2">
        <v>460</v>
      </c>
    </row>
    <row r="830" spans="8:13" ht="12.75">
      <c r="H830" s="6">
        <f t="shared" si="77"/>
        <v>0</v>
      </c>
      <c r="I830" s="24">
        <f t="shared" si="75"/>
        <v>0</v>
      </c>
      <c r="M830" s="2">
        <v>460</v>
      </c>
    </row>
    <row r="831" spans="2:13" ht="12.75">
      <c r="B831" s="166">
        <v>2000</v>
      </c>
      <c r="C831" s="1" t="s">
        <v>28</v>
      </c>
      <c r="D831" s="14" t="s">
        <v>12</v>
      </c>
      <c r="E831" s="1" t="s">
        <v>29</v>
      </c>
      <c r="F831" s="78" t="s">
        <v>364</v>
      </c>
      <c r="G831" s="29" t="s">
        <v>302</v>
      </c>
      <c r="H831" s="6">
        <f t="shared" si="77"/>
        <v>-2000</v>
      </c>
      <c r="I831" s="24">
        <v>4</v>
      </c>
      <c r="K831" s="17" t="s">
        <v>18</v>
      </c>
      <c r="L831">
        <v>18</v>
      </c>
      <c r="M831" s="2">
        <v>460</v>
      </c>
    </row>
    <row r="832" spans="1:13" s="57" customFormat="1" ht="12.75">
      <c r="A832" s="1"/>
      <c r="B832" s="166">
        <v>1800</v>
      </c>
      <c r="C832" s="1" t="s">
        <v>28</v>
      </c>
      <c r="D832" s="14" t="s">
        <v>12</v>
      </c>
      <c r="E832" s="1" t="s">
        <v>29</v>
      </c>
      <c r="F832" s="78" t="s">
        <v>364</v>
      </c>
      <c r="G832" s="29" t="s">
        <v>303</v>
      </c>
      <c r="H832" s="6">
        <f t="shared" si="77"/>
        <v>-3800</v>
      </c>
      <c r="I832" s="24">
        <v>3.6</v>
      </c>
      <c r="J832"/>
      <c r="K832" s="17" t="s">
        <v>18</v>
      </c>
      <c r="L832">
        <v>18</v>
      </c>
      <c r="M832" s="2">
        <v>460</v>
      </c>
    </row>
    <row r="833" spans="2:13" ht="12.75">
      <c r="B833" s="166">
        <v>1000</v>
      </c>
      <c r="C833" s="1" t="s">
        <v>28</v>
      </c>
      <c r="D833" s="14" t="s">
        <v>12</v>
      </c>
      <c r="E833" s="1" t="s">
        <v>29</v>
      </c>
      <c r="F833" s="78" t="s">
        <v>364</v>
      </c>
      <c r="G833" s="29" t="s">
        <v>304</v>
      </c>
      <c r="H833" s="6">
        <f t="shared" si="77"/>
        <v>-4800</v>
      </c>
      <c r="I833" s="24">
        <v>2</v>
      </c>
      <c r="K833" s="17" t="s">
        <v>18</v>
      </c>
      <c r="L833">
        <v>18</v>
      </c>
      <c r="M833" s="2">
        <v>460</v>
      </c>
    </row>
    <row r="834" spans="2:13" ht="12.75">
      <c r="B834" s="166">
        <v>2000</v>
      </c>
      <c r="C834" s="1" t="s">
        <v>251</v>
      </c>
      <c r="D834" s="14" t="s">
        <v>12</v>
      </c>
      <c r="E834" s="1" t="s">
        <v>29</v>
      </c>
      <c r="F834" s="78" t="s">
        <v>364</v>
      </c>
      <c r="G834" s="29" t="s">
        <v>304</v>
      </c>
      <c r="H834" s="6">
        <f t="shared" si="77"/>
        <v>-6800</v>
      </c>
      <c r="I834" s="24">
        <v>4</v>
      </c>
      <c r="K834" s="17" t="s">
        <v>18</v>
      </c>
      <c r="L834">
        <v>18</v>
      </c>
      <c r="M834" s="2">
        <v>460</v>
      </c>
    </row>
    <row r="835" spans="2:13" ht="12.75">
      <c r="B835" s="166">
        <v>1800</v>
      </c>
      <c r="C835" s="1" t="s">
        <v>251</v>
      </c>
      <c r="D835" s="14" t="s">
        <v>12</v>
      </c>
      <c r="E835" s="1" t="s">
        <v>29</v>
      </c>
      <c r="F835" s="78" t="s">
        <v>364</v>
      </c>
      <c r="G835" s="29" t="s">
        <v>304</v>
      </c>
      <c r="H835" s="6">
        <f t="shared" si="77"/>
        <v>-8600</v>
      </c>
      <c r="I835" s="24">
        <v>3.6</v>
      </c>
      <c r="K835" s="17" t="s">
        <v>18</v>
      </c>
      <c r="L835">
        <v>18</v>
      </c>
      <c r="M835" s="2">
        <v>460</v>
      </c>
    </row>
    <row r="836" spans="2:13" ht="12.75">
      <c r="B836" s="166">
        <v>1000</v>
      </c>
      <c r="C836" s="1" t="s">
        <v>28</v>
      </c>
      <c r="D836" s="14" t="s">
        <v>12</v>
      </c>
      <c r="E836" s="1" t="s">
        <v>29</v>
      </c>
      <c r="F836" s="78" t="s">
        <v>364</v>
      </c>
      <c r="G836" s="29" t="s">
        <v>305</v>
      </c>
      <c r="H836" s="6">
        <f t="shared" si="77"/>
        <v>-9600</v>
      </c>
      <c r="I836" s="24">
        <v>2</v>
      </c>
      <c r="K836" s="17" t="s">
        <v>18</v>
      </c>
      <c r="L836">
        <v>18</v>
      </c>
      <c r="M836" s="2">
        <v>460</v>
      </c>
    </row>
    <row r="837" spans="2:13" ht="12.75">
      <c r="B837" s="166">
        <v>1400</v>
      </c>
      <c r="C837" s="1" t="s">
        <v>251</v>
      </c>
      <c r="D837" s="14" t="s">
        <v>12</v>
      </c>
      <c r="E837" s="1" t="s">
        <v>29</v>
      </c>
      <c r="F837" s="78" t="s">
        <v>364</v>
      </c>
      <c r="G837" s="29" t="s">
        <v>305</v>
      </c>
      <c r="H837" s="6">
        <f t="shared" si="77"/>
        <v>-11000</v>
      </c>
      <c r="I837" s="24">
        <v>2.8</v>
      </c>
      <c r="K837" s="17" t="s">
        <v>18</v>
      </c>
      <c r="L837">
        <v>18</v>
      </c>
      <c r="M837" s="2">
        <v>460</v>
      </c>
    </row>
    <row r="838" spans="2:13" ht="12.75">
      <c r="B838" s="166">
        <v>3000</v>
      </c>
      <c r="C838" s="1" t="s">
        <v>251</v>
      </c>
      <c r="D838" s="14" t="s">
        <v>12</v>
      </c>
      <c r="E838" s="1" t="s">
        <v>29</v>
      </c>
      <c r="F838" s="78" t="s">
        <v>364</v>
      </c>
      <c r="G838" s="29" t="s">
        <v>305</v>
      </c>
      <c r="H838" s="6">
        <f t="shared" si="77"/>
        <v>-14000</v>
      </c>
      <c r="I838" s="24">
        <v>6</v>
      </c>
      <c r="K838" s="17" t="s">
        <v>18</v>
      </c>
      <c r="L838">
        <v>18</v>
      </c>
      <c r="M838" s="2">
        <v>460</v>
      </c>
    </row>
    <row r="839" spans="2:13" ht="12.75">
      <c r="B839" s="357">
        <v>1000</v>
      </c>
      <c r="C839" s="1" t="s">
        <v>28</v>
      </c>
      <c r="D839" s="14" t="s">
        <v>12</v>
      </c>
      <c r="E839" s="1" t="s">
        <v>29</v>
      </c>
      <c r="F839" s="78" t="s">
        <v>364</v>
      </c>
      <c r="G839" s="29" t="s">
        <v>311</v>
      </c>
      <c r="H839" s="6">
        <f t="shared" si="77"/>
        <v>-15000</v>
      </c>
      <c r="I839" s="24">
        <v>2</v>
      </c>
      <c r="K839" s="17" t="s">
        <v>18</v>
      </c>
      <c r="L839">
        <v>18</v>
      </c>
      <c r="M839" s="2">
        <v>460</v>
      </c>
    </row>
    <row r="840" spans="1:13" s="57" customFormat="1" ht="12.75">
      <c r="A840" s="1"/>
      <c r="B840" s="357">
        <v>2200</v>
      </c>
      <c r="C840" s="1" t="s">
        <v>28</v>
      </c>
      <c r="D840" s="14" t="s">
        <v>12</v>
      </c>
      <c r="E840" s="1" t="s">
        <v>29</v>
      </c>
      <c r="F840" s="78" t="s">
        <v>364</v>
      </c>
      <c r="G840" s="29" t="s">
        <v>311</v>
      </c>
      <c r="H840" s="6">
        <f t="shared" si="77"/>
        <v>-17200</v>
      </c>
      <c r="I840" s="24">
        <v>4.4</v>
      </c>
      <c r="J840"/>
      <c r="K840" s="17" t="s">
        <v>18</v>
      </c>
      <c r="L840">
        <v>18</v>
      </c>
      <c r="M840" s="2">
        <v>460</v>
      </c>
    </row>
    <row r="841" spans="2:13" ht="12.75">
      <c r="B841" s="166">
        <v>2500</v>
      </c>
      <c r="C841" s="1" t="s">
        <v>392</v>
      </c>
      <c r="D841" s="14" t="s">
        <v>12</v>
      </c>
      <c r="E841" s="1" t="s">
        <v>29</v>
      </c>
      <c r="F841" s="78" t="s">
        <v>364</v>
      </c>
      <c r="G841" s="29" t="s">
        <v>368</v>
      </c>
      <c r="H841" s="6">
        <f t="shared" si="77"/>
        <v>-19700</v>
      </c>
      <c r="I841" s="24">
        <v>5</v>
      </c>
      <c r="K841" s="17" t="s">
        <v>18</v>
      </c>
      <c r="L841">
        <v>18</v>
      </c>
      <c r="M841" s="2">
        <v>460</v>
      </c>
    </row>
    <row r="842" spans="2:13" ht="12.75">
      <c r="B842" s="166">
        <v>4500</v>
      </c>
      <c r="C842" s="1" t="s">
        <v>392</v>
      </c>
      <c r="D842" s="14" t="s">
        <v>12</v>
      </c>
      <c r="E842" s="1" t="s">
        <v>29</v>
      </c>
      <c r="F842" s="78" t="s">
        <v>364</v>
      </c>
      <c r="G842" s="29" t="s">
        <v>368</v>
      </c>
      <c r="H842" s="6">
        <f t="shared" si="77"/>
        <v>-24200</v>
      </c>
      <c r="I842" s="24">
        <v>9</v>
      </c>
      <c r="K842" s="17" t="s">
        <v>18</v>
      </c>
      <c r="L842">
        <v>18</v>
      </c>
      <c r="M842" s="2">
        <v>460</v>
      </c>
    </row>
    <row r="843" spans="2:13" ht="12.75">
      <c r="B843" s="166">
        <v>800</v>
      </c>
      <c r="C843" s="1" t="s">
        <v>28</v>
      </c>
      <c r="D843" s="14" t="s">
        <v>12</v>
      </c>
      <c r="E843" s="1" t="s">
        <v>29</v>
      </c>
      <c r="F843" s="78" t="s">
        <v>393</v>
      </c>
      <c r="G843" s="29" t="s">
        <v>371</v>
      </c>
      <c r="H843" s="6">
        <f t="shared" si="77"/>
        <v>-25000</v>
      </c>
      <c r="I843" s="24">
        <v>1.6</v>
      </c>
      <c r="K843" s="17" t="s">
        <v>18</v>
      </c>
      <c r="L843">
        <v>18</v>
      </c>
      <c r="M843" s="2">
        <v>460</v>
      </c>
    </row>
    <row r="844" spans="2:13" ht="12.75">
      <c r="B844" s="166">
        <v>2000</v>
      </c>
      <c r="C844" s="1" t="s">
        <v>28</v>
      </c>
      <c r="D844" s="14" t="s">
        <v>12</v>
      </c>
      <c r="E844" s="1" t="s">
        <v>29</v>
      </c>
      <c r="F844" s="78" t="s">
        <v>394</v>
      </c>
      <c r="G844" s="29" t="s">
        <v>373</v>
      </c>
      <c r="H844" s="6">
        <f t="shared" si="77"/>
        <v>-27000</v>
      </c>
      <c r="I844" s="24">
        <v>4</v>
      </c>
      <c r="K844" s="17" t="s">
        <v>18</v>
      </c>
      <c r="L844">
        <v>18</v>
      </c>
      <c r="M844" s="2">
        <v>460</v>
      </c>
    </row>
    <row r="845" spans="2:13" ht="12.75">
      <c r="B845" s="166">
        <v>1600</v>
      </c>
      <c r="C845" s="1" t="s">
        <v>28</v>
      </c>
      <c r="D845" s="14" t="s">
        <v>12</v>
      </c>
      <c r="E845" s="1" t="s">
        <v>29</v>
      </c>
      <c r="F845" s="78" t="s">
        <v>395</v>
      </c>
      <c r="G845" s="29" t="s">
        <v>375</v>
      </c>
      <c r="H845" s="6">
        <f t="shared" si="77"/>
        <v>-28600</v>
      </c>
      <c r="I845" s="24">
        <v>3.2</v>
      </c>
      <c r="K845" s="17" t="s">
        <v>18</v>
      </c>
      <c r="L845">
        <v>18</v>
      </c>
      <c r="M845" s="2">
        <v>460</v>
      </c>
    </row>
    <row r="846" spans="2:13" ht="12.75">
      <c r="B846" s="166">
        <v>1900</v>
      </c>
      <c r="C846" s="1" t="s">
        <v>28</v>
      </c>
      <c r="D846" s="14" t="s">
        <v>12</v>
      </c>
      <c r="E846" s="1" t="s">
        <v>29</v>
      </c>
      <c r="F846" s="78" t="s">
        <v>396</v>
      </c>
      <c r="G846" s="29" t="s">
        <v>397</v>
      </c>
      <c r="H846" s="6">
        <f t="shared" si="77"/>
        <v>-30500</v>
      </c>
      <c r="I846" s="24">
        <v>3.8</v>
      </c>
      <c r="K846" s="17" t="s">
        <v>18</v>
      </c>
      <c r="L846">
        <v>18</v>
      </c>
      <c r="M846" s="2">
        <v>460</v>
      </c>
    </row>
    <row r="847" spans="2:13" ht="12.75">
      <c r="B847" s="166">
        <v>1400</v>
      </c>
      <c r="C847" s="1" t="s">
        <v>28</v>
      </c>
      <c r="D847" s="14" t="s">
        <v>12</v>
      </c>
      <c r="E847" s="1" t="s">
        <v>29</v>
      </c>
      <c r="F847" s="78" t="s">
        <v>398</v>
      </c>
      <c r="G847" s="29" t="s">
        <v>399</v>
      </c>
      <c r="H847" s="6">
        <f t="shared" si="77"/>
        <v>-31900</v>
      </c>
      <c r="I847" s="24">
        <v>2.8</v>
      </c>
      <c r="K847" s="17" t="s">
        <v>18</v>
      </c>
      <c r="L847">
        <v>18</v>
      </c>
      <c r="M847" s="2">
        <v>460</v>
      </c>
    </row>
    <row r="848" spans="2:13" ht="12.75">
      <c r="B848" s="166">
        <v>1400</v>
      </c>
      <c r="C848" s="1" t="s">
        <v>28</v>
      </c>
      <c r="D848" s="14" t="s">
        <v>12</v>
      </c>
      <c r="E848" s="1" t="s">
        <v>29</v>
      </c>
      <c r="F848" s="78" t="s">
        <v>400</v>
      </c>
      <c r="G848" s="29" t="s">
        <v>377</v>
      </c>
      <c r="H848" s="6">
        <f t="shared" si="77"/>
        <v>-33300</v>
      </c>
      <c r="I848" s="24">
        <v>2.8</v>
      </c>
      <c r="K848" s="17" t="s">
        <v>18</v>
      </c>
      <c r="L848">
        <v>18</v>
      </c>
      <c r="M848" s="2">
        <v>460</v>
      </c>
    </row>
    <row r="849" spans="2:13" ht="12.75">
      <c r="B849" s="166">
        <v>1700</v>
      </c>
      <c r="C849" s="1" t="s">
        <v>28</v>
      </c>
      <c r="D849" s="14" t="s">
        <v>12</v>
      </c>
      <c r="E849" s="1" t="s">
        <v>29</v>
      </c>
      <c r="F849" s="78" t="s">
        <v>401</v>
      </c>
      <c r="G849" s="29" t="s">
        <v>379</v>
      </c>
      <c r="H849" s="6">
        <f t="shared" si="77"/>
        <v>-35000</v>
      </c>
      <c r="I849" s="24">
        <v>3.4</v>
      </c>
      <c r="K849" s="17" t="s">
        <v>18</v>
      </c>
      <c r="L849">
        <v>18</v>
      </c>
      <c r="M849" s="2">
        <v>460</v>
      </c>
    </row>
    <row r="850" spans="1:13" ht="12.75">
      <c r="A850" s="13"/>
      <c r="B850" s="358">
        <f>SUM(B831:B849)</f>
        <v>35000</v>
      </c>
      <c r="C850" s="13"/>
      <c r="D850" s="13"/>
      <c r="E850" s="13" t="s">
        <v>29</v>
      </c>
      <c r="F850" s="63"/>
      <c r="G850" s="20"/>
      <c r="H850" s="55">
        <v>0</v>
      </c>
      <c r="I850" s="56">
        <f>+B850/M850</f>
        <v>76.08695652173913</v>
      </c>
      <c r="J850" s="57"/>
      <c r="K850" s="57"/>
      <c r="L850" s="57"/>
      <c r="M850" s="2">
        <v>460</v>
      </c>
    </row>
    <row r="851" spans="8:13" ht="12.75">
      <c r="H851" s="6">
        <f aca="true" t="shared" si="78" ref="H851:H857">H850-B851</f>
        <v>0</v>
      </c>
      <c r="I851" s="24">
        <f>+B851/M851</f>
        <v>0</v>
      </c>
      <c r="M851" s="2">
        <v>460</v>
      </c>
    </row>
    <row r="852" spans="8:13" ht="12.75">
      <c r="H852" s="6">
        <f t="shared" si="78"/>
        <v>0</v>
      </c>
      <c r="I852" s="24">
        <f>+B852/M852</f>
        <v>0</v>
      </c>
      <c r="M852" s="2">
        <v>460</v>
      </c>
    </row>
    <row r="853" spans="2:13" ht="12.75">
      <c r="B853" s="248">
        <v>5000</v>
      </c>
      <c r="C853" s="1" t="s">
        <v>31</v>
      </c>
      <c r="D853" s="14" t="s">
        <v>12</v>
      </c>
      <c r="E853" s="1" t="s">
        <v>22</v>
      </c>
      <c r="F853" s="78" t="s">
        <v>402</v>
      </c>
      <c r="G853" s="29" t="s">
        <v>303</v>
      </c>
      <c r="H853" s="6">
        <f t="shared" si="78"/>
        <v>-5000</v>
      </c>
      <c r="I853" s="24">
        <v>10</v>
      </c>
      <c r="K853" s="17" t="s">
        <v>18</v>
      </c>
      <c r="L853">
        <v>18</v>
      </c>
      <c r="M853" s="2">
        <v>460</v>
      </c>
    </row>
    <row r="854" spans="2:13" ht="12.75">
      <c r="B854" s="248">
        <v>5000</v>
      </c>
      <c r="C854" s="1" t="s">
        <v>31</v>
      </c>
      <c r="D854" s="14" t="s">
        <v>12</v>
      </c>
      <c r="E854" s="1" t="s">
        <v>22</v>
      </c>
      <c r="F854" s="78" t="s">
        <v>402</v>
      </c>
      <c r="G854" s="29" t="s">
        <v>304</v>
      </c>
      <c r="H854" s="6">
        <f t="shared" si="78"/>
        <v>-10000</v>
      </c>
      <c r="I854" s="24">
        <v>10</v>
      </c>
      <c r="K854" s="17" t="s">
        <v>18</v>
      </c>
      <c r="L854">
        <v>18</v>
      </c>
      <c r="M854" s="2">
        <v>460</v>
      </c>
    </row>
    <row r="855" spans="1:13" s="57" customFormat="1" ht="12.75">
      <c r="A855" s="1"/>
      <c r="B855" s="248">
        <v>5000</v>
      </c>
      <c r="C855" s="1" t="s">
        <v>31</v>
      </c>
      <c r="D855" s="14" t="s">
        <v>12</v>
      </c>
      <c r="E855" s="1" t="s">
        <v>22</v>
      </c>
      <c r="F855" s="78" t="s">
        <v>402</v>
      </c>
      <c r="G855" s="29" t="s">
        <v>305</v>
      </c>
      <c r="H855" s="6">
        <f t="shared" si="78"/>
        <v>-15000</v>
      </c>
      <c r="I855" s="24">
        <v>10</v>
      </c>
      <c r="J855"/>
      <c r="K855" s="17" t="s">
        <v>18</v>
      </c>
      <c r="L855">
        <v>18</v>
      </c>
      <c r="M855" s="2">
        <v>460</v>
      </c>
    </row>
    <row r="856" spans="2:13" ht="12.75">
      <c r="B856" s="248">
        <v>5000</v>
      </c>
      <c r="C856" s="1" t="s">
        <v>31</v>
      </c>
      <c r="D856" s="14" t="s">
        <v>12</v>
      </c>
      <c r="E856" s="1" t="s">
        <v>22</v>
      </c>
      <c r="F856" s="78" t="s">
        <v>402</v>
      </c>
      <c r="G856" s="29" t="s">
        <v>311</v>
      </c>
      <c r="H856" s="6">
        <f t="shared" si="78"/>
        <v>-20000</v>
      </c>
      <c r="I856" s="24">
        <v>10</v>
      </c>
      <c r="K856" s="17" t="s">
        <v>18</v>
      </c>
      <c r="L856">
        <v>18</v>
      </c>
      <c r="M856" s="2">
        <v>460</v>
      </c>
    </row>
    <row r="857" spans="1:13" s="17" customFormat="1" ht="12.75">
      <c r="A857" s="14"/>
      <c r="B857" s="360">
        <v>5000</v>
      </c>
      <c r="C857" s="14" t="s">
        <v>31</v>
      </c>
      <c r="D857" s="14" t="s">
        <v>12</v>
      </c>
      <c r="E857" s="14" t="s">
        <v>22</v>
      </c>
      <c r="F857" s="32" t="s">
        <v>364</v>
      </c>
      <c r="G857" s="31" t="s">
        <v>311</v>
      </c>
      <c r="H857" s="30">
        <f t="shared" si="78"/>
        <v>-25000</v>
      </c>
      <c r="I857" s="41">
        <v>10</v>
      </c>
      <c r="K857" s="17" t="s">
        <v>18</v>
      </c>
      <c r="L857" s="17">
        <v>18</v>
      </c>
      <c r="M857" s="42">
        <v>460</v>
      </c>
    </row>
    <row r="858" spans="1:13" ht="12.75">
      <c r="A858" s="13"/>
      <c r="B858" s="106">
        <f>SUM(B853:B857)</f>
        <v>25000</v>
      </c>
      <c r="C858" s="13" t="s">
        <v>31</v>
      </c>
      <c r="D858" s="13"/>
      <c r="E858" s="13"/>
      <c r="F858" s="63"/>
      <c r="G858" s="20"/>
      <c r="H858" s="55">
        <v>0</v>
      </c>
      <c r="I858" s="56">
        <f>+B858/M858</f>
        <v>54.34782608695652</v>
      </c>
      <c r="J858" s="57"/>
      <c r="K858" s="57"/>
      <c r="L858" s="57"/>
      <c r="M858" s="2">
        <v>460</v>
      </c>
    </row>
    <row r="859" spans="2:13" ht="12.75">
      <c r="B859" s="248"/>
      <c r="H859" s="6">
        <f aca="true" t="shared" si="79" ref="H859:H872">H858-B859</f>
        <v>0</v>
      </c>
      <c r="I859" s="24">
        <f>+B859/M859</f>
        <v>0</v>
      </c>
      <c r="M859" s="2">
        <v>460</v>
      </c>
    </row>
    <row r="860" spans="2:13" ht="12.75">
      <c r="B860" s="248"/>
      <c r="H860" s="6">
        <f t="shared" si="79"/>
        <v>0</v>
      </c>
      <c r="I860" s="24">
        <f>+B860/M860</f>
        <v>0</v>
      </c>
      <c r="M860" s="2">
        <v>460</v>
      </c>
    </row>
    <row r="861" spans="1:13" s="57" customFormat="1" ht="12.75">
      <c r="A861" s="1"/>
      <c r="B861" s="248">
        <v>2000</v>
      </c>
      <c r="C861" s="1" t="s">
        <v>33</v>
      </c>
      <c r="D861" s="14" t="s">
        <v>12</v>
      </c>
      <c r="E861" s="1" t="s">
        <v>22</v>
      </c>
      <c r="F861" s="78" t="s">
        <v>364</v>
      </c>
      <c r="G861" s="29" t="s">
        <v>302</v>
      </c>
      <c r="H861" s="6">
        <f t="shared" si="79"/>
        <v>-2000</v>
      </c>
      <c r="I861" s="24">
        <v>4</v>
      </c>
      <c r="J861"/>
      <c r="K861" s="17" t="s">
        <v>18</v>
      </c>
      <c r="L861">
        <v>18</v>
      </c>
      <c r="M861" s="2">
        <v>460</v>
      </c>
    </row>
    <row r="862" spans="2:13" ht="12.75">
      <c r="B862" s="248">
        <v>600</v>
      </c>
      <c r="C862" s="1" t="s">
        <v>33</v>
      </c>
      <c r="D862" s="14" t="s">
        <v>12</v>
      </c>
      <c r="E862" s="1" t="s">
        <v>22</v>
      </c>
      <c r="F862" s="78" t="s">
        <v>364</v>
      </c>
      <c r="G862" s="29" t="s">
        <v>302</v>
      </c>
      <c r="H862" s="6">
        <f t="shared" si="79"/>
        <v>-2600</v>
      </c>
      <c r="I862" s="24">
        <v>1.2</v>
      </c>
      <c r="K862" s="17" t="s">
        <v>18</v>
      </c>
      <c r="L862">
        <v>18</v>
      </c>
      <c r="M862" s="2">
        <v>460</v>
      </c>
    </row>
    <row r="863" spans="2:13" ht="12.75">
      <c r="B863" s="248">
        <v>2000</v>
      </c>
      <c r="C863" s="1" t="s">
        <v>33</v>
      </c>
      <c r="D863" s="14" t="s">
        <v>12</v>
      </c>
      <c r="E863" s="1" t="s">
        <v>22</v>
      </c>
      <c r="F863" s="78" t="s">
        <v>364</v>
      </c>
      <c r="G863" s="29" t="s">
        <v>303</v>
      </c>
      <c r="H863" s="6">
        <f t="shared" si="79"/>
        <v>-4600</v>
      </c>
      <c r="I863" s="24">
        <v>4</v>
      </c>
      <c r="K863" s="17" t="s">
        <v>18</v>
      </c>
      <c r="L863">
        <v>18</v>
      </c>
      <c r="M863" s="2">
        <v>460</v>
      </c>
    </row>
    <row r="864" spans="2:13" ht="12.75">
      <c r="B864" s="248">
        <v>600</v>
      </c>
      <c r="C864" s="1" t="s">
        <v>33</v>
      </c>
      <c r="D864" s="14" t="s">
        <v>12</v>
      </c>
      <c r="E864" s="1" t="s">
        <v>22</v>
      </c>
      <c r="F864" s="78" t="s">
        <v>364</v>
      </c>
      <c r="G864" s="29" t="s">
        <v>303</v>
      </c>
      <c r="H864" s="6">
        <f t="shared" si="79"/>
        <v>-5200</v>
      </c>
      <c r="I864" s="24">
        <v>1.2</v>
      </c>
      <c r="K864" s="17" t="s">
        <v>18</v>
      </c>
      <c r="L864">
        <v>18</v>
      </c>
      <c r="M864" s="2">
        <v>460</v>
      </c>
    </row>
    <row r="865" spans="2:13" ht="12.75">
      <c r="B865" s="248">
        <v>2000</v>
      </c>
      <c r="C865" s="1" t="s">
        <v>33</v>
      </c>
      <c r="D865" s="14" t="s">
        <v>12</v>
      </c>
      <c r="E865" s="1" t="s">
        <v>22</v>
      </c>
      <c r="F865" s="78" t="s">
        <v>364</v>
      </c>
      <c r="G865" s="29" t="s">
        <v>304</v>
      </c>
      <c r="H865" s="6">
        <f t="shared" si="79"/>
        <v>-7200</v>
      </c>
      <c r="I865" s="24">
        <v>4</v>
      </c>
      <c r="K865" s="17" t="s">
        <v>18</v>
      </c>
      <c r="L865">
        <v>18</v>
      </c>
      <c r="M865" s="2">
        <v>460</v>
      </c>
    </row>
    <row r="866" spans="1:13" s="57" customFormat="1" ht="12.75">
      <c r="A866" s="1"/>
      <c r="B866" s="248">
        <v>2000</v>
      </c>
      <c r="C866" s="1" t="s">
        <v>33</v>
      </c>
      <c r="D866" s="14" t="s">
        <v>12</v>
      </c>
      <c r="E866" s="1" t="s">
        <v>22</v>
      </c>
      <c r="F866" s="78" t="s">
        <v>364</v>
      </c>
      <c r="G866" s="29" t="s">
        <v>305</v>
      </c>
      <c r="H866" s="6">
        <f t="shared" si="79"/>
        <v>-9200</v>
      </c>
      <c r="I866" s="24">
        <v>4</v>
      </c>
      <c r="J866"/>
      <c r="K866" s="17" t="s">
        <v>18</v>
      </c>
      <c r="L866">
        <v>18</v>
      </c>
      <c r="M866" s="2">
        <v>460</v>
      </c>
    </row>
    <row r="867" spans="2:13" ht="12.75">
      <c r="B867" s="248">
        <v>600</v>
      </c>
      <c r="C867" s="1" t="s">
        <v>33</v>
      </c>
      <c r="D867" s="14" t="s">
        <v>12</v>
      </c>
      <c r="E867" s="1" t="s">
        <v>22</v>
      </c>
      <c r="F867" s="78" t="s">
        <v>364</v>
      </c>
      <c r="G867" s="29" t="s">
        <v>305</v>
      </c>
      <c r="H867" s="6">
        <f t="shared" si="79"/>
        <v>-9800</v>
      </c>
      <c r="I867" s="24">
        <v>1.2</v>
      </c>
      <c r="K867" s="17" t="s">
        <v>18</v>
      </c>
      <c r="L867">
        <v>18</v>
      </c>
      <c r="M867" s="2">
        <v>460</v>
      </c>
    </row>
    <row r="868" spans="2:13" ht="12.75">
      <c r="B868" s="248">
        <v>600</v>
      </c>
      <c r="C868" s="1" t="s">
        <v>33</v>
      </c>
      <c r="D868" s="14" t="s">
        <v>12</v>
      </c>
      <c r="E868" s="1" t="s">
        <v>22</v>
      </c>
      <c r="F868" s="78" t="s">
        <v>364</v>
      </c>
      <c r="G868" s="29" t="s">
        <v>305</v>
      </c>
      <c r="H868" s="6">
        <f t="shared" si="79"/>
        <v>-10400</v>
      </c>
      <c r="I868" s="24">
        <v>1.2</v>
      </c>
      <c r="K868" s="17" t="s">
        <v>18</v>
      </c>
      <c r="L868">
        <v>18</v>
      </c>
      <c r="M868" s="2">
        <v>460</v>
      </c>
    </row>
    <row r="869" spans="2:13" ht="12.75">
      <c r="B869" s="248">
        <v>2000</v>
      </c>
      <c r="C869" s="1" t="s">
        <v>33</v>
      </c>
      <c r="D869" s="14" t="s">
        <v>12</v>
      </c>
      <c r="E869" s="1" t="s">
        <v>22</v>
      </c>
      <c r="F869" s="78" t="s">
        <v>364</v>
      </c>
      <c r="G869" s="29" t="s">
        <v>311</v>
      </c>
      <c r="H869" s="6">
        <f t="shared" si="79"/>
        <v>-12400</v>
      </c>
      <c r="I869" s="24">
        <v>4</v>
      </c>
      <c r="K869" s="17" t="s">
        <v>18</v>
      </c>
      <c r="L869">
        <v>18</v>
      </c>
      <c r="M869" s="2">
        <v>460</v>
      </c>
    </row>
    <row r="870" spans="2:13" ht="12.75">
      <c r="B870" s="248">
        <v>600</v>
      </c>
      <c r="C870" s="1" t="s">
        <v>33</v>
      </c>
      <c r="D870" s="14" t="s">
        <v>12</v>
      </c>
      <c r="E870" s="1" t="s">
        <v>22</v>
      </c>
      <c r="F870" s="78" t="s">
        <v>364</v>
      </c>
      <c r="G870" s="29" t="s">
        <v>311</v>
      </c>
      <c r="H870" s="6">
        <f t="shared" si="79"/>
        <v>-13000</v>
      </c>
      <c r="I870" s="24">
        <v>1.2</v>
      </c>
      <c r="K870" s="17" t="s">
        <v>18</v>
      </c>
      <c r="L870">
        <v>18</v>
      </c>
      <c r="M870" s="2">
        <v>460</v>
      </c>
    </row>
    <row r="871" spans="1:13" s="57" customFormat="1" ht="12.75">
      <c r="A871" s="1"/>
      <c r="B871" s="248">
        <v>2000</v>
      </c>
      <c r="C871" s="1" t="s">
        <v>33</v>
      </c>
      <c r="D871" s="14" t="s">
        <v>12</v>
      </c>
      <c r="E871" s="1" t="s">
        <v>22</v>
      </c>
      <c r="F871" s="78" t="s">
        <v>364</v>
      </c>
      <c r="G871" s="29" t="s">
        <v>368</v>
      </c>
      <c r="H871" s="6">
        <f t="shared" si="79"/>
        <v>-15000</v>
      </c>
      <c r="I871" s="24">
        <v>4</v>
      </c>
      <c r="J871"/>
      <c r="K871" s="17" t="s">
        <v>18</v>
      </c>
      <c r="L871">
        <v>18</v>
      </c>
      <c r="M871" s="2">
        <v>460</v>
      </c>
    </row>
    <row r="872" spans="2:13" ht="12.75">
      <c r="B872" s="248">
        <v>700</v>
      </c>
      <c r="C872" s="1" t="s">
        <v>33</v>
      </c>
      <c r="D872" s="14" t="s">
        <v>12</v>
      </c>
      <c r="E872" s="1" t="s">
        <v>22</v>
      </c>
      <c r="F872" s="78" t="s">
        <v>364</v>
      </c>
      <c r="G872" s="29" t="s">
        <v>368</v>
      </c>
      <c r="H872" s="6">
        <f t="shared" si="79"/>
        <v>-15700</v>
      </c>
      <c r="I872" s="24">
        <v>1.4</v>
      </c>
      <c r="K872" s="17" t="s">
        <v>18</v>
      </c>
      <c r="L872">
        <v>18</v>
      </c>
      <c r="M872" s="2">
        <v>460</v>
      </c>
    </row>
    <row r="873" spans="1:13" ht="12.75">
      <c r="A873" s="13"/>
      <c r="B873" s="106">
        <f>SUM(B861:B872)</f>
        <v>15700</v>
      </c>
      <c r="C873" s="13" t="s">
        <v>33</v>
      </c>
      <c r="D873" s="13"/>
      <c r="E873" s="13"/>
      <c r="F873" s="63"/>
      <c r="G873" s="20"/>
      <c r="H873" s="55">
        <v>0</v>
      </c>
      <c r="I873" s="56">
        <f>+B873/M873</f>
        <v>34.130434782608695</v>
      </c>
      <c r="J873" s="57"/>
      <c r="K873" s="57"/>
      <c r="L873" s="57"/>
      <c r="M873" s="2">
        <v>460</v>
      </c>
    </row>
    <row r="874" spans="8:13" ht="12.75">
      <c r="H874" s="6">
        <f>H873-B874</f>
        <v>0</v>
      </c>
      <c r="I874" s="24">
        <f>+B874/M874</f>
        <v>0</v>
      </c>
      <c r="M874" s="2">
        <v>460</v>
      </c>
    </row>
    <row r="875" spans="8:13" ht="12.75">
      <c r="H875" s="6">
        <f>H874-B875</f>
        <v>0</v>
      </c>
      <c r="I875" s="24">
        <f>+B875/M875</f>
        <v>0</v>
      </c>
      <c r="M875" s="2">
        <v>460</v>
      </c>
    </row>
    <row r="876" spans="2:13" ht="12.75">
      <c r="B876" s="166">
        <v>2000</v>
      </c>
      <c r="C876" s="1" t="s">
        <v>355</v>
      </c>
      <c r="D876" s="14" t="s">
        <v>12</v>
      </c>
      <c r="E876" s="1" t="s">
        <v>182</v>
      </c>
      <c r="F876" s="78" t="s">
        <v>364</v>
      </c>
      <c r="G876" s="29" t="s">
        <v>304</v>
      </c>
      <c r="H876" s="6">
        <f>H875-B876</f>
        <v>-2000</v>
      </c>
      <c r="I876" s="24">
        <v>4</v>
      </c>
      <c r="K876" s="17" t="s">
        <v>18</v>
      </c>
      <c r="L876">
        <v>18</v>
      </c>
      <c r="M876" s="2">
        <v>460</v>
      </c>
    </row>
    <row r="877" spans="2:13" ht="12.75">
      <c r="B877" s="166">
        <v>2500</v>
      </c>
      <c r="C877" s="14" t="s">
        <v>403</v>
      </c>
      <c r="D877" s="14" t="s">
        <v>12</v>
      </c>
      <c r="E877" s="1" t="s">
        <v>182</v>
      </c>
      <c r="F877" s="78" t="s">
        <v>364</v>
      </c>
      <c r="G877" s="29" t="s">
        <v>304</v>
      </c>
      <c r="H877" s="6">
        <f>H876-B877</f>
        <v>-4500</v>
      </c>
      <c r="I877" s="24">
        <v>5</v>
      </c>
      <c r="K877" s="17" t="s">
        <v>18</v>
      </c>
      <c r="L877">
        <v>18</v>
      </c>
      <c r="M877" s="2">
        <v>460</v>
      </c>
    </row>
    <row r="878" spans="2:13" ht="12.75">
      <c r="B878" s="166">
        <v>3000</v>
      </c>
      <c r="C878" s="1" t="s">
        <v>355</v>
      </c>
      <c r="D878" s="14" t="s">
        <v>12</v>
      </c>
      <c r="E878" s="1" t="s">
        <v>182</v>
      </c>
      <c r="F878" s="78" t="s">
        <v>364</v>
      </c>
      <c r="G878" s="29" t="s">
        <v>311</v>
      </c>
      <c r="H878" s="6">
        <f>H877-B878</f>
        <v>-7500</v>
      </c>
      <c r="I878" s="24">
        <v>6</v>
      </c>
      <c r="K878" s="17" t="s">
        <v>18</v>
      </c>
      <c r="L878">
        <v>18</v>
      </c>
      <c r="M878" s="2">
        <v>460</v>
      </c>
    </row>
    <row r="879" spans="1:13" ht="12.75">
      <c r="A879" s="13"/>
      <c r="B879" s="358">
        <f>SUM(B876:B878)</f>
        <v>7500</v>
      </c>
      <c r="C879" s="13"/>
      <c r="D879" s="13"/>
      <c r="E879" s="13" t="s">
        <v>182</v>
      </c>
      <c r="F879" s="63"/>
      <c r="G879" s="20"/>
      <c r="H879" s="55">
        <v>0</v>
      </c>
      <c r="I879" s="56">
        <f>+B879/M879</f>
        <v>16.304347826086957</v>
      </c>
      <c r="J879" s="57"/>
      <c r="K879" s="57"/>
      <c r="L879" s="57"/>
      <c r="M879" s="2">
        <v>460</v>
      </c>
    </row>
    <row r="880" spans="2:13" ht="12.75">
      <c r="B880" s="76"/>
      <c r="H880" s="6">
        <f>H879-B880</f>
        <v>0</v>
      </c>
      <c r="I880" s="24">
        <f>+B880/M880</f>
        <v>0</v>
      </c>
      <c r="M880" s="2">
        <v>460</v>
      </c>
    </row>
    <row r="881" spans="2:13" ht="12.75">
      <c r="B881" s="76"/>
      <c r="H881" s="6">
        <f>H880-B881</f>
        <v>0</v>
      </c>
      <c r="I881" s="24">
        <f>+B881/M881</f>
        <v>0</v>
      </c>
      <c r="M881" s="2">
        <v>460</v>
      </c>
    </row>
    <row r="882" spans="2:13" ht="12.75">
      <c r="B882" s="166">
        <v>2000</v>
      </c>
      <c r="C882" s="1" t="s">
        <v>34</v>
      </c>
      <c r="D882" s="14" t="s">
        <v>12</v>
      </c>
      <c r="E882" s="1" t="s">
        <v>35</v>
      </c>
      <c r="F882" s="78" t="s">
        <v>364</v>
      </c>
      <c r="G882" s="29" t="s">
        <v>304</v>
      </c>
      <c r="H882" s="6">
        <f>H881-B882</f>
        <v>-2000</v>
      </c>
      <c r="I882" s="24">
        <v>4</v>
      </c>
      <c r="K882" s="17" t="s">
        <v>18</v>
      </c>
      <c r="L882">
        <v>18</v>
      </c>
      <c r="M882" s="2">
        <v>460</v>
      </c>
    </row>
    <row r="883" spans="2:13" ht="12.75">
      <c r="B883" s="166">
        <v>2000</v>
      </c>
      <c r="C883" s="14" t="s">
        <v>34</v>
      </c>
      <c r="D883" s="14" t="s">
        <v>12</v>
      </c>
      <c r="E883" s="1" t="s">
        <v>35</v>
      </c>
      <c r="F883" s="78" t="s">
        <v>364</v>
      </c>
      <c r="G883" s="29" t="s">
        <v>305</v>
      </c>
      <c r="H883" s="6">
        <f>H882-B883</f>
        <v>-4000</v>
      </c>
      <c r="I883" s="24">
        <v>4</v>
      </c>
      <c r="K883" s="17" t="s">
        <v>18</v>
      </c>
      <c r="L883">
        <v>18</v>
      </c>
      <c r="M883" s="2">
        <v>460</v>
      </c>
    </row>
    <row r="884" spans="1:13" ht="12.75">
      <c r="A884" s="13"/>
      <c r="B884" s="358">
        <f>SUM(B882:B883)</f>
        <v>4000</v>
      </c>
      <c r="C884" s="13"/>
      <c r="D884" s="13"/>
      <c r="E884" s="13" t="s">
        <v>35</v>
      </c>
      <c r="F884" s="63"/>
      <c r="G884" s="20"/>
      <c r="H884" s="55">
        <v>0</v>
      </c>
      <c r="I884" s="56">
        <f aca="true" t="shared" si="80" ref="I884:I915">+B884/M884</f>
        <v>8.695652173913043</v>
      </c>
      <c r="J884" s="57"/>
      <c r="K884" s="57"/>
      <c r="L884" s="57"/>
      <c r="M884" s="2">
        <v>460</v>
      </c>
    </row>
    <row r="885" spans="2:13" ht="12.75">
      <c r="B885" s="76"/>
      <c r="H885" s="6">
        <f>H884-B885</f>
        <v>0</v>
      </c>
      <c r="I885" s="24">
        <f t="shared" si="80"/>
        <v>0</v>
      </c>
      <c r="M885" s="2">
        <v>460</v>
      </c>
    </row>
    <row r="886" spans="2:13" ht="12.75">
      <c r="B886" s="76"/>
      <c r="H886" s="6">
        <f>H885-B886</f>
        <v>0</v>
      </c>
      <c r="I886" s="24">
        <f t="shared" si="80"/>
        <v>0</v>
      </c>
      <c r="M886" s="2">
        <v>460</v>
      </c>
    </row>
    <row r="887" spans="2:13" ht="12.75">
      <c r="B887" s="248">
        <v>15000</v>
      </c>
      <c r="C887" s="1" t="s">
        <v>404</v>
      </c>
      <c r="D887" s="14" t="s">
        <v>12</v>
      </c>
      <c r="E887" s="14" t="s">
        <v>182</v>
      </c>
      <c r="F887" s="78" t="s">
        <v>364</v>
      </c>
      <c r="G887" s="29" t="s">
        <v>368</v>
      </c>
      <c r="H887" s="6">
        <f>H886-B887</f>
        <v>-15000</v>
      </c>
      <c r="I887" s="24">
        <f t="shared" si="80"/>
        <v>32.608695652173914</v>
      </c>
      <c r="K887" s="17" t="s">
        <v>18</v>
      </c>
      <c r="L887">
        <v>18</v>
      </c>
      <c r="M887" s="2">
        <v>460</v>
      </c>
    </row>
    <row r="888" spans="1:13" ht="12.75">
      <c r="A888" s="13"/>
      <c r="B888" s="106">
        <f>SUM(B887)</f>
        <v>15000</v>
      </c>
      <c r="C888" s="13"/>
      <c r="D888" s="13"/>
      <c r="E888" s="13" t="s">
        <v>405</v>
      </c>
      <c r="F888" s="63"/>
      <c r="G888" s="20"/>
      <c r="H888" s="55">
        <v>0</v>
      </c>
      <c r="I888" s="56">
        <f t="shared" si="80"/>
        <v>32.608695652173914</v>
      </c>
      <c r="J888" s="57"/>
      <c r="K888" s="57"/>
      <c r="L888" s="57"/>
      <c r="M888" s="2">
        <v>460</v>
      </c>
    </row>
    <row r="889" spans="8:13" ht="12.75">
      <c r="H889" s="6">
        <f>H888-B889</f>
        <v>0</v>
      </c>
      <c r="I889" s="24">
        <f t="shared" si="80"/>
        <v>0</v>
      </c>
      <c r="M889" s="2">
        <v>460</v>
      </c>
    </row>
    <row r="890" spans="8:13" ht="12.75">
      <c r="H890" s="6">
        <f>H889-B890</f>
        <v>0</v>
      </c>
      <c r="I890" s="24">
        <f t="shared" si="80"/>
        <v>0</v>
      </c>
      <c r="M890" s="2">
        <v>460</v>
      </c>
    </row>
    <row r="891" spans="8:13" ht="12.75">
      <c r="H891" s="6">
        <f>H890-B891</f>
        <v>0</v>
      </c>
      <c r="I891" s="24">
        <f t="shared" si="80"/>
        <v>0</v>
      </c>
      <c r="M891" s="2">
        <v>460</v>
      </c>
    </row>
    <row r="892" spans="1:13" s="57" customFormat="1" ht="12.75">
      <c r="A892" s="1"/>
      <c r="B892" s="6"/>
      <c r="C892" s="1"/>
      <c r="D892" s="1"/>
      <c r="E892" s="1"/>
      <c r="F892" s="78"/>
      <c r="G892" s="29"/>
      <c r="H892" s="6">
        <f>H891-B892</f>
        <v>0</v>
      </c>
      <c r="I892" s="24">
        <f t="shared" si="80"/>
        <v>0</v>
      </c>
      <c r="J892"/>
      <c r="K892"/>
      <c r="L892"/>
      <c r="M892" s="2">
        <v>460</v>
      </c>
    </row>
    <row r="893" spans="1:13" ht="12.75">
      <c r="A893" s="13"/>
      <c r="B893" s="106">
        <f>+B897+B902</f>
        <v>16000</v>
      </c>
      <c r="C893" s="51" t="s">
        <v>406</v>
      </c>
      <c r="D893" s="52" t="s">
        <v>1072</v>
      </c>
      <c r="E893" s="51" t="s">
        <v>338</v>
      </c>
      <c r="F893" s="53" t="s">
        <v>1073</v>
      </c>
      <c r="G893" s="54" t="s">
        <v>1074</v>
      </c>
      <c r="H893" s="55"/>
      <c r="I893" s="56">
        <f t="shared" si="80"/>
        <v>34.78260869565217</v>
      </c>
      <c r="J893" s="56"/>
      <c r="K893" s="56"/>
      <c r="L893" s="57"/>
      <c r="M893" s="2">
        <v>460</v>
      </c>
    </row>
    <row r="894" spans="2:13" ht="12.75">
      <c r="B894" s="248"/>
      <c r="H894" s="6">
        <f>H893-B894</f>
        <v>0</v>
      </c>
      <c r="I894" s="24">
        <f t="shared" si="80"/>
        <v>0</v>
      </c>
      <c r="M894" s="2">
        <v>460</v>
      </c>
    </row>
    <row r="895" spans="2:13" ht="12.75">
      <c r="B895" s="104">
        <v>6000</v>
      </c>
      <c r="C895" s="34" t="s">
        <v>1068</v>
      </c>
      <c r="D895" s="14" t="s">
        <v>12</v>
      </c>
      <c r="E895" s="34" t="s">
        <v>22</v>
      </c>
      <c r="F895" s="78" t="s">
        <v>1069</v>
      </c>
      <c r="G895" s="32" t="s">
        <v>232</v>
      </c>
      <c r="H895" s="6">
        <f>H894-B895</f>
        <v>-6000</v>
      </c>
      <c r="I895" s="24">
        <f t="shared" si="80"/>
        <v>13.043478260869565</v>
      </c>
      <c r="K895" t="s">
        <v>1070</v>
      </c>
      <c r="L895">
        <v>19</v>
      </c>
      <c r="M895" s="2">
        <v>460</v>
      </c>
    </row>
    <row r="896" spans="2:13" ht="12" customHeight="1">
      <c r="B896" s="104">
        <v>6000</v>
      </c>
      <c r="C896" s="14" t="s">
        <v>1071</v>
      </c>
      <c r="D896" s="14" t="s">
        <v>12</v>
      </c>
      <c r="E896" s="36" t="s">
        <v>22</v>
      </c>
      <c r="F896" s="78" t="s">
        <v>1069</v>
      </c>
      <c r="G896" s="37" t="s">
        <v>302</v>
      </c>
      <c r="H896" s="6">
        <f>H895-B896</f>
        <v>-12000</v>
      </c>
      <c r="I896" s="24">
        <f t="shared" si="80"/>
        <v>13.043478260869565</v>
      </c>
      <c r="K896" t="s">
        <v>1070</v>
      </c>
      <c r="L896">
        <v>19</v>
      </c>
      <c r="M896" s="2">
        <v>460</v>
      </c>
    </row>
    <row r="897" spans="1:13" s="57" customFormat="1" ht="12.75">
      <c r="A897" s="13"/>
      <c r="B897" s="106">
        <f>SUM(B895:B896)</f>
        <v>12000</v>
      </c>
      <c r="C897" s="13"/>
      <c r="D897" s="13"/>
      <c r="E897" s="13"/>
      <c r="F897" s="63"/>
      <c r="G897" s="20"/>
      <c r="H897" s="55">
        <v>0</v>
      </c>
      <c r="I897" s="56">
        <f t="shared" si="80"/>
        <v>26.08695652173913</v>
      </c>
      <c r="M897" s="2">
        <v>460</v>
      </c>
    </row>
    <row r="898" spans="2:13" ht="12.75">
      <c r="B898" s="248"/>
      <c r="H898" s="6">
        <f>H897-B898</f>
        <v>0</v>
      </c>
      <c r="I898" s="24">
        <f t="shared" si="80"/>
        <v>0</v>
      </c>
      <c r="M898" s="2">
        <v>460</v>
      </c>
    </row>
    <row r="899" spans="2:13" ht="12.75">
      <c r="B899" s="248"/>
      <c r="H899" s="6">
        <f>H898-B899</f>
        <v>0</v>
      </c>
      <c r="I899" s="24">
        <f t="shared" si="80"/>
        <v>0</v>
      </c>
      <c r="M899" s="2">
        <v>460</v>
      </c>
    </row>
    <row r="900" spans="2:13" ht="12.75">
      <c r="B900" s="104">
        <v>2000</v>
      </c>
      <c r="C900" s="14" t="s">
        <v>28</v>
      </c>
      <c r="D900" s="14" t="s">
        <v>12</v>
      </c>
      <c r="E900" s="14" t="s">
        <v>29</v>
      </c>
      <c r="F900" s="78" t="s">
        <v>1069</v>
      </c>
      <c r="G900" s="31" t="s">
        <v>232</v>
      </c>
      <c r="H900" s="6">
        <f>H899-B900</f>
        <v>-2000</v>
      </c>
      <c r="I900" s="24">
        <f t="shared" si="80"/>
        <v>4.3478260869565215</v>
      </c>
      <c r="K900" t="s">
        <v>1070</v>
      </c>
      <c r="L900">
        <v>19</v>
      </c>
      <c r="M900" s="2">
        <v>460</v>
      </c>
    </row>
    <row r="901" spans="1:13" s="17" customFormat="1" ht="12.75">
      <c r="A901" s="14"/>
      <c r="B901" s="104">
        <v>2000</v>
      </c>
      <c r="C901" s="14" t="s">
        <v>28</v>
      </c>
      <c r="D901" s="14" t="s">
        <v>12</v>
      </c>
      <c r="E901" s="14" t="s">
        <v>29</v>
      </c>
      <c r="F901" s="78" t="s">
        <v>1069</v>
      </c>
      <c r="G901" s="31" t="s">
        <v>302</v>
      </c>
      <c r="H901" s="6">
        <f>H900-B901</f>
        <v>-4000</v>
      </c>
      <c r="I901" s="41">
        <f t="shared" si="80"/>
        <v>4.3478260869565215</v>
      </c>
      <c r="K901" t="s">
        <v>1070</v>
      </c>
      <c r="L901" s="17">
        <v>19</v>
      </c>
      <c r="M901" s="2">
        <v>460</v>
      </c>
    </row>
    <row r="902" spans="1:13" s="57" customFormat="1" ht="12.75">
      <c r="A902" s="13"/>
      <c r="B902" s="106">
        <f>SUM(B900:B901)</f>
        <v>4000</v>
      </c>
      <c r="C902" s="13"/>
      <c r="D902" s="13"/>
      <c r="E902" s="13" t="s">
        <v>29</v>
      </c>
      <c r="F902" s="63"/>
      <c r="G902" s="20"/>
      <c r="H902" s="55">
        <v>0</v>
      </c>
      <c r="I902" s="56">
        <f t="shared" si="80"/>
        <v>8.695652173913043</v>
      </c>
      <c r="M902" s="2">
        <v>460</v>
      </c>
    </row>
    <row r="903" spans="2:13" ht="12.75">
      <c r="B903" s="248"/>
      <c r="H903" s="6">
        <f>H902-B903</f>
        <v>0</v>
      </c>
      <c r="I903" s="24">
        <f t="shared" si="80"/>
        <v>0</v>
      </c>
      <c r="M903" s="2">
        <v>460</v>
      </c>
    </row>
    <row r="904" spans="2:13" ht="12.75">
      <c r="B904" s="248"/>
      <c r="H904" s="6">
        <f>H903-B904</f>
        <v>0</v>
      </c>
      <c r="I904" s="24">
        <f t="shared" si="80"/>
        <v>0</v>
      </c>
      <c r="M904" s="2">
        <v>460</v>
      </c>
    </row>
    <row r="905" spans="1:13" s="57" customFormat="1" ht="12.75">
      <c r="A905" s="1"/>
      <c r="B905" s="248"/>
      <c r="C905" s="1"/>
      <c r="D905" s="1"/>
      <c r="E905" s="1"/>
      <c r="F905" s="78"/>
      <c r="G905" s="29"/>
      <c r="H905" s="6">
        <f>H904-B905</f>
        <v>0</v>
      </c>
      <c r="I905" s="24">
        <f t="shared" si="80"/>
        <v>0</v>
      </c>
      <c r="J905"/>
      <c r="K905"/>
      <c r="L905"/>
      <c r="M905" s="2">
        <v>460</v>
      </c>
    </row>
    <row r="906" spans="2:13" ht="12.75">
      <c r="B906" s="248"/>
      <c r="H906" s="6">
        <f>H905-B906</f>
        <v>0</v>
      </c>
      <c r="I906" s="24">
        <f t="shared" si="80"/>
        <v>0</v>
      </c>
      <c r="M906" s="2">
        <v>460</v>
      </c>
    </row>
    <row r="907" spans="1:13" ht="12.75">
      <c r="A907" s="13"/>
      <c r="B907" s="106">
        <f>+B918+B922+B927+B931+B935+B910</f>
        <v>29000</v>
      </c>
      <c r="C907" s="51" t="s">
        <v>407</v>
      </c>
      <c r="D907" s="52" t="s">
        <v>408</v>
      </c>
      <c r="E907" s="51" t="s">
        <v>117</v>
      </c>
      <c r="F907" s="53" t="s">
        <v>409</v>
      </c>
      <c r="G907" s="54" t="s">
        <v>17</v>
      </c>
      <c r="H907" s="55"/>
      <c r="I907" s="56">
        <f t="shared" si="80"/>
        <v>63.04347826086956</v>
      </c>
      <c r="J907" s="56"/>
      <c r="K907" s="56"/>
      <c r="L907" s="57"/>
      <c r="M907" s="2">
        <v>460</v>
      </c>
    </row>
    <row r="908" spans="2:13" ht="12.75">
      <c r="B908" s="248"/>
      <c r="H908" s="6">
        <f>H907-B908</f>
        <v>0</v>
      </c>
      <c r="I908" s="24">
        <f t="shared" si="80"/>
        <v>0</v>
      </c>
      <c r="M908" s="2">
        <v>460</v>
      </c>
    </row>
    <row r="909" spans="2:13" ht="12.75">
      <c r="B909" s="248">
        <v>2000</v>
      </c>
      <c r="C909" s="1" t="s">
        <v>0</v>
      </c>
      <c r="D909" s="1" t="s">
        <v>12</v>
      </c>
      <c r="E909" s="1" t="s">
        <v>39</v>
      </c>
      <c r="F909" s="291" t="s">
        <v>410</v>
      </c>
      <c r="G909" s="29" t="s">
        <v>311</v>
      </c>
      <c r="H909" s="6">
        <f>H908-B909</f>
        <v>-2000</v>
      </c>
      <c r="I909" s="24">
        <f t="shared" si="80"/>
        <v>4.3478260869565215</v>
      </c>
      <c r="K909" t="s">
        <v>0</v>
      </c>
      <c r="L909">
        <v>20</v>
      </c>
      <c r="M909" s="2">
        <v>460</v>
      </c>
    </row>
    <row r="910" spans="1:13" s="57" customFormat="1" ht="12.75">
      <c r="A910" s="13"/>
      <c r="B910" s="106">
        <f>SUM(B909)</f>
        <v>2000</v>
      </c>
      <c r="C910" s="13" t="s">
        <v>0</v>
      </c>
      <c r="D910" s="13"/>
      <c r="E910" s="13"/>
      <c r="F910" s="63"/>
      <c r="G910" s="20"/>
      <c r="H910" s="55">
        <v>0</v>
      </c>
      <c r="I910" s="56">
        <f t="shared" si="80"/>
        <v>4.3478260869565215</v>
      </c>
      <c r="M910" s="2">
        <v>460</v>
      </c>
    </row>
    <row r="911" spans="2:13" ht="12.75">
      <c r="B911" s="248"/>
      <c r="H911" s="6">
        <f aca="true" t="shared" si="81" ref="H911:H917">H910-B911</f>
        <v>0</v>
      </c>
      <c r="I911" s="24">
        <f t="shared" si="80"/>
        <v>0</v>
      </c>
      <c r="M911" s="2">
        <v>460</v>
      </c>
    </row>
    <row r="912" spans="2:13" ht="12.75">
      <c r="B912" s="248"/>
      <c r="H912" s="6">
        <f t="shared" si="81"/>
        <v>0</v>
      </c>
      <c r="I912" s="24">
        <f t="shared" si="80"/>
        <v>0</v>
      </c>
      <c r="M912" s="2">
        <v>460</v>
      </c>
    </row>
    <row r="913" spans="2:13" ht="12.75">
      <c r="B913" s="248">
        <v>5000</v>
      </c>
      <c r="C913" s="1" t="s">
        <v>411</v>
      </c>
      <c r="D913" s="14" t="s">
        <v>12</v>
      </c>
      <c r="E913" s="1" t="s">
        <v>22</v>
      </c>
      <c r="F913" s="78" t="s">
        <v>412</v>
      </c>
      <c r="G913" s="29" t="s">
        <v>305</v>
      </c>
      <c r="H913" s="6">
        <f t="shared" si="81"/>
        <v>-5000</v>
      </c>
      <c r="I913" s="24">
        <f t="shared" si="80"/>
        <v>10.869565217391305</v>
      </c>
      <c r="K913" t="s">
        <v>43</v>
      </c>
      <c r="L913">
        <v>20</v>
      </c>
      <c r="M913" s="2">
        <v>460</v>
      </c>
    </row>
    <row r="914" spans="1:13" s="57" customFormat="1" ht="12.75">
      <c r="A914" s="1"/>
      <c r="B914" s="248">
        <v>1000</v>
      </c>
      <c r="C914" s="1" t="s">
        <v>413</v>
      </c>
      <c r="D914" s="14" t="s">
        <v>12</v>
      </c>
      <c r="E914" s="1" t="s">
        <v>22</v>
      </c>
      <c r="F914" s="78" t="s">
        <v>414</v>
      </c>
      <c r="G914" s="29" t="s">
        <v>311</v>
      </c>
      <c r="H914" s="6">
        <f t="shared" si="81"/>
        <v>-6000</v>
      </c>
      <c r="I914" s="24">
        <f t="shared" si="80"/>
        <v>2.1739130434782608</v>
      </c>
      <c r="J914"/>
      <c r="K914" t="s">
        <v>43</v>
      </c>
      <c r="L914">
        <v>20</v>
      </c>
      <c r="M914" s="2">
        <v>460</v>
      </c>
    </row>
    <row r="915" spans="2:13" ht="12.75">
      <c r="B915" s="248">
        <v>1000</v>
      </c>
      <c r="C915" s="1" t="s">
        <v>415</v>
      </c>
      <c r="D915" s="14" t="s">
        <v>12</v>
      </c>
      <c r="E915" s="1" t="s">
        <v>22</v>
      </c>
      <c r="F915" s="78" t="s">
        <v>414</v>
      </c>
      <c r="G915" s="29" t="s">
        <v>311</v>
      </c>
      <c r="H915" s="6">
        <f t="shared" si="81"/>
        <v>-7000</v>
      </c>
      <c r="I915" s="24">
        <f t="shared" si="80"/>
        <v>2.1739130434782608</v>
      </c>
      <c r="K915" t="s">
        <v>43</v>
      </c>
      <c r="L915">
        <v>20</v>
      </c>
      <c r="M915" s="2">
        <v>460</v>
      </c>
    </row>
    <row r="916" spans="2:13" ht="12.75">
      <c r="B916" s="248">
        <v>3000</v>
      </c>
      <c r="C916" s="1" t="s">
        <v>316</v>
      </c>
      <c r="D916" s="14" t="s">
        <v>12</v>
      </c>
      <c r="E916" s="1" t="s">
        <v>22</v>
      </c>
      <c r="F916" s="78" t="s">
        <v>414</v>
      </c>
      <c r="G916" s="29" t="s">
        <v>311</v>
      </c>
      <c r="H916" s="6">
        <f t="shared" si="81"/>
        <v>-10000</v>
      </c>
      <c r="I916" s="24">
        <f aca="true" t="shared" si="82" ref="I916:I947">+B916/M916</f>
        <v>6.521739130434782</v>
      </c>
      <c r="K916" t="s">
        <v>43</v>
      </c>
      <c r="L916">
        <v>20</v>
      </c>
      <c r="M916" s="2">
        <v>460</v>
      </c>
    </row>
    <row r="917" spans="2:13" ht="12.75">
      <c r="B917" s="248">
        <v>3000</v>
      </c>
      <c r="C917" s="1" t="s">
        <v>317</v>
      </c>
      <c r="D917" s="14" t="s">
        <v>12</v>
      </c>
      <c r="E917" s="1" t="s">
        <v>22</v>
      </c>
      <c r="F917" s="78" t="s">
        <v>414</v>
      </c>
      <c r="G917" s="29" t="s">
        <v>311</v>
      </c>
      <c r="H917" s="6">
        <f t="shared" si="81"/>
        <v>-13000</v>
      </c>
      <c r="I917" s="24">
        <f t="shared" si="82"/>
        <v>6.521739130434782</v>
      </c>
      <c r="K917" t="s">
        <v>43</v>
      </c>
      <c r="L917">
        <v>20</v>
      </c>
      <c r="M917" s="2">
        <v>460</v>
      </c>
    </row>
    <row r="918" spans="1:13" s="57" customFormat="1" ht="12.75">
      <c r="A918" s="13"/>
      <c r="B918" s="106">
        <f>SUM(B913:B917)</f>
        <v>13000</v>
      </c>
      <c r="C918" s="13" t="s">
        <v>27</v>
      </c>
      <c r="D918" s="13"/>
      <c r="E918" s="13"/>
      <c r="F918" s="63"/>
      <c r="G918" s="20"/>
      <c r="H918" s="55">
        <v>0</v>
      </c>
      <c r="I918" s="56">
        <f t="shared" si="82"/>
        <v>28.26086956521739</v>
      </c>
      <c r="M918" s="2">
        <v>460</v>
      </c>
    </row>
    <row r="919" spans="2:13" ht="12.75">
      <c r="B919" s="248"/>
      <c r="H919" s="6">
        <f>H918-B919</f>
        <v>0</v>
      </c>
      <c r="I919" s="24">
        <f t="shared" si="82"/>
        <v>0</v>
      </c>
      <c r="M919" s="2">
        <v>460</v>
      </c>
    </row>
    <row r="920" spans="2:13" ht="12.75">
      <c r="B920" s="248"/>
      <c r="H920" s="6">
        <f>H919-B920</f>
        <v>0</v>
      </c>
      <c r="I920" s="24">
        <f t="shared" si="82"/>
        <v>0</v>
      </c>
      <c r="M920" s="2">
        <v>460</v>
      </c>
    </row>
    <row r="921" spans="2:13" ht="12.75">
      <c r="B921" s="248">
        <v>1000</v>
      </c>
      <c r="C921" s="1" t="s">
        <v>28</v>
      </c>
      <c r="D921" s="14" t="s">
        <v>12</v>
      </c>
      <c r="E921" s="1" t="s">
        <v>29</v>
      </c>
      <c r="F921" s="78" t="s">
        <v>414</v>
      </c>
      <c r="G921" s="29" t="s">
        <v>311</v>
      </c>
      <c r="H921" s="6">
        <f>H920-B921</f>
        <v>-1000</v>
      </c>
      <c r="I921" s="24">
        <f t="shared" si="82"/>
        <v>2.1739130434782608</v>
      </c>
      <c r="K921" t="s">
        <v>43</v>
      </c>
      <c r="L921">
        <v>20</v>
      </c>
      <c r="M921" s="2">
        <v>460</v>
      </c>
    </row>
    <row r="922" spans="1:13" ht="12.75">
      <c r="A922" s="13"/>
      <c r="B922" s="106">
        <f>SUM(B921)</f>
        <v>1000</v>
      </c>
      <c r="C922" s="13"/>
      <c r="D922" s="13"/>
      <c r="E922" s="13" t="s">
        <v>29</v>
      </c>
      <c r="F922" s="63"/>
      <c r="G922" s="20"/>
      <c r="H922" s="55">
        <v>0</v>
      </c>
      <c r="I922" s="56">
        <f t="shared" si="82"/>
        <v>2.1739130434782608</v>
      </c>
      <c r="J922" s="57"/>
      <c r="K922" s="57"/>
      <c r="L922" s="57"/>
      <c r="M922" s="2">
        <v>460</v>
      </c>
    </row>
    <row r="923" spans="2:13" ht="12.75">
      <c r="B923" s="248"/>
      <c r="H923" s="6">
        <f>H922-B923</f>
        <v>0</v>
      </c>
      <c r="I923" s="24">
        <f t="shared" si="82"/>
        <v>0</v>
      </c>
      <c r="M923" s="2">
        <v>460</v>
      </c>
    </row>
    <row r="924" spans="2:13" ht="12.75">
      <c r="B924" s="248"/>
      <c r="H924" s="6">
        <f>H923-B924</f>
        <v>0</v>
      </c>
      <c r="I924" s="24">
        <f t="shared" si="82"/>
        <v>0</v>
      </c>
      <c r="M924" s="2">
        <v>460</v>
      </c>
    </row>
    <row r="925" spans="2:13" ht="12.75">
      <c r="B925" s="248">
        <v>5000</v>
      </c>
      <c r="C925" s="1" t="s">
        <v>31</v>
      </c>
      <c r="D925" s="14" t="s">
        <v>12</v>
      </c>
      <c r="E925" s="1" t="s">
        <v>22</v>
      </c>
      <c r="F925" s="78" t="s">
        <v>416</v>
      </c>
      <c r="G925" s="29" t="s">
        <v>305</v>
      </c>
      <c r="H925" s="6">
        <f>H924-B925</f>
        <v>-5000</v>
      </c>
      <c r="I925" s="24">
        <f t="shared" si="82"/>
        <v>10.869565217391305</v>
      </c>
      <c r="K925" t="s">
        <v>43</v>
      </c>
      <c r="L925">
        <v>20</v>
      </c>
      <c r="M925" s="2">
        <v>460</v>
      </c>
    </row>
    <row r="926" spans="1:13" s="57" customFormat="1" ht="12.75">
      <c r="A926" s="1"/>
      <c r="B926" s="248">
        <v>5000</v>
      </c>
      <c r="C926" s="1" t="s">
        <v>31</v>
      </c>
      <c r="D926" s="14" t="s">
        <v>12</v>
      </c>
      <c r="E926" s="1" t="s">
        <v>22</v>
      </c>
      <c r="F926" s="78" t="s">
        <v>416</v>
      </c>
      <c r="G926" s="29" t="s">
        <v>311</v>
      </c>
      <c r="H926" s="6">
        <f>H925-B926</f>
        <v>-10000</v>
      </c>
      <c r="I926" s="24">
        <f t="shared" si="82"/>
        <v>10.869565217391305</v>
      </c>
      <c r="J926"/>
      <c r="K926" t="s">
        <v>43</v>
      </c>
      <c r="L926">
        <v>20</v>
      </c>
      <c r="M926" s="2">
        <v>460</v>
      </c>
    </row>
    <row r="927" spans="1:13" ht="12.75">
      <c r="A927" s="13"/>
      <c r="B927" s="106">
        <f>SUM(B925:B926)</f>
        <v>10000</v>
      </c>
      <c r="C927" s="13" t="s">
        <v>31</v>
      </c>
      <c r="D927" s="13"/>
      <c r="E927" s="13"/>
      <c r="F927" s="63"/>
      <c r="G927" s="20"/>
      <c r="H927" s="55">
        <v>0</v>
      </c>
      <c r="I927" s="56">
        <f t="shared" si="82"/>
        <v>21.73913043478261</v>
      </c>
      <c r="J927" s="57"/>
      <c r="K927" s="57"/>
      <c r="L927" s="57"/>
      <c r="M927" s="2">
        <v>460</v>
      </c>
    </row>
    <row r="928" spans="2:13" ht="12.75">
      <c r="B928" s="248"/>
      <c r="H928" s="6">
        <f>H927-B928</f>
        <v>0</v>
      </c>
      <c r="I928" s="24">
        <f t="shared" si="82"/>
        <v>0</v>
      </c>
      <c r="M928" s="2">
        <v>460</v>
      </c>
    </row>
    <row r="929" spans="2:13" ht="12.75">
      <c r="B929" s="248"/>
      <c r="H929" s="6">
        <f>H928-B929</f>
        <v>0</v>
      </c>
      <c r="I929" s="24">
        <f t="shared" si="82"/>
        <v>0</v>
      </c>
      <c r="M929" s="2">
        <v>460</v>
      </c>
    </row>
    <row r="930" spans="2:13" ht="12.75">
      <c r="B930" s="354">
        <v>2000</v>
      </c>
      <c r="C930" s="1" t="s">
        <v>33</v>
      </c>
      <c r="D930" s="14" t="s">
        <v>12</v>
      </c>
      <c r="E930" s="1" t="s">
        <v>22</v>
      </c>
      <c r="F930" s="78" t="s">
        <v>414</v>
      </c>
      <c r="G930" s="29" t="s">
        <v>311</v>
      </c>
      <c r="H930" s="6">
        <f>H929-B930</f>
        <v>-2000</v>
      </c>
      <c r="I930" s="24">
        <f t="shared" si="82"/>
        <v>4.3478260869565215</v>
      </c>
      <c r="K930" t="s">
        <v>43</v>
      </c>
      <c r="L930">
        <v>20</v>
      </c>
      <c r="M930" s="2">
        <v>460</v>
      </c>
    </row>
    <row r="931" spans="1:13" s="57" customFormat="1" ht="12.75">
      <c r="A931" s="13"/>
      <c r="B931" s="106">
        <f>SUM(B930)</f>
        <v>2000</v>
      </c>
      <c r="C931" s="13" t="s">
        <v>33</v>
      </c>
      <c r="D931" s="13"/>
      <c r="E931" s="13"/>
      <c r="F931" s="63"/>
      <c r="G931" s="20"/>
      <c r="H931" s="55">
        <v>0</v>
      </c>
      <c r="I931" s="56">
        <f t="shared" si="82"/>
        <v>4.3478260869565215</v>
      </c>
      <c r="M931" s="2">
        <v>460</v>
      </c>
    </row>
    <row r="932" spans="2:13" ht="12.75">
      <c r="B932" s="248"/>
      <c r="H932" s="6">
        <f>H931-B932</f>
        <v>0</v>
      </c>
      <c r="I932" s="24">
        <f t="shared" si="82"/>
        <v>0</v>
      </c>
      <c r="M932" s="2">
        <v>460</v>
      </c>
    </row>
    <row r="933" spans="2:13" ht="12.75">
      <c r="B933" s="248"/>
      <c r="H933" s="6">
        <f>H932-B933</f>
        <v>0</v>
      </c>
      <c r="I933" s="24">
        <f t="shared" si="82"/>
        <v>0</v>
      </c>
      <c r="M933" s="2">
        <v>460</v>
      </c>
    </row>
    <row r="934" spans="2:13" ht="12.75">
      <c r="B934" s="354">
        <v>1000</v>
      </c>
      <c r="C934" s="1" t="s">
        <v>34</v>
      </c>
      <c r="D934" s="14" t="s">
        <v>12</v>
      </c>
      <c r="E934" s="1" t="s">
        <v>35</v>
      </c>
      <c r="F934" s="78" t="s">
        <v>414</v>
      </c>
      <c r="G934" s="29" t="s">
        <v>311</v>
      </c>
      <c r="H934" s="6">
        <f>H933-B934</f>
        <v>-1000</v>
      </c>
      <c r="I934" s="24">
        <f t="shared" si="82"/>
        <v>2.1739130434782608</v>
      </c>
      <c r="K934" t="s">
        <v>43</v>
      </c>
      <c r="L934">
        <v>20</v>
      </c>
      <c r="M934" s="2">
        <v>460</v>
      </c>
    </row>
    <row r="935" spans="1:13" ht="12.75">
      <c r="A935" s="13"/>
      <c r="B935" s="106">
        <f>SUM(B934)</f>
        <v>1000</v>
      </c>
      <c r="C935" s="13"/>
      <c r="D935" s="13"/>
      <c r="E935" s="13" t="s">
        <v>35</v>
      </c>
      <c r="F935" s="63"/>
      <c r="G935" s="20"/>
      <c r="H935" s="55">
        <v>0</v>
      </c>
      <c r="I935" s="56">
        <f t="shared" si="82"/>
        <v>2.1739130434782608</v>
      </c>
      <c r="J935" s="57"/>
      <c r="K935" s="57"/>
      <c r="L935" s="57"/>
      <c r="M935" s="2">
        <v>460</v>
      </c>
    </row>
    <row r="936" spans="1:13" s="57" customFormat="1" ht="12.75">
      <c r="A936" s="1"/>
      <c r="B936" s="248"/>
      <c r="C936" s="1"/>
      <c r="D936" s="1"/>
      <c r="E936" s="1"/>
      <c r="F936" s="78"/>
      <c r="G936" s="29"/>
      <c r="H936" s="6">
        <f>H935-B936</f>
        <v>0</v>
      </c>
      <c r="I936" s="24">
        <f t="shared" si="82"/>
        <v>0</v>
      </c>
      <c r="J936"/>
      <c r="K936"/>
      <c r="L936"/>
      <c r="M936" s="2">
        <v>460</v>
      </c>
    </row>
    <row r="937" spans="2:13" ht="12.75">
      <c r="B937" s="248"/>
      <c r="H937" s="6">
        <f>H936-B937</f>
        <v>0</v>
      </c>
      <c r="I937" s="24">
        <f t="shared" si="82"/>
        <v>0</v>
      </c>
      <c r="M937" s="2">
        <v>460</v>
      </c>
    </row>
    <row r="938" spans="2:13" ht="12.75">
      <c r="B938" s="248"/>
      <c r="H938" s="6">
        <f>H937-B938</f>
        <v>0</v>
      </c>
      <c r="I938" s="24">
        <f t="shared" si="82"/>
        <v>0</v>
      </c>
      <c r="M938" s="2">
        <v>460</v>
      </c>
    </row>
    <row r="939" spans="2:13" ht="12.75">
      <c r="B939" s="248"/>
      <c r="H939" s="6">
        <f>H938-B939</f>
        <v>0</v>
      </c>
      <c r="I939" s="24">
        <f t="shared" si="82"/>
        <v>0</v>
      </c>
      <c r="M939" s="2">
        <v>460</v>
      </c>
    </row>
    <row r="940" spans="1:13" s="57" customFormat="1" ht="12.75">
      <c r="A940" s="13"/>
      <c r="B940" s="106">
        <f>+B943+B948+B953+B957+B962+B967</f>
        <v>16900</v>
      </c>
      <c r="C940" s="51" t="s">
        <v>417</v>
      </c>
      <c r="D940" s="52" t="s">
        <v>418</v>
      </c>
      <c r="E940" s="51" t="s">
        <v>15</v>
      </c>
      <c r="F940" s="53" t="s">
        <v>419</v>
      </c>
      <c r="G940" s="54" t="s">
        <v>420</v>
      </c>
      <c r="H940" s="55"/>
      <c r="I940" s="56">
        <f t="shared" si="82"/>
        <v>36.73913043478261</v>
      </c>
      <c r="J940" s="56"/>
      <c r="K940" s="56"/>
      <c r="M940" s="2">
        <v>460</v>
      </c>
    </row>
    <row r="941" spans="2:13" ht="12.75">
      <c r="B941" s="248"/>
      <c r="H941" s="6">
        <f>H940-B941</f>
        <v>0</v>
      </c>
      <c r="I941" s="24">
        <f t="shared" si="82"/>
        <v>0</v>
      </c>
      <c r="M941" s="2">
        <v>460</v>
      </c>
    </row>
    <row r="942" spans="2:13" ht="12.75">
      <c r="B942" s="248">
        <v>2500</v>
      </c>
      <c r="C942" s="1" t="s">
        <v>0</v>
      </c>
      <c r="D942" s="1" t="s">
        <v>12</v>
      </c>
      <c r="E942" s="1" t="s">
        <v>259</v>
      </c>
      <c r="F942" s="291" t="s">
        <v>421</v>
      </c>
      <c r="G942" s="29" t="s">
        <v>311</v>
      </c>
      <c r="H942" s="6">
        <f>H941-B942</f>
        <v>-2500</v>
      </c>
      <c r="I942" s="24">
        <f t="shared" si="82"/>
        <v>5.434782608695652</v>
      </c>
      <c r="K942" t="s">
        <v>0</v>
      </c>
      <c r="L942">
        <v>21</v>
      </c>
      <c r="M942" s="2">
        <v>460</v>
      </c>
    </row>
    <row r="943" spans="1:13" ht="12.75">
      <c r="A943" s="13"/>
      <c r="B943" s="106">
        <f>SUM(B942)</f>
        <v>2500</v>
      </c>
      <c r="C943" s="13" t="s">
        <v>0</v>
      </c>
      <c r="D943" s="13"/>
      <c r="E943" s="13"/>
      <c r="F943" s="63"/>
      <c r="G943" s="20"/>
      <c r="H943" s="55">
        <v>0</v>
      </c>
      <c r="I943" s="56">
        <f t="shared" si="82"/>
        <v>5.434782608695652</v>
      </c>
      <c r="J943" s="57"/>
      <c r="K943" s="57"/>
      <c r="L943" s="57"/>
      <c r="M943" s="2">
        <v>460</v>
      </c>
    </row>
    <row r="944" spans="2:13" ht="12.75">
      <c r="B944" s="248"/>
      <c r="H944" s="6">
        <f>H943-B944</f>
        <v>0</v>
      </c>
      <c r="I944" s="24">
        <f t="shared" si="82"/>
        <v>0</v>
      </c>
      <c r="M944" s="2">
        <v>460</v>
      </c>
    </row>
    <row r="945" spans="1:13" s="57" customFormat="1" ht="12.75">
      <c r="A945" s="1"/>
      <c r="B945" s="248"/>
      <c r="C945" s="1"/>
      <c r="D945" s="1"/>
      <c r="E945" s="1"/>
      <c r="F945" s="78"/>
      <c r="G945" s="29"/>
      <c r="H945" s="6">
        <f>H944-B945</f>
        <v>0</v>
      </c>
      <c r="I945" s="24">
        <f t="shared" si="82"/>
        <v>0</v>
      </c>
      <c r="J945"/>
      <c r="K945"/>
      <c r="L945"/>
      <c r="M945" s="2">
        <v>460</v>
      </c>
    </row>
    <row r="946" spans="2:13" ht="12.75">
      <c r="B946" s="248">
        <v>1500</v>
      </c>
      <c r="C946" s="1" t="s">
        <v>422</v>
      </c>
      <c r="D946" s="14" t="s">
        <v>12</v>
      </c>
      <c r="E946" s="1" t="s">
        <v>22</v>
      </c>
      <c r="F946" s="291" t="s">
        <v>423</v>
      </c>
      <c r="G946" s="29" t="s">
        <v>311</v>
      </c>
      <c r="H946" s="6">
        <f>H945-B946</f>
        <v>-1500</v>
      </c>
      <c r="I946" s="24">
        <f t="shared" si="82"/>
        <v>3.260869565217391</v>
      </c>
      <c r="K946" t="s">
        <v>259</v>
      </c>
      <c r="L946">
        <v>21</v>
      </c>
      <c r="M946" s="2">
        <v>460</v>
      </c>
    </row>
    <row r="947" spans="2:13" ht="12.75">
      <c r="B947" s="248">
        <v>1500</v>
      </c>
      <c r="C947" s="1" t="s">
        <v>424</v>
      </c>
      <c r="D947" s="14" t="s">
        <v>12</v>
      </c>
      <c r="E947" s="1" t="s">
        <v>22</v>
      </c>
      <c r="F947" s="291" t="s">
        <v>425</v>
      </c>
      <c r="G947" s="29" t="s">
        <v>368</v>
      </c>
      <c r="H947" s="6">
        <f>H946-B947</f>
        <v>-3000</v>
      </c>
      <c r="I947" s="24">
        <f t="shared" si="82"/>
        <v>3.260869565217391</v>
      </c>
      <c r="K947" t="s">
        <v>259</v>
      </c>
      <c r="L947">
        <v>21</v>
      </c>
      <c r="M947" s="2">
        <v>460</v>
      </c>
    </row>
    <row r="948" spans="1:13" ht="12.75">
      <c r="A948" s="13"/>
      <c r="B948" s="106">
        <f>SUM(B946:B947)</f>
        <v>3000</v>
      </c>
      <c r="C948" s="13" t="s">
        <v>27</v>
      </c>
      <c r="D948" s="13"/>
      <c r="E948" s="13"/>
      <c r="F948" s="63"/>
      <c r="G948" s="20"/>
      <c r="H948" s="55">
        <v>0</v>
      </c>
      <c r="I948" s="56">
        <f aca="true" t="shared" si="83" ref="I948:I973">+B948/M948</f>
        <v>6.521739130434782</v>
      </c>
      <c r="J948" s="57"/>
      <c r="K948" s="57"/>
      <c r="L948" s="57"/>
      <c r="M948" s="2">
        <v>460</v>
      </c>
    </row>
    <row r="949" spans="2:13" ht="12.75">
      <c r="B949" s="248"/>
      <c r="H949" s="6">
        <f>H948-B949</f>
        <v>0</v>
      </c>
      <c r="I949" s="24">
        <f t="shared" si="83"/>
        <v>0</v>
      </c>
      <c r="M949" s="2">
        <v>460</v>
      </c>
    </row>
    <row r="950" spans="1:13" s="57" customFormat="1" ht="12.75">
      <c r="A950" s="1"/>
      <c r="B950" s="248"/>
      <c r="C950" s="1"/>
      <c r="D950" s="1"/>
      <c r="E950" s="1"/>
      <c r="F950" s="78"/>
      <c r="G950" s="29"/>
      <c r="H950" s="6">
        <f>H949-B950</f>
        <v>0</v>
      </c>
      <c r="I950" s="24">
        <f t="shared" si="83"/>
        <v>0</v>
      </c>
      <c r="J950"/>
      <c r="K950"/>
      <c r="L950"/>
      <c r="M950" s="2">
        <v>460</v>
      </c>
    </row>
    <row r="951" spans="2:13" ht="12.75">
      <c r="B951" s="248">
        <v>1500</v>
      </c>
      <c r="C951" s="1" t="s">
        <v>28</v>
      </c>
      <c r="D951" s="14" t="s">
        <v>12</v>
      </c>
      <c r="E951" s="1" t="s">
        <v>29</v>
      </c>
      <c r="F951" s="291" t="s">
        <v>426</v>
      </c>
      <c r="G951" s="29" t="s">
        <v>311</v>
      </c>
      <c r="H951" s="6">
        <f>H950-B951</f>
        <v>-1500</v>
      </c>
      <c r="I951" s="24">
        <f t="shared" si="83"/>
        <v>3.260869565217391</v>
      </c>
      <c r="K951" t="s">
        <v>259</v>
      </c>
      <c r="L951">
        <v>21</v>
      </c>
      <c r="M951" s="2">
        <v>460</v>
      </c>
    </row>
    <row r="952" spans="2:13" ht="12.75">
      <c r="B952" s="248">
        <v>1900</v>
      </c>
      <c r="C952" s="1" t="s">
        <v>28</v>
      </c>
      <c r="D952" s="14" t="s">
        <v>12</v>
      </c>
      <c r="E952" s="1" t="s">
        <v>29</v>
      </c>
      <c r="F952" s="291" t="s">
        <v>426</v>
      </c>
      <c r="G952" s="29" t="s">
        <v>368</v>
      </c>
      <c r="H952" s="6">
        <f>H951-B952</f>
        <v>-3400</v>
      </c>
      <c r="I952" s="24">
        <f t="shared" si="83"/>
        <v>4.130434782608695</v>
      </c>
      <c r="K952" t="s">
        <v>259</v>
      </c>
      <c r="L952">
        <v>21</v>
      </c>
      <c r="M952" s="2">
        <v>460</v>
      </c>
    </row>
    <row r="953" spans="1:13" ht="12.75">
      <c r="A953" s="13"/>
      <c r="B953" s="106">
        <f>SUM(B951:B952)</f>
        <v>3400</v>
      </c>
      <c r="C953" s="13"/>
      <c r="D953" s="13"/>
      <c r="E953" s="13" t="s">
        <v>29</v>
      </c>
      <c r="F953" s="63"/>
      <c r="G953" s="20"/>
      <c r="H953" s="55">
        <v>0</v>
      </c>
      <c r="I953" s="56">
        <f t="shared" si="83"/>
        <v>7.391304347826087</v>
      </c>
      <c r="J953" s="57"/>
      <c r="K953" s="57"/>
      <c r="L953" s="57"/>
      <c r="M953" s="2">
        <v>460</v>
      </c>
    </row>
    <row r="954" spans="2:13" ht="12.75">
      <c r="B954" s="248"/>
      <c r="H954" s="6">
        <f>H953-B954</f>
        <v>0</v>
      </c>
      <c r="I954" s="24">
        <f t="shared" si="83"/>
        <v>0</v>
      </c>
      <c r="M954" s="2">
        <v>460</v>
      </c>
    </row>
    <row r="955" spans="2:13" ht="12.75">
      <c r="B955" s="248"/>
      <c r="H955" s="6">
        <f>H954-B955</f>
        <v>0</v>
      </c>
      <c r="I955" s="24">
        <f t="shared" si="83"/>
        <v>0</v>
      </c>
      <c r="M955" s="2">
        <v>460</v>
      </c>
    </row>
    <row r="956" spans="1:13" s="298" customFormat="1" ht="12.75">
      <c r="A956" s="77"/>
      <c r="B956" s="248">
        <v>3000</v>
      </c>
      <c r="C956" s="77" t="s">
        <v>31</v>
      </c>
      <c r="D956" s="34" t="s">
        <v>12</v>
      </c>
      <c r="E956" s="77" t="s">
        <v>22</v>
      </c>
      <c r="F956" s="291" t="s">
        <v>427</v>
      </c>
      <c r="G956" s="78" t="s">
        <v>311</v>
      </c>
      <c r="H956" s="76">
        <f>H955-B956</f>
        <v>-3000</v>
      </c>
      <c r="I956" s="214">
        <f t="shared" si="83"/>
        <v>6.521739130434782</v>
      </c>
      <c r="K956" s="298" t="s">
        <v>259</v>
      </c>
      <c r="L956" s="298">
        <v>21</v>
      </c>
      <c r="M956" s="299">
        <v>460</v>
      </c>
    </row>
    <row r="957" spans="1:13" s="298" customFormat="1" ht="12.75">
      <c r="A957" s="297"/>
      <c r="B957" s="106">
        <f>SUM(B956)</f>
        <v>3000</v>
      </c>
      <c r="C957" s="297" t="s">
        <v>31</v>
      </c>
      <c r="D957" s="297"/>
      <c r="E957" s="297"/>
      <c r="F957" s="63"/>
      <c r="G957" s="63"/>
      <c r="H957" s="50">
        <v>0</v>
      </c>
      <c r="I957" s="225">
        <f t="shared" si="83"/>
        <v>6.521739130434782</v>
      </c>
      <c r="J957" s="300"/>
      <c r="K957" s="300"/>
      <c r="L957" s="300"/>
      <c r="M957" s="299">
        <v>460</v>
      </c>
    </row>
    <row r="958" spans="2:13" ht="12.75">
      <c r="B958" s="248"/>
      <c r="H958" s="6">
        <f>H957-B958</f>
        <v>0</v>
      </c>
      <c r="I958" s="24">
        <f t="shared" si="83"/>
        <v>0</v>
      </c>
      <c r="M958" s="2">
        <v>460</v>
      </c>
    </row>
    <row r="959" spans="2:13" ht="12.75">
      <c r="B959" s="248"/>
      <c r="H959" s="6">
        <f>H958-B959</f>
        <v>0</v>
      </c>
      <c r="I959" s="24">
        <f t="shared" si="83"/>
        <v>0</v>
      </c>
      <c r="M959" s="2">
        <v>460</v>
      </c>
    </row>
    <row r="960" spans="2:13" ht="12.75">
      <c r="B960" s="248">
        <v>1000</v>
      </c>
      <c r="C960" s="1" t="s">
        <v>266</v>
      </c>
      <c r="D960" s="14" t="s">
        <v>12</v>
      </c>
      <c r="E960" s="1" t="s">
        <v>22</v>
      </c>
      <c r="F960" s="291" t="s">
        <v>426</v>
      </c>
      <c r="G960" s="29" t="s">
        <v>311</v>
      </c>
      <c r="H960" s="6">
        <f>H959-B960</f>
        <v>-1000</v>
      </c>
      <c r="I960" s="24">
        <f t="shared" si="83"/>
        <v>2.1739130434782608</v>
      </c>
      <c r="K960" t="s">
        <v>259</v>
      </c>
      <c r="L960">
        <v>21</v>
      </c>
      <c r="M960" s="2">
        <v>460</v>
      </c>
    </row>
    <row r="961" spans="2:13" ht="12.75">
      <c r="B961" s="248">
        <v>1000</v>
      </c>
      <c r="C961" s="1" t="s">
        <v>266</v>
      </c>
      <c r="D961" s="14" t="s">
        <v>12</v>
      </c>
      <c r="E961" s="1" t="s">
        <v>22</v>
      </c>
      <c r="F961" s="291" t="s">
        <v>426</v>
      </c>
      <c r="G961" s="29" t="s">
        <v>368</v>
      </c>
      <c r="H961" s="6">
        <f>H960-B961</f>
        <v>-2000</v>
      </c>
      <c r="I961" s="24">
        <f t="shared" si="83"/>
        <v>2.1739130434782608</v>
      </c>
      <c r="K961" t="s">
        <v>259</v>
      </c>
      <c r="L961">
        <v>21</v>
      </c>
      <c r="M961" s="2">
        <v>460</v>
      </c>
    </row>
    <row r="962" spans="1:13" ht="12.75">
      <c r="A962" s="13"/>
      <c r="B962" s="106">
        <f>SUM(B960:B961)</f>
        <v>2000</v>
      </c>
      <c r="C962" s="13" t="s">
        <v>266</v>
      </c>
      <c r="D962" s="13"/>
      <c r="E962" s="13"/>
      <c r="F962" s="63"/>
      <c r="G962" s="20"/>
      <c r="H962" s="55">
        <v>0</v>
      </c>
      <c r="I962" s="56">
        <f t="shared" si="83"/>
        <v>4.3478260869565215</v>
      </c>
      <c r="J962" s="57"/>
      <c r="K962" s="57"/>
      <c r="L962" s="57"/>
      <c r="M962" s="2">
        <v>460</v>
      </c>
    </row>
    <row r="963" spans="2:13" ht="12.75">
      <c r="B963" s="248"/>
      <c r="H963" s="6">
        <f>H962-B963</f>
        <v>0</v>
      </c>
      <c r="I963" s="24">
        <f t="shared" si="83"/>
        <v>0</v>
      </c>
      <c r="M963" s="2">
        <v>460</v>
      </c>
    </row>
    <row r="964" spans="2:13" ht="12.75">
      <c r="B964" s="248"/>
      <c r="H964" s="6">
        <f>H963-B964</f>
        <v>0</v>
      </c>
      <c r="I964" s="24">
        <f t="shared" si="83"/>
        <v>0</v>
      </c>
      <c r="M964" s="2">
        <v>460</v>
      </c>
    </row>
    <row r="965" spans="2:13" ht="12.75">
      <c r="B965" s="248">
        <v>2000</v>
      </c>
      <c r="C965" s="1" t="s">
        <v>115</v>
      </c>
      <c r="D965" s="14" t="s">
        <v>12</v>
      </c>
      <c r="E965" s="1" t="s">
        <v>35</v>
      </c>
      <c r="F965" s="291" t="s">
        <v>426</v>
      </c>
      <c r="G965" s="29" t="s">
        <v>311</v>
      </c>
      <c r="H965" s="6">
        <f>H964-B965</f>
        <v>-2000</v>
      </c>
      <c r="I965" s="24">
        <f t="shared" si="83"/>
        <v>4.3478260869565215</v>
      </c>
      <c r="K965" t="s">
        <v>259</v>
      </c>
      <c r="L965">
        <v>21</v>
      </c>
      <c r="M965" s="2">
        <v>460</v>
      </c>
    </row>
    <row r="966" spans="1:13" s="57" customFormat="1" ht="12.75">
      <c r="A966" s="1"/>
      <c r="B966" s="248">
        <v>1000</v>
      </c>
      <c r="C966" s="1" t="s">
        <v>115</v>
      </c>
      <c r="D966" s="14" t="s">
        <v>12</v>
      </c>
      <c r="E966" s="1" t="s">
        <v>35</v>
      </c>
      <c r="F966" s="291" t="s">
        <v>426</v>
      </c>
      <c r="G966" s="29" t="s">
        <v>368</v>
      </c>
      <c r="H966" s="6">
        <f>H965-B966</f>
        <v>-3000</v>
      </c>
      <c r="I966" s="24">
        <f t="shared" si="83"/>
        <v>2.1739130434782608</v>
      </c>
      <c r="J966"/>
      <c r="K966" t="s">
        <v>259</v>
      </c>
      <c r="L966">
        <v>21</v>
      </c>
      <c r="M966" s="2">
        <v>460</v>
      </c>
    </row>
    <row r="967" spans="1:13" ht="12.75">
      <c r="A967" s="13"/>
      <c r="B967" s="106">
        <f>SUM(B965:B966)</f>
        <v>3000</v>
      </c>
      <c r="C967" s="13"/>
      <c r="D967" s="13"/>
      <c r="E967" s="13" t="s">
        <v>35</v>
      </c>
      <c r="F967" s="63"/>
      <c r="G967" s="20"/>
      <c r="H967" s="55">
        <v>0</v>
      </c>
      <c r="I967" s="56">
        <f t="shared" si="83"/>
        <v>6.521739130434782</v>
      </c>
      <c r="J967" s="57"/>
      <c r="K967" s="57"/>
      <c r="L967" s="57"/>
      <c r="M967" s="2">
        <v>460</v>
      </c>
    </row>
    <row r="968" spans="2:13" ht="12.75">
      <c r="B968" s="248"/>
      <c r="H968" s="6">
        <f>H967-B968</f>
        <v>0</v>
      </c>
      <c r="I968" s="24">
        <f t="shared" si="83"/>
        <v>0</v>
      </c>
      <c r="M968" s="2">
        <v>460</v>
      </c>
    </row>
    <row r="969" spans="2:13" ht="12.75">
      <c r="B969" s="248"/>
      <c r="H969" s="6">
        <f>H968-B969</f>
        <v>0</v>
      </c>
      <c r="I969" s="24">
        <f t="shared" si="83"/>
        <v>0</v>
      </c>
      <c r="M969" s="2">
        <v>460</v>
      </c>
    </row>
    <row r="970" spans="2:13" ht="12.75">
      <c r="B970" s="248"/>
      <c r="H970" s="6">
        <f>H969-B970</f>
        <v>0</v>
      </c>
      <c r="I970" s="24">
        <f t="shared" si="83"/>
        <v>0</v>
      </c>
      <c r="M970" s="2">
        <v>460</v>
      </c>
    </row>
    <row r="971" spans="2:13" ht="12.75">
      <c r="B971" s="248"/>
      <c r="H971" s="6">
        <f>H970-B971</f>
        <v>0</v>
      </c>
      <c r="I971" s="24">
        <f t="shared" si="83"/>
        <v>0</v>
      </c>
      <c r="M971" s="2">
        <v>460</v>
      </c>
    </row>
    <row r="972" spans="1:13" ht="12.75">
      <c r="A972" s="13"/>
      <c r="B972" s="106">
        <f>+B1004+B1017+B1028+B1042+B1052+B985</f>
        <v>152200</v>
      </c>
      <c r="C972" s="51" t="s">
        <v>428</v>
      </c>
      <c r="D972" s="52" t="s">
        <v>429</v>
      </c>
      <c r="E972" s="51" t="s">
        <v>15</v>
      </c>
      <c r="F972" s="53" t="s">
        <v>430</v>
      </c>
      <c r="G972" s="54" t="s">
        <v>101</v>
      </c>
      <c r="H972" s="55"/>
      <c r="I972" s="56">
        <f t="shared" si="83"/>
        <v>330.8695652173913</v>
      </c>
      <c r="J972" s="56"/>
      <c r="K972" s="56"/>
      <c r="L972" s="57"/>
      <c r="M972" s="2">
        <v>460</v>
      </c>
    </row>
    <row r="973" spans="2:13" ht="12.75">
      <c r="B973" s="248"/>
      <c r="H973" s="6">
        <f aca="true" t="shared" si="84" ref="H973:H984">H972-B973</f>
        <v>0</v>
      </c>
      <c r="I973" s="24">
        <f t="shared" si="83"/>
        <v>0</v>
      </c>
      <c r="M973" s="2">
        <v>460</v>
      </c>
    </row>
    <row r="974" spans="2:13" ht="12.75">
      <c r="B974" s="248">
        <v>4000</v>
      </c>
      <c r="C974" s="1" t="s">
        <v>0</v>
      </c>
      <c r="D974" s="1" t="s">
        <v>12</v>
      </c>
      <c r="E974" s="1" t="s">
        <v>39</v>
      </c>
      <c r="F974" s="291" t="s">
        <v>431</v>
      </c>
      <c r="G974" s="29" t="s">
        <v>368</v>
      </c>
      <c r="H974" s="6">
        <f t="shared" si="84"/>
        <v>-4000</v>
      </c>
      <c r="I974" s="24">
        <v>8</v>
      </c>
      <c r="K974" t="s">
        <v>0</v>
      </c>
      <c r="L974">
        <v>22</v>
      </c>
      <c r="M974" s="2">
        <v>460</v>
      </c>
    </row>
    <row r="975" spans="2:13" ht="12.75">
      <c r="B975" s="248">
        <v>2000</v>
      </c>
      <c r="C975" s="1" t="s">
        <v>0</v>
      </c>
      <c r="D975" s="1" t="s">
        <v>12</v>
      </c>
      <c r="E975" s="1" t="s">
        <v>39</v>
      </c>
      <c r="F975" s="291" t="s">
        <v>432</v>
      </c>
      <c r="G975" s="29" t="s">
        <v>371</v>
      </c>
      <c r="H975" s="6">
        <f t="shared" si="84"/>
        <v>-6000</v>
      </c>
      <c r="I975" s="24">
        <v>4</v>
      </c>
      <c r="K975" t="s">
        <v>0</v>
      </c>
      <c r="L975">
        <v>22</v>
      </c>
      <c r="M975" s="2">
        <v>460</v>
      </c>
    </row>
    <row r="976" spans="2:13" ht="12.75">
      <c r="B976" s="248">
        <v>3000</v>
      </c>
      <c r="C976" s="1" t="s">
        <v>0</v>
      </c>
      <c r="D976" s="1" t="s">
        <v>12</v>
      </c>
      <c r="E976" s="1" t="s">
        <v>39</v>
      </c>
      <c r="F976" s="291" t="s">
        <v>433</v>
      </c>
      <c r="G976" s="29" t="s">
        <v>373</v>
      </c>
      <c r="H976" s="6">
        <f t="shared" si="84"/>
        <v>-9000</v>
      </c>
      <c r="I976" s="24">
        <v>6</v>
      </c>
      <c r="K976" t="s">
        <v>0</v>
      </c>
      <c r="L976">
        <v>22</v>
      </c>
      <c r="M976" s="2">
        <v>460</v>
      </c>
    </row>
    <row r="977" spans="2:13" ht="12.75">
      <c r="B977" s="248">
        <v>4000</v>
      </c>
      <c r="C977" s="1" t="s">
        <v>0</v>
      </c>
      <c r="D977" s="1" t="s">
        <v>12</v>
      </c>
      <c r="E977" s="1" t="s">
        <v>39</v>
      </c>
      <c r="F977" s="291" t="s">
        <v>434</v>
      </c>
      <c r="G977" s="29" t="s">
        <v>375</v>
      </c>
      <c r="H977" s="6">
        <f t="shared" si="84"/>
        <v>-13000</v>
      </c>
      <c r="I977" s="24">
        <v>8</v>
      </c>
      <c r="K977" t="s">
        <v>0</v>
      </c>
      <c r="L977">
        <v>22</v>
      </c>
      <c r="M977" s="2">
        <v>460</v>
      </c>
    </row>
    <row r="978" spans="2:13" ht="12.75">
      <c r="B978" s="248">
        <v>2000</v>
      </c>
      <c r="C978" s="1" t="s">
        <v>0</v>
      </c>
      <c r="D978" s="1" t="s">
        <v>12</v>
      </c>
      <c r="E978" s="1" t="s">
        <v>39</v>
      </c>
      <c r="F978" s="291" t="s">
        <v>435</v>
      </c>
      <c r="G978" s="29" t="s">
        <v>397</v>
      </c>
      <c r="H978" s="6">
        <f t="shared" si="84"/>
        <v>-15000</v>
      </c>
      <c r="I978" s="24">
        <v>4</v>
      </c>
      <c r="K978" t="s">
        <v>0</v>
      </c>
      <c r="L978">
        <v>22</v>
      </c>
      <c r="M978" s="2">
        <v>460</v>
      </c>
    </row>
    <row r="979" spans="2:13" ht="12.75">
      <c r="B979" s="248">
        <v>3000</v>
      </c>
      <c r="C979" s="1" t="s">
        <v>0</v>
      </c>
      <c r="D979" s="1" t="s">
        <v>12</v>
      </c>
      <c r="E979" s="1" t="s">
        <v>39</v>
      </c>
      <c r="F979" s="291" t="s">
        <v>436</v>
      </c>
      <c r="G979" s="29" t="s">
        <v>399</v>
      </c>
      <c r="H979" s="6">
        <f t="shared" si="84"/>
        <v>-18000</v>
      </c>
      <c r="I979" s="24">
        <v>6</v>
      </c>
      <c r="K979" t="s">
        <v>0</v>
      </c>
      <c r="L979">
        <v>22</v>
      </c>
      <c r="M979" s="2">
        <v>460</v>
      </c>
    </row>
    <row r="980" spans="2:13" ht="12.75">
      <c r="B980" s="248">
        <v>5000</v>
      </c>
      <c r="C980" s="1" t="s">
        <v>0</v>
      </c>
      <c r="D980" s="1" t="s">
        <v>12</v>
      </c>
      <c r="E980" s="1" t="s">
        <v>39</v>
      </c>
      <c r="F980" s="291" t="s">
        <v>437</v>
      </c>
      <c r="G980" s="29" t="s">
        <v>377</v>
      </c>
      <c r="H980" s="6">
        <f t="shared" si="84"/>
        <v>-23000</v>
      </c>
      <c r="I980" s="24">
        <v>10</v>
      </c>
      <c r="K980" t="s">
        <v>0</v>
      </c>
      <c r="L980">
        <v>22</v>
      </c>
      <c r="M980" s="2">
        <v>460</v>
      </c>
    </row>
    <row r="981" spans="2:13" ht="12.75">
      <c r="B981" s="248">
        <v>4000</v>
      </c>
      <c r="C981" s="1" t="s">
        <v>0</v>
      </c>
      <c r="D981" s="1" t="s">
        <v>12</v>
      </c>
      <c r="E981" s="1" t="s">
        <v>39</v>
      </c>
      <c r="F981" s="291" t="s">
        <v>438</v>
      </c>
      <c r="G981" s="29" t="s">
        <v>379</v>
      </c>
      <c r="H981" s="6">
        <f t="shared" si="84"/>
        <v>-27000</v>
      </c>
      <c r="I981" s="24">
        <v>5</v>
      </c>
      <c r="J981" s="65"/>
      <c r="K981" t="s">
        <v>0</v>
      </c>
      <c r="L981">
        <v>22</v>
      </c>
      <c r="M981" s="2">
        <v>460</v>
      </c>
    </row>
    <row r="982" spans="2:13" ht="12.75">
      <c r="B982" s="104">
        <v>2000</v>
      </c>
      <c r="C982" s="1" t="s">
        <v>0</v>
      </c>
      <c r="D982" s="14" t="s">
        <v>12</v>
      </c>
      <c r="E982" s="36" t="s">
        <v>39</v>
      </c>
      <c r="F982" s="291" t="s">
        <v>1174</v>
      </c>
      <c r="G982" s="37" t="s">
        <v>447</v>
      </c>
      <c r="H982" s="6">
        <f t="shared" si="84"/>
        <v>-29000</v>
      </c>
      <c r="I982" s="24">
        <f aca="true" t="shared" si="85" ref="I982:I1006">+B982/M982</f>
        <v>4</v>
      </c>
      <c r="K982" t="s">
        <v>0</v>
      </c>
      <c r="L982">
        <v>22</v>
      </c>
      <c r="M982" s="2">
        <v>500</v>
      </c>
    </row>
    <row r="983" spans="2:13" ht="12.75">
      <c r="B983" s="248">
        <v>2000</v>
      </c>
      <c r="C983" s="1" t="s">
        <v>0</v>
      </c>
      <c r="D983" s="1" t="s">
        <v>12</v>
      </c>
      <c r="E983" s="1" t="s">
        <v>39</v>
      </c>
      <c r="F983" s="291" t="s">
        <v>1175</v>
      </c>
      <c r="G983" s="29" t="s">
        <v>451</v>
      </c>
      <c r="H983" s="6">
        <f t="shared" si="84"/>
        <v>-31000</v>
      </c>
      <c r="I983" s="24">
        <f t="shared" si="85"/>
        <v>4</v>
      </c>
      <c r="K983" t="s">
        <v>0</v>
      </c>
      <c r="L983">
        <v>22</v>
      </c>
      <c r="M983" s="2">
        <v>500</v>
      </c>
    </row>
    <row r="984" spans="2:13" ht="12.75">
      <c r="B984" s="248">
        <v>2000</v>
      </c>
      <c r="C984" s="1" t="s">
        <v>0</v>
      </c>
      <c r="D984" s="1" t="s">
        <v>12</v>
      </c>
      <c r="E984" s="1" t="s">
        <v>39</v>
      </c>
      <c r="F984" s="291" t="s">
        <v>1176</v>
      </c>
      <c r="G984" s="29" t="s">
        <v>453</v>
      </c>
      <c r="H984" s="6">
        <f t="shared" si="84"/>
        <v>-33000</v>
      </c>
      <c r="I984" s="24">
        <f t="shared" si="85"/>
        <v>4</v>
      </c>
      <c r="K984" t="s">
        <v>0</v>
      </c>
      <c r="L984">
        <v>22</v>
      </c>
      <c r="M984" s="2">
        <v>500</v>
      </c>
    </row>
    <row r="985" spans="1:13" ht="12.75">
      <c r="A985" s="13"/>
      <c r="B985" s="106">
        <f>SUM(B974:B984)</f>
        <v>33000</v>
      </c>
      <c r="C985" s="13" t="s">
        <v>0</v>
      </c>
      <c r="D985" s="13"/>
      <c r="E985" s="13"/>
      <c r="F985" s="63"/>
      <c r="G985" s="20"/>
      <c r="H985" s="55">
        <v>0</v>
      </c>
      <c r="I985" s="56">
        <f t="shared" si="85"/>
        <v>71.73913043478261</v>
      </c>
      <c r="J985" s="57"/>
      <c r="K985" s="57"/>
      <c r="L985" s="57"/>
      <c r="M985" s="2">
        <v>460</v>
      </c>
    </row>
    <row r="986" spans="2:13" ht="12.75">
      <c r="B986" s="248"/>
      <c r="H986" s="6">
        <f aca="true" t="shared" si="86" ref="H986:H1003">H985-B986</f>
        <v>0</v>
      </c>
      <c r="I986" s="24">
        <f t="shared" si="85"/>
        <v>0</v>
      </c>
      <c r="M986" s="2">
        <v>460</v>
      </c>
    </row>
    <row r="987" spans="1:13" s="57" customFormat="1" ht="12.75">
      <c r="A987" s="1"/>
      <c r="B987" s="248"/>
      <c r="C987" s="1"/>
      <c r="D987" s="1"/>
      <c r="E987" s="1"/>
      <c r="F987" s="78"/>
      <c r="G987" s="29"/>
      <c r="H987" s="6">
        <f t="shared" si="86"/>
        <v>0</v>
      </c>
      <c r="I987" s="24">
        <f t="shared" si="85"/>
        <v>0</v>
      </c>
      <c r="J987"/>
      <c r="K987"/>
      <c r="L987"/>
      <c r="M987" s="2">
        <v>460</v>
      </c>
    </row>
    <row r="988" spans="2:13" ht="12.75">
      <c r="B988" s="354">
        <v>4000</v>
      </c>
      <c r="C988" s="1" t="s">
        <v>439</v>
      </c>
      <c r="D988" s="14" t="s">
        <v>12</v>
      </c>
      <c r="E988" s="1" t="s">
        <v>22</v>
      </c>
      <c r="F988" s="78" t="s">
        <v>442</v>
      </c>
      <c r="G988" s="29" t="s">
        <v>368</v>
      </c>
      <c r="H988" s="6">
        <f t="shared" si="86"/>
        <v>-4000</v>
      </c>
      <c r="I988" s="24">
        <f t="shared" si="85"/>
        <v>8.695652173913043</v>
      </c>
      <c r="K988" t="s">
        <v>43</v>
      </c>
      <c r="L988">
        <v>22</v>
      </c>
      <c r="M988" s="2">
        <v>460</v>
      </c>
    </row>
    <row r="989" spans="2:13" ht="12.75">
      <c r="B989" s="248">
        <v>3000</v>
      </c>
      <c r="C989" s="1" t="s">
        <v>440</v>
      </c>
      <c r="D989" s="14" t="s">
        <v>12</v>
      </c>
      <c r="E989" s="1" t="s">
        <v>22</v>
      </c>
      <c r="F989" s="78" t="s">
        <v>442</v>
      </c>
      <c r="G989" s="29" t="s">
        <v>371</v>
      </c>
      <c r="H989" s="6">
        <f t="shared" si="86"/>
        <v>-7000</v>
      </c>
      <c r="I989" s="24">
        <f t="shared" si="85"/>
        <v>6.521739130434782</v>
      </c>
      <c r="K989" t="s">
        <v>43</v>
      </c>
      <c r="L989">
        <v>22</v>
      </c>
      <c r="M989" s="2">
        <v>460</v>
      </c>
    </row>
    <row r="990" spans="2:13" ht="12.75">
      <c r="B990" s="248">
        <v>500</v>
      </c>
      <c r="C990" s="1" t="s">
        <v>441</v>
      </c>
      <c r="D990" s="14" t="s">
        <v>12</v>
      </c>
      <c r="E990" s="1" t="s">
        <v>22</v>
      </c>
      <c r="F990" s="78" t="s">
        <v>442</v>
      </c>
      <c r="G990" s="29" t="s">
        <v>371</v>
      </c>
      <c r="H990" s="6">
        <f t="shared" si="86"/>
        <v>-7500</v>
      </c>
      <c r="I990" s="24">
        <f t="shared" si="85"/>
        <v>1.0869565217391304</v>
      </c>
      <c r="K990" t="s">
        <v>43</v>
      </c>
      <c r="L990">
        <v>22</v>
      </c>
      <c r="M990" s="2">
        <v>460</v>
      </c>
    </row>
    <row r="991" spans="2:13" ht="12.75">
      <c r="B991" s="248">
        <v>1000</v>
      </c>
      <c r="C991" s="1" t="s">
        <v>443</v>
      </c>
      <c r="D991" s="14" t="s">
        <v>12</v>
      </c>
      <c r="E991" s="1" t="s">
        <v>22</v>
      </c>
      <c r="F991" s="78" t="s">
        <v>442</v>
      </c>
      <c r="G991" s="29" t="s">
        <v>373</v>
      </c>
      <c r="H991" s="6">
        <f t="shared" si="86"/>
        <v>-8500</v>
      </c>
      <c r="I991" s="24">
        <f t="shared" si="85"/>
        <v>2.1739130434782608</v>
      </c>
      <c r="K991" t="s">
        <v>43</v>
      </c>
      <c r="L991">
        <v>22</v>
      </c>
      <c r="M991" s="2">
        <v>460</v>
      </c>
    </row>
    <row r="992" spans="2:13" ht="12.75">
      <c r="B992" s="248">
        <v>1000</v>
      </c>
      <c r="C992" s="1" t="s">
        <v>443</v>
      </c>
      <c r="D992" s="14" t="s">
        <v>12</v>
      </c>
      <c r="E992" s="1" t="s">
        <v>22</v>
      </c>
      <c r="F992" s="78" t="s">
        <v>442</v>
      </c>
      <c r="G992" s="29" t="s">
        <v>375</v>
      </c>
      <c r="H992" s="6">
        <f t="shared" si="86"/>
        <v>-9500</v>
      </c>
      <c r="I992" s="24">
        <f t="shared" si="85"/>
        <v>2.1739130434782608</v>
      </c>
      <c r="K992" t="s">
        <v>43</v>
      </c>
      <c r="L992">
        <v>22</v>
      </c>
      <c r="M992" s="2">
        <v>460</v>
      </c>
    </row>
    <row r="993" spans="2:13" ht="12.75">
      <c r="B993" s="248">
        <v>2000</v>
      </c>
      <c r="C993" s="1" t="s">
        <v>444</v>
      </c>
      <c r="D993" s="14" t="s">
        <v>12</v>
      </c>
      <c r="E993" s="1" t="s">
        <v>22</v>
      </c>
      <c r="F993" s="78" t="s">
        <v>442</v>
      </c>
      <c r="G993" s="29" t="s">
        <v>397</v>
      </c>
      <c r="H993" s="6">
        <f t="shared" si="86"/>
        <v>-11500</v>
      </c>
      <c r="I993" s="24">
        <f t="shared" si="85"/>
        <v>4.3478260869565215</v>
      </c>
      <c r="K993" t="s">
        <v>43</v>
      </c>
      <c r="L993">
        <v>22</v>
      </c>
      <c r="M993" s="2">
        <v>460</v>
      </c>
    </row>
    <row r="994" spans="2:13" ht="12.75">
      <c r="B994" s="248">
        <v>2000</v>
      </c>
      <c r="C994" s="1" t="s">
        <v>445</v>
      </c>
      <c r="D994" s="14" t="s">
        <v>12</v>
      </c>
      <c r="E994" s="1" t="s">
        <v>22</v>
      </c>
      <c r="F994" s="78" t="s">
        <v>442</v>
      </c>
      <c r="G994" s="29" t="s">
        <v>397</v>
      </c>
      <c r="H994" s="6">
        <f t="shared" si="86"/>
        <v>-13500</v>
      </c>
      <c r="I994" s="24">
        <f t="shared" si="85"/>
        <v>4.3478260869565215</v>
      </c>
      <c r="K994" t="s">
        <v>43</v>
      </c>
      <c r="L994">
        <v>22</v>
      </c>
      <c r="M994" s="2">
        <v>460</v>
      </c>
    </row>
    <row r="995" spans="2:13" ht="12.75">
      <c r="B995" s="248">
        <v>1000</v>
      </c>
      <c r="C995" s="1" t="s">
        <v>443</v>
      </c>
      <c r="D995" s="14" t="s">
        <v>12</v>
      </c>
      <c r="E995" s="1" t="s">
        <v>22</v>
      </c>
      <c r="F995" s="78" t="s">
        <v>442</v>
      </c>
      <c r="G995" s="29" t="s">
        <v>399</v>
      </c>
      <c r="H995" s="6">
        <f t="shared" si="86"/>
        <v>-14500</v>
      </c>
      <c r="I995" s="24">
        <f t="shared" si="85"/>
        <v>2.1739130434782608</v>
      </c>
      <c r="K995" t="s">
        <v>43</v>
      </c>
      <c r="L995">
        <v>22</v>
      </c>
      <c r="M995" s="2">
        <v>460</v>
      </c>
    </row>
    <row r="996" spans="2:13" ht="12.75">
      <c r="B996" s="248">
        <v>1000</v>
      </c>
      <c r="C996" s="1" t="s">
        <v>443</v>
      </c>
      <c r="D996" s="14" t="s">
        <v>12</v>
      </c>
      <c r="E996" s="1" t="s">
        <v>22</v>
      </c>
      <c r="F996" s="78" t="s">
        <v>442</v>
      </c>
      <c r="G996" s="29" t="s">
        <v>377</v>
      </c>
      <c r="H996" s="6">
        <f t="shared" si="86"/>
        <v>-15500</v>
      </c>
      <c r="I996" s="24">
        <f t="shared" si="85"/>
        <v>2.1739130434782608</v>
      </c>
      <c r="K996" t="s">
        <v>43</v>
      </c>
      <c r="L996">
        <v>22</v>
      </c>
      <c r="M996" s="2">
        <v>460</v>
      </c>
    </row>
    <row r="997" spans="2:13" ht="12.75">
      <c r="B997" s="248">
        <v>1000</v>
      </c>
      <c r="C997" s="1" t="s">
        <v>443</v>
      </c>
      <c r="D997" s="14" t="s">
        <v>12</v>
      </c>
      <c r="E997" s="1" t="s">
        <v>22</v>
      </c>
      <c r="F997" s="78" t="s">
        <v>442</v>
      </c>
      <c r="G997" s="29" t="s">
        <v>377</v>
      </c>
      <c r="H997" s="6">
        <f t="shared" si="86"/>
        <v>-16500</v>
      </c>
      <c r="I997" s="24">
        <f t="shared" si="85"/>
        <v>2.1739130434782608</v>
      </c>
      <c r="K997" t="s">
        <v>43</v>
      </c>
      <c r="L997">
        <v>22</v>
      </c>
      <c r="M997" s="2">
        <v>460</v>
      </c>
    </row>
    <row r="998" spans="2:13" ht="12.75">
      <c r="B998" s="248">
        <v>500</v>
      </c>
      <c r="C998" s="1" t="s">
        <v>446</v>
      </c>
      <c r="D998" s="14" t="s">
        <v>12</v>
      </c>
      <c r="E998" s="1" t="s">
        <v>22</v>
      </c>
      <c r="F998" s="78" t="s">
        <v>442</v>
      </c>
      <c r="G998" s="29" t="s">
        <v>379</v>
      </c>
      <c r="H998" s="6">
        <f t="shared" si="86"/>
        <v>-17000</v>
      </c>
      <c r="I998" s="24">
        <f t="shared" si="85"/>
        <v>1.0869565217391304</v>
      </c>
      <c r="K998" t="s">
        <v>43</v>
      </c>
      <c r="L998">
        <v>22</v>
      </c>
      <c r="M998" s="2">
        <v>460</v>
      </c>
    </row>
    <row r="999" spans="2:13" ht="12.75">
      <c r="B999" s="248">
        <v>5000</v>
      </c>
      <c r="C999" s="1" t="s">
        <v>441</v>
      </c>
      <c r="D999" s="14" t="s">
        <v>12</v>
      </c>
      <c r="E999" s="1" t="s">
        <v>22</v>
      </c>
      <c r="F999" s="78" t="s">
        <v>442</v>
      </c>
      <c r="G999" s="29" t="s">
        <v>447</v>
      </c>
      <c r="H999" s="6">
        <f t="shared" si="86"/>
        <v>-22000</v>
      </c>
      <c r="I999" s="24">
        <f t="shared" si="85"/>
        <v>10.869565217391305</v>
      </c>
      <c r="K999" t="s">
        <v>43</v>
      </c>
      <c r="L999">
        <v>22</v>
      </c>
      <c r="M999" s="2">
        <v>460</v>
      </c>
    </row>
    <row r="1000" spans="1:13" s="57" customFormat="1" ht="12.75">
      <c r="A1000" s="1"/>
      <c r="B1000" s="248">
        <v>2500</v>
      </c>
      <c r="C1000" s="1" t="s">
        <v>448</v>
      </c>
      <c r="D1000" s="14" t="s">
        <v>12</v>
      </c>
      <c r="E1000" s="1" t="s">
        <v>22</v>
      </c>
      <c r="F1000" s="78" t="s">
        <v>449</v>
      </c>
      <c r="G1000" s="29" t="s">
        <v>447</v>
      </c>
      <c r="H1000" s="6">
        <f t="shared" si="86"/>
        <v>-24500</v>
      </c>
      <c r="I1000" s="24">
        <f t="shared" si="85"/>
        <v>5.434782608695652</v>
      </c>
      <c r="J1000"/>
      <c r="K1000" t="s">
        <v>43</v>
      </c>
      <c r="L1000">
        <v>22</v>
      </c>
      <c r="M1000" s="2">
        <v>460</v>
      </c>
    </row>
    <row r="1001" spans="2:13" ht="12.75">
      <c r="B1001" s="248">
        <v>3500</v>
      </c>
      <c r="C1001" s="1" t="s">
        <v>25</v>
      </c>
      <c r="D1001" s="14" t="s">
        <v>12</v>
      </c>
      <c r="E1001" s="1" t="s">
        <v>22</v>
      </c>
      <c r="F1001" s="78" t="s">
        <v>450</v>
      </c>
      <c r="G1001" s="29" t="s">
        <v>451</v>
      </c>
      <c r="H1001" s="6">
        <f t="shared" si="86"/>
        <v>-28000</v>
      </c>
      <c r="I1001" s="24">
        <f t="shared" si="85"/>
        <v>7.608695652173913</v>
      </c>
      <c r="K1001" t="s">
        <v>43</v>
      </c>
      <c r="L1001">
        <v>22</v>
      </c>
      <c r="M1001" s="2">
        <v>460</v>
      </c>
    </row>
    <row r="1002" spans="2:13" ht="12.75">
      <c r="B1002" s="248">
        <v>3500</v>
      </c>
      <c r="C1002" s="1" t="s">
        <v>452</v>
      </c>
      <c r="D1002" s="14" t="s">
        <v>12</v>
      </c>
      <c r="E1002" s="1" t="s">
        <v>22</v>
      </c>
      <c r="F1002" s="78" t="s">
        <v>442</v>
      </c>
      <c r="G1002" s="29" t="s">
        <v>453</v>
      </c>
      <c r="H1002" s="6">
        <f t="shared" si="86"/>
        <v>-31500</v>
      </c>
      <c r="I1002" s="24">
        <f t="shared" si="85"/>
        <v>7.608695652173913</v>
      </c>
      <c r="K1002" t="s">
        <v>43</v>
      </c>
      <c r="L1002">
        <v>22</v>
      </c>
      <c r="M1002" s="2">
        <v>460</v>
      </c>
    </row>
    <row r="1003" spans="2:13" ht="12.75">
      <c r="B1003" s="248">
        <v>700</v>
      </c>
      <c r="C1003" s="1" t="s">
        <v>454</v>
      </c>
      <c r="D1003" s="14" t="s">
        <v>12</v>
      </c>
      <c r="E1003" s="1" t="s">
        <v>22</v>
      </c>
      <c r="F1003" s="78" t="s">
        <v>442</v>
      </c>
      <c r="G1003" s="29" t="s">
        <v>453</v>
      </c>
      <c r="H1003" s="6">
        <f t="shared" si="86"/>
        <v>-32200</v>
      </c>
      <c r="I1003" s="24">
        <f t="shared" si="85"/>
        <v>1.5217391304347827</v>
      </c>
      <c r="K1003" t="s">
        <v>43</v>
      </c>
      <c r="L1003">
        <v>22</v>
      </c>
      <c r="M1003" s="2">
        <v>460</v>
      </c>
    </row>
    <row r="1004" spans="1:13" ht="12.75">
      <c r="A1004" s="13"/>
      <c r="B1004" s="106">
        <f>SUM(B988:B1003)</f>
        <v>32200</v>
      </c>
      <c r="C1004" s="13" t="s">
        <v>27</v>
      </c>
      <c r="D1004" s="13"/>
      <c r="E1004" s="13"/>
      <c r="F1004" s="63"/>
      <c r="G1004" s="20"/>
      <c r="H1004" s="55">
        <v>0</v>
      </c>
      <c r="I1004" s="56">
        <f t="shared" si="85"/>
        <v>70</v>
      </c>
      <c r="J1004" s="57"/>
      <c r="K1004" s="57"/>
      <c r="L1004" s="57"/>
      <c r="M1004" s="2">
        <v>460</v>
      </c>
    </row>
    <row r="1005" spans="2:13" ht="12.75">
      <c r="B1005" s="248"/>
      <c r="H1005" s="6">
        <f aca="true" t="shared" si="87" ref="H1005:H1016">H1004-B1005</f>
        <v>0</v>
      </c>
      <c r="I1005" s="24">
        <f t="shared" si="85"/>
        <v>0</v>
      </c>
      <c r="M1005" s="2">
        <v>460</v>
      </c>
    </row>
    <row r="1006" spans="2:13" ht="12.75">
      <c r="B1006" s="248"/>
      <c r="H1006" s="6">
        <f t="shared" si="87"/>
        <v>0</v>
      </c>
      <c r="I1006" s="24">
        <f t="shared" si="85"/>
        <v>0</v>
      </c>
      <c r="M1006" s="2">
        <v>460</v>
      </c>
    </row>
    <row r="1007" spans="2:13" ht="12.75">
      <c r="B1007" s="248">
        <v>2000</v>
      </c>
      <c r="C1007" s="1" t="s">
        <v>28</v>
      </c>
      <c r="D1007" s="14" t="s">
        <v>12</v>
      </c>
      <c r="E1007" s="1" t="s">
        <v>29</v>
      </c>
      <c r="F1007" s="78" t="s">
        <v>442</v>
      </c>
      <c r="G1007" s="29" t="s">
        <v>368</v>
      </c>
      <c r="H1007" s="6">
        <f t="shared" si="87"/>
        <v>-2000</v>
      </c>
      <c r="I1007" s="24">
        <v>4</v>
      </c>
      <c r="K1007" t="s">
        <v>43</v>
      </c>
      <c r="L1007">
        <v>22</v>
      </c>
      <c r="M1007" s="2">
        <v>460</v>
      </c>
    </row>
    <row r="1008" spans="2:13" ht="12.75">
      <c r="B1008" s="248">
        <v>2000</v>
      </c>
      <c r="C1008" s="1" t="s">
        <v>28</v>
      </c>
      <c r="D1008" s="14" t="s">
        <v>12</v>
      </c>
      <c r="E1008" s="1" t="s">
        <v>29</v>
      </c>
      <c r="F1008" s="78" t="s">
        <v>442</v>
      </c>
      <c r="G1008" s="29" t="s">
        <v>371</v>
      </c>
      <c r="H1008" s="6">
        <f t="shared" si="87"/>
        <v>-4000</v>
      </c>
      <c r="I1008" s="24">
        <v>4</v>
      </c>
      <c r="K1008" t="s">
        <v>43</v>
      </c>
      <c r="L1008">
        <v>22</v>
      </c>
      <c r="M1008" s="2">
        <v>460</v>
      </c>
    </row>
    <row r="1009" spans="2:13" ht="12.75">
      <c r="B1009" s="248">
        <v>1000</v>
      </c>
      <c r="C1009" s="1" t="s">
        <v>28</v>
      </c>
      <c r="D1009" s="14" t="s">
        <v>12</v>
      </c>
      <c r="E1009" s="1" t="s">
        <v>29</v>
      </c>
      <c r="F1009" s="78" t="s">
        <v>442</v>
      </c>
      <c r="G1009" s="29" t="s">
        <v>373</v>
      </c>
      <c r="H1009" s="6">
        <f t="shared" si="87"/>
        <v>-5000</v>
      </c>
      <c r="I1009" s="24">
        <v>2</v>
      </c>
      <c r="K1009" t="s">
        <v>43</v>
      </c>
      <c r="L1009">
        <v>22</v>
      </c>
      <c r="M1009" s="2">
        <v>460</v>
      </c>
    </row>
    <row r="1010" spans="2:13" ht="12.75">
      <c r="B1010" s="248">
        <v>1000</v>
      </c>
      <c r="C1010" s="1" t="s">
        <v>28</v>
      </c>
      <c r="D1010" s="14" t="s">
        <v>12</v>
      </c>
      <c r="E1010" s="1" t="s">
        <v>29</v>
      </c>
      <c r="F1010" s="78" t="s">
        <v>442</v>
      </c>
      <c r="G1010" s="29" t="s">
        <v>375</v>
      </c>
      <c r="H1010" s="6">
        <f t="shared" si="87"/>
        <v>-6000</v>
      </c>
      <c r="I1010" s="24">
        <v>2</v>
      </c>
      <c r="K1010" t="s">
        <v>43</v>
      </c>
      <c r="L1010">
        <v>22</v>
      </c>
      <c r="M1010" s="2">
        <v>460</v>
      </c>
    </row>
    <row r="1011" spans="2:13" ht="12.75">
      <c r="B1011" s="248">
        <v>1000</v>
      </c>
      <c r="C1011" s="1" t="s">
        <v>28</v>
      </c>
      <c r="D1011" s="14" t="s">
        <v>12</v>
      </c>
      <c r="E1011" s="1" t="s">
        <v>29</v>
      </c>
      <c r="F1011" s="78" t="s">
        <v>442</v>
      </c>
      <c r="G1011" s="29" t="s">
        <v>399</v>
      </c>
      <c r="H1011" s="6">
        <f t="shared" si="87"/>
        <v>-7000</v>
      </c>
      <c r="I1011" s="24">
        <v>2</v>
      </c>
      <c r="K1011" t="s">
        <v>43</v>
      </c>
      <c r="L1011">
        <v>22</v>
      </c>
      <c r="M1011" s="2">
        <v>460</v>
      </c>
    </row>
    <row r="1012" spans="1:13" s="57" customFormat="1" ht="12.75">
      <c r="A1012" s="1"/>
      <c r="B1012" s="248">
        <v>1000</v>
      </c>
      <c r="C1012" s="1" t="s">
        <v>28</v>
      </c>
      <c r="D1012" s="14" t="s">
        <v>12</v>
      </c>
      <c r="E1012" s="1" t="s">
        <v>29</v>
      </c>
      <c r="F1012" s="78" t="s">
        <v>442</v>
      </c>
      <c r="G1012" s="29" t="s">
        <v>377</v>
      </c>
      <c r="H1012" s="6">
        <f t="shared" si="87"/>
        <v>-8000</v>
      </c>
      <c r="I1012" s="24">
        <v>2</v>
      </c>
      <c r="J1012"/>
      <c r="K1012" t="s">
        <v>43</v>
      </c>
      <c r="L1012">
        <v>22</v>
      </c>
      <c r="M1012" s="2">
        <v>460</v>
      </c>
    </row>
    <row r="1013" spans="2:13" ht="12.75">
      <c r="B1013" s="248">
        <v>1000</v>
      </c>
      <c r="C1013" s="1" t="s">
        <v>28</v>
      </c>
      <c r="D1013" s="14" t="s">
        <v>12</v>
      </c>
      <c r="E1013" s="1" t="s">
        <v>29</v>
      </c>
      <c r="F1013" s="78" t="s">
        <v>442</v>
      </c>
      <c r="G1013" s="29" t="s">
        <v>379</v>
      </c>
      <c r="H1013" s="6">
        <f t="shared" si="87"/>
        <v>-9000</v>
      </c>
      <c r="I1013" s="24">
        <v>2</v>
      </c>
      <c r="K1013" t="s">
        <v>43</v>
      </c>
      <c r="L1013">
        <v>22</v>
      </c>
      <c r="M1013" s="2">
        <v>460</v>
      </c>
    </row>
    <row r="1014" spans="2:13" ht="12.75">
      <c r="B1014" s="248">
        <v>2500</v>
      </c>
      <c r="C1014" s="1" t="s">
        <v>392</v>
      </c>
      <c r="D1014" s="14" t="s">
        <v>12</v>
      </c>
      <c r="E1014" s="1" t="s">
        <v>29</v>
      </c>
      <c r="F1014" s="78" t="s">
        <v>442</v>
      </c>
      <c r="G1014" s="29" t="s">
        <v>447</v>
      </c>
      <c r="H1014" s="6">
        <f t="shared" si="87"/>
        <v>-11500</v>
      </c>
      <c r="I1014" s="24">
        <v>5</v>
      </c>
      <c r="K1014" t="s">
        <v>43</v>
      </c>
      <c r="L1014">
        <v>22</v>
      </c>
      <c r="M1014" s="2">
        <v>460</v>
      </c>
    </row>
    <row r="1015" spans="2:13" ht="12.75">
      <c r="B1015" s="248">
        <v>2000</v>
      </c>
      <c r="C1015" s="1" t="s">
        <v>28</v>
      </c>
      <c r="D1015" s="14" t="s">
        <v>12</v>
      </c>
      <c r="E1015" s="1" t="s">
        <v>29</v>
      </c>
      <c r="F1015" s="78" t="s">
        <v>442</v>
      </c>
      <c r="G1015" s="29" t="s">
        <v>451</v>
      </c>
      <c r="H1015" s="6">
        <f t="shared" si="87"/>
        <v>-13500</v>
      </c>
      <c r="I1015" s="24">
        <v>4</v>
      </c>
      <c r="K1015" t="s">
        <v>43</v>
      </c>
      <c r="L1015">
        <v>22</v>
      </c>
      <c r="M1015" s="2">
        <v>460</v>
      </c>
    </row>
    <row r="1016" spans="2:13" ht="12.75">
      <c r="B1016" s="248">
        <v>1000</v>
      </c>
      <c r="C1016" s="1" t="s">
        <v>28</v>
      </c>
      <c r="D1016" s="14" t="s">
        <v>12</v>
      </c>
      <c r="E1016" s="1" t="s">
        <v>29</v>
      </c>
      <c r="F1016" s="78" t="s">
        <v>442</v>
      </c>
      <c r="G1016" s="29" t="s">
        <v>453</v>
      </c>
      <c r="H1016" s="6">
        <f t="shared" si="87"/>
        <v>-14500</v>
      </c>
      <c r="I1016" s="24">
        <v>2</v>
      </c>
      <c r="K1016" t="s">
        <v>43</v>
      </c>
      <c r="L1016">
        <v>22</v>
      </c>
      <c r="M1016" s="2">
        <v>460</v>
      </c>
    </row>
    <row r="1017" spans="1:13" ht="12.75">
      <c r="A1017" s="13"/>
      <c r="B1017" s="106">
        <f>SUM(B1007:B1016)</f>
        <v>14500</v>
      </c>
      <c r="C1017" s="13"/>
      <c r="D1017" s="13"/>
      <c r="E1017" s="13" t="s">
        <v>29</v>
      </c>
      <c r="F1017" s="63"/>
      <c r="G1017" s="20"/>
      <c r="H1017" s="55">
        <v>0</v>
      </c>
      <c r="I1017" s="56">
        <f>+B1017/M1017</f>
        <v>31.52173913043478</v>
      </c>
      <c r="J1017" s="57"/>
      <c r="K1017" s="57"/>
      <c r="L1017" s="57"/>
      <c r="M1017" s="2">
        <v>460</v>
      </c>
    </row>
    <row r="1018" spans="2:13" ht="12.75">
      <c r="B1018" s="248"/>
      <c r="H1018" s="6">
        <f aca="true" t="shared" si="88" ref="H1018:H1027">H1017-B1018</f>
        <v>0</v>
      </c>
      <c r="I1018" s="24">
        <f>+B1018/M1018</f>
        <v>0</v>
      </c>
      <c r="M1018" s="2">
        <v>460</v>
      </c>
    </row>
    <row r="1019" spans="2:13" ht="12.75">
      <c r="B1019" s="248"/>
      <c r="H1019" s="6">
        <f t="shared" si="88"/>
        <v>0</v>
      </c>
      <c r="I1019" s="24">
        <f>+B1019/M1019</f>
        <v>0</v>
      </c>
      <c r="M1019" s="2">
        <v>460</v>
      </c>
    </row>
    <row r="1020" spans="1:13" s="17" customFormat="1" ht="12.75">
      <c r="A1020" s="14"/>
      <c r="B1020" s="104">
        <v>5000</v>
      </c>
      <c r="C1020" s="14" t="s">
        <v>31</v>
      </c>
      <c r="D1020" s="14" t="s">
        <v>12</v>
      </c>
      <c r="E1020" s="14" t="s">
        <v>22</v>
      </c>
      <c r="F1020" s="32" t="s">
        <v>455</v>
      </c>
      <c r="G1020" s="31" t="s">
        <v>368</v>
      </c>
      <c r="H1020" s="30">
        <f t="shared" si="88"/>
        <v>-5000</v>
      </c>
      <c r="I1020" s="41">
        <v>10</v>
      </c>
      <c r="K1020" s="17" t="s">
        <v>43</v>
      </c>
      <c r="L1020" s="17">
        <v>22</v>
      </c>
      <c r="M1020" s="42">
        <v>460</v>
      </c>
    </row>
    <row r="1021" spans="2:13" ht="12.75">
      <c r="B1021" s="248">
        <v>5000</v>
      </c>
      <c r="C1021" s="1" t="s">
        <v>31</v>
      </c>
      <c r="D1021" s="14" t="s">
        <v>12</v>
      </c>
      <c r="E1021" s="1" t="s">
        <v>22</v>
      </c>
      <c r="F1021" s="78" t="s">
        <v>456</v>
      </c>
      <c r="G1021" s="29" t="s">
        <v>371</v>
      </c>
      <c r="H1021" s="6">
        <f t="shared" si="88"/>
        <v>-10000</v>
      </c>
      <c r="I1021" s="24">
        <v>10</v>
      </c>
      <c r="K1021" t="s">
        <v>43</v>
      </c>
      <c r="L1021">
        <v>22</v>
      </c>
      <c r="M1021" s="2">
        <v>460</v>
      </c>
    </row>
    <row r="1022" spans="2:13" ht="12.75">
      <c r="B1022" s="248">
        <v>5000</v>
      </c>
      <c r="C1022" s="1" t="s">
        <v>31</v>
      </c>
      <c r="D1022" s="14" t="s">
        <v>12</v>
      </c>
      <c r="E1022" s="1" t="s">
        <v>22</v>
      </c>
      <c r="F1022" s="78" t="s">
        <v>456</v>
      </c>
      <c r="G1022" s="29" t="s">
        <v>373</v>
      </c>
      <c r="H1022" s="6">
        <f t="shared" si="88"/>
        <v>-15000</v>
      </c>
      <c r="I1022" s="24">
        <v>10</v>
      </c>
      <c r="K1022" t="s">
        <v>43</v>
      </c>
      <c r="L1022">
        <v>22</v>
      </c>
      <c r="M1022" s="2">
        <v>460</v>
      </c>
    </row>
    <row r="1023" spans="2:13" ht="12.75">
      <c r="B1023" s="248">
        <v>5000</v>
      </c>
      <c r="C1023" s="1" t="s">
        <v>31</v>
      </c>
      <c r="D1023" s="14" t="s">
        <v>12</v>
      </c>
      <c r="E1023" s="1" t="s">
        <v>22</v>
      </c>
      <c r="F1023" s="78" t="s">
        <v>456</v>
      </c>
      <c r="G1023" s="29" t="s">
        <v>375</v>
      </c>
      <c r="H1023" s="6">
        <f t="shared" si="88"/>
        <v>-20000</v>
      </c>
      <c r="I1023" s="24">
        <v>10</v>
      </c>
      <c r="K1023" t="s">
        <v>43</v>
      </c>
      <c r="L1023">
        <v>22</v>
      </c>
      <c r="M1023" s="2">
        <v>460</v>
      </c>
    </row>
    <row r="1024" spans="2:13" ht="12.75">
      <c r="B1024" s="248">
        <v>5000</v>
      </c>
      <c r="C1024" s="1" t="s">
        <v>31</v>
      </c>
      <c r="D1024" s="14" t="s">
        <v>12</v>
      </c>
      <c r="E1024" s="1" t="s">
        <v>22</v>
      </c>
      <c r="F1024" s="78" t="s">
        <v>456</v>
      </c>
      <c r="G1024" s="29" t="s">
        <v>397</v>
      </c>
      <c r="H1024" s="6">
        <f t="shared" si="88"/>
        <v>-25000</v>
      </c>
      <c r="I1024" s="24">
        <v>10</v>
      </c>
      <c r="K1024" t="s">
        <v>43</v>
      </c>
      <c r="L1024">
        <v>22</v>
      </c>
      <c r="M1024" s="2">
        <v>460</v>
      </c>
    </row>
    <row r="1025" spans="2:13" ht="12.75">
      <c r="B1025" s="248">
        <v>5000</v>
      </c>
      <c r="C1025" s="1" t="s">
        <v>31</v>
      </c>
      <c r="D1025" s="14" t="s">
        <v>12</v>
      </c>
      <c r="E1025" s="1" t="s">
        <v>22</v>
      </c>
      <c r="F1025" s="78" t="s">
        <v>456</v>
      </c>
      <c r="G1025" s="29" t="s">
        <v>399</v>
      </c>
      <c r="H1025" s="6">
        <f t="shared" si="88"/>
        <v>-30000</v>
      </c>
      <c r="I1025" s="24">
        <v>10</v>
      </c>
      <c r="K1025" t="s">
        <v>43</v>
      </c>
      <c r="L1025">
        <v>22</v>
      </c>
      <c r="M1025" s="2">
        <v>460</v>
      </c>
    </row>
    <row r="1026" spans="1:13" s="57" customFormat="1" ht="12.75">
      <c r="A1026" s="1"/>
      <c r="B1026" s="248">
        <v>5000</v>
      </c>
      <c r="C1026" s="1" t="s">
        <v>31</v>
      </c>
      <c r="D1026" s="14" t="s">
        <v>12</v>
      </c>
      <c r="E1026" s="1" t="s">
        <v>22</v>
      </c>
      <c r="F1026" s="78" t="s">
        <v>1213</v>
      </c>
      <c r="G1026" s="29" t="s">
        <v>377</v>
      </c>
      <c r="H1026" s="6">
        <f t="shared" si="88"/>
        <v>-35000</v>
      </c>
      <c r="I1026" s="24">
        <v>10</v>
      </c>
      <c r="J1026"/>
      <c r="K1026" t="s">
        <v>43</v>
      </c>
      <c r="L1026">
        <v>22</v>
      </c>
      <c r="M1026" s="2">
        <v>460</v>
      </c>
    </row>
    <row r="1027" spans="2:13" ht="12.75">
      <c r="B1027" s="248">
        <v>5000</v>
      </c>
      <c r="C1027" s="1" t="s">
        <v>31</v>
      </c>
      <c r="D1027" s="14" t="s">
        <v>12</v>
      </c>
      <c r="E1027" s="1" t="s">
        <v>22</v>
      </c>
      <c r="F1027" s="78" t="s">
        <v>1213</v>
      </c>
      <c r="G1027" s="29" t="s">
        <v>447</v>
      </c>
      <c r="H1027" s="6">
        <f t="shared" si="88"/>
        <v>-40000</v>
      </c>
      <c r="I1027" s="24">
        <v>10</v>
      </c>
      <c r="K1027" t="s">
        <v>43</v>
      </c>
      <c r="L1027">
        <v>22</v>
      </c>
      <c r="M1027" s="2">
        <v>460</v>
      </c>
    </row>
    <row r="1028" spans="1:13" ht="12.75">
      <c r="A1028" s="13"/>
      <c r="B1028" s="106">
        <f>SUM(B1020:B1027)</f>
        <v>40000</v>
      </c>
      <c r="C1028" s="13" t="s">
        <v>31</v>
      </c>
      <c r="D1028" s="13"/>
      <c r="E1028" s="13"/>
      <c r="F1028" s="63"/>
      <c r="G1028" s="20"/>
      <c r="H1028" s="55">
        <v>0</v>
      </c>
      <c r="I1028" s="56">
        <f>+B1028/M1028</f>
        <v>86.95652173913044</v>
      </c>
      <c r="J1028" s="57"/>
      <c r="K1028" s="57"/>
      <c r="L1028" s="57"/>
      <c r="M1028" s="2">
        <v>460</v>
      </c>
    </row>
    <row r="1029" spans="2:13" ht="12.75">
      <c r="B1029" s="248"/>
      <c r="H1029" s="6">
        <f aca="true" t="shared" si="89" ref="H1029:H1041">H1028-B1029</f>
        <v>0</v>
      </c>
      <c r="I1029" s="24">
        <f>+B1029/M1029</f>
        <v>0</v>
      </c>
      <c r="M1029" s="2">
        <v>460</v>
      </c>
    </row>
    <row r="1030" spans="2:13" ht="12.75">
      <c r="B1030" s="248"/>
      <c r="H1030" s="6">
        <f t="shared" si="89"/>
        <v>0</v>
      </c>
      <c r="I1030" s="24">
        <f>+B1030/M1030</f>
        <v>0</v>
      </c>
      <c r="M1030" s="2">
        <v>460</v>
      </c>
    </row>
    <row r="1031" spans="2:13" ht="12.75">
      <c r="B1031" s="248">
        <v>2000</v>
      </c>
      <c r="C1031" s="1" t="s">
        <v>33</v>
      </c>
      <c r="D1031" s="14" t="s">
        <v>12</v>
      </c>
      <c r="E1031" s="1" t="s">
        <v>22</v>
      </c>
      <c r="F1031" s="78" t="s">
        <v>442</v>
      </c>
      <c r="G1031" s="29" t="s">
        <v>368</v>
      </c>
      <c r="H1031" s="6">
        <f t="shared" si="89"/>
        <v>-2000</v>
      </c>
      <c r="I1031" s="24">
        <v>4</v>
      </c>
      <c r="K1031" t="s">
        <v>43</v>
      </c>
      <c r="L1031">
        <v>22</v>
      </c>
      <c r="M1031" s="2">
        <v>460</v>
      </c>
    </row>
    <row r="1032" spans="2:13" ht="12.75">
      <c r="B1032" s="248">
        <v>2000</v>
      </c>
      <c r="C1032" s="1" t="s">
        <v>33</v>
      </c>
      <c r="D1032" s="14" t="s">
        <v>12</v>
      </c>
      <c r="E1032" s="1" t="s">
        <v>22</v>
      </c>
      <c r="F1032" s="78" t="s">
        <v>442</v>
      </c>
      <c r="G1032" s="29" t="s">
        <v>371</v>
      </c>
      <c r="H1032" s="6">
        <f t="shared" si="89"/>
        <v>-4000</v>
      </c>
      <c r="I1032" s="24">
        <v>4</v>
      </c>
      <c r="K1032" t="s">
        <v>43</v>
      </c>
      <c r="L1032">
        <v>22</v>
      </c>
      <c r="M1032" s="2">
        <v>460</v>
      </c>
    </row>
    <row r="1033" spans="2:13" ht="12.75">
      <c r="B1033" s="248">
        <v>2000</v>
      </c>
      <c r="C1033" s="1" t="s">
        <v>33</v>
      </c>
      <c r="D1033" s="14" t="s">
        <v>12</v>
      </c>
      <c r="E1033" s="1" t="s">
        <v>22</v>
      </c>
      <c r="F1033" s="78" t="s">
        <v>442</v>
      </c>
      <c r="G1033" s="29" t="s">
        <v>373</v>
      </c>
      <c r="H1033" s="6">
        <f t="shared" si="89"/>
        <v>-6000</v>
      </c>
      <c r="I1033" s="24">
        <v>4</v>
      </c>
      <c r="K1033" t="s">
        <v>43</v>
      </c>
      <c r="L1033">
        <v>22</v>
      </c>
      <c r="M1033" s="2">
        <v>460</v>
      </c>
    </row>
    <row r="1034" spans="2:13" ht="12.75">
      <c r="B1034" s="248">
        <v>2000</v>
      </c>
      <c r="C1034" s="1" t="s">
        <v>33</v>
      </c>
      <c r="D1034" s="14" t="s">
        <v>12</v>
      </c>
      <c r="E1034" s="1" t="s">
        <v>22</v>
      </c>
      <c r="F1034" s="78" t="s">
        <v>442</v>
      </c>
      <c r="G1034" s="29" t="s">
        <v>375</v>
      </c>
      <c r="H1034" s="6">
        <f t="shared" si="89"/>
        <v>-8000</v>
      </c>
      <c r="I1034" s="24">
        <v>4</v>
      </c>
      <c r="K1034" t="s">
        <v>43</v>
      </c>
      <c r="L1034">
        <v>22</v>
      </c>
      <c r="M1034" s="2">
        <v>460</v>
      </c>
    </row>
    <row r="1035" spans="1:13" s="57" customFormat="1" ht="12.75">
      <c r="A1035" s="1"/>
      <c r="B1035" s="248">
        <v>2000</v>
      </c>
      <c r="C1035" s="1" t="s">
        <v>33</v>
      </c>
      <c r="D1035" s="14" t="s">
        <v>12</v>
      </c>
      <c r="E1035" s="1" t="s">
        <v>22</v>
      </c>
      <c r="F1035" s="78" t="s">
        <v>442</v>
      </c>
      <c r="G1035" s="29" t="s">
        <v>397</v>
      </c>
      <c r="H1035" s="6">
        <f t="shared" si="89"/>
        <v>-10000</v>
      </c>
      <c r="I1035" s="24">
        <v>4</v>
      </c>
      <c r="J1035"/>
      <c r="K1035" t="s">
        <v>43</v>
      </c>
      <c r="L1035">
        <v>22</v>
      </c>
      <c r="M1035" s="2">
        <v>460</v>
      </c>
    </row>
    <row r="1036" spans="2:13" ht="12.75">
      <c r="B1036" s="248">
        <v>2000</v>
      </c>
      <c r="C1036" s="1" t="s">
        <v>33</v>
      </c>
      <c r="D1036" s="14" t="s">
        <v>12</v>
      </c>
      <c r="E1036" s="1" t="s">
        <v>22</v>
      </c>
      <c r="F1036" s="78" t="s">
        <v>442</v>
      </c>
      <c r="G1036" s="29" t="s">
        <v>399</v>
      </c>
      <c r="H1036" s="6">
        <f t="shared" si="89"/>
        <v>-12000</v>
      </c>
      <c r="I1036" s="24">
        <v>4</v>
      </c>
      <c r="K1036" t="s">
        <v>43</v>
      </c>
      <c r="L1036">
        <v>22</v>
      </c>
      <c r="M1036" s="2">
        <v>460</v>
      </c>
    </row>
    <row r="1037" spans="2:13" ht="12.75">
      <c r="B1037" s="248">
        <v>2000</v>
      </c>
      <c r="C1037" s="1" t="s">
        <v>33</v>
      </c>
      <c r="D1037" s="14" t="s">
        <v>12</v>
      </c>
      <c r="E1037" s="1" t="s">
        <v>22</v>
      </c>
      <c r="F1037" s="78" t="s">
        <v>442</v>
      </c>
      <c r="G1037" s="29" t="s">
        <v>377</v>
      </c>
      <c r="H1037" s="6">
        <f t="shared" si="89"/>
        <v>-14000</v>
      </c>
      <c r="I1037" s="24">
        <v>4</v>
      </c>
      <c r="K1037" t="s">
        <v>43</v>
      </c>
      <c r="L1037">
        <v>22</v>
      </c>
      <c r="M1037" s="2">
        <v>460</v>
      </c>
    </row>
    <row r="1038" spans="2:13" ht="12.75">
      <c r="B1038" s="248">
        <v>2000</v>
      </c>
      <c r="C1038" s="1" t="s">
        <v>33</v>
      </c>
      <c r="D1038" s="14" t="s">
        <v>12</v>
      </c>
      <c r="E1038" s="1" t="s">
        <v>22</v>
      </c>
      <c r="F1038" s="78" t="s">
        <v>442</v>
      </c>
      <c r="G1038" s="29" t="s">
        <v>379</v>
      </c>
      <c r="H1038" s="6">
        <f t="shared" si="89"/>
        <v>-16000</v>
      </c>
      <c r="I1038" s="24">
        <v>4</v>
      </c>
      <c r="K1038" t="s">
        <v>43</v>
      </c>
      <c r="L1038">
        <v>22</v>
      </c>
      <c r="M1038" s="2">
        <v>460</v>
      </c>
    </row>
    <row r="1039" spans="2:13" ht="12.75">
      <c r="B1039" s="248">
        <v>2000</v>
      </c>
      <c r="C1039" s="1" t="s">
        <v>33</v>
      </c>
      <c r="D1039" s="14" t="s">
        <v>12</v>
      </c>
      <c r="E1039" s="1" t="s">
        <v>22</v>
      </c>
      <c r="F1039" s="78" t="s">
        <v>442</v>
      </c>
      <c r="G1039" s="29" t="s">
        <v>447</v>
      </c>
      <c r="H1039" s="6">
        <f t="shared" si="89"/>
        <v>-18000</v>
      </c>
      <c r="I1039" s="24">
        <v>4</v>
      </c>
      <c r="K1039" t="s">
        <v>43</v>
      </c>
      <c r="L1039">
        <v>22</v>
      </c>
      <c r="M1039" s="2">
        <v>460</v>
      </c>
    </row>
    <row r="1040" spans="2:13" ht="12.75">
      <c r="B1040" s="248">
        <v>2000</v>
      </c>
      <c r="C1040" s="1" t="s">
        <v>33</v>
      </c>
      <c r="D1040" s="14" t="s">
        <v>12</v>
      </c>
      <c r="E1040" s="1" t="s">
        <v>22</v>
      </c>
      <c r="F1040" s="78" t="s">
        <v>442</v>
      </c>
      <c r="G1040" s="29" t="s">
        <v>451</v>
      </c>
      <c r="H1040" s="6">
        <f t="shared" si="89"/>
        <v>-20000</v>
      </c>
      <c r="I1040" s="24">
        <v>4</v>
      </c>
      <c r="K1040" t="s">
        <v>43</v>
      </c>
      <c r="L1040">
        <v>22</v>
      </c>
      <c r="M1040" s="2">
        <v>460</v>
      </c>
    </row>
    <row r="1041" spans="2:13" ht="12.75">
      <c r="B1041" s="248">
        <v>2000</v>
      </c>
      <c r="C1041" s="1" t="s">
        <v>33</v>
      </c>
      <c r="D1041" s="14" t="s">
        <v>12</v>
      </c>
      <c r="E1041" s="1" t="s">
        <v>22</v>
      </c>
      <c r="F1041" s="78" t="s">
        <v>442</v>
      </c>
      <c r="G1041" s="29" t="s">
        <v>453</v>
      </c>
      <c r="H1041" s="6">
        <f t="shared" si="89"/>
        <v>-22000</v>
      </c>
      <c r="I1041" s="24">
        <v>4</v>
      </c>
      <c r="K1041" t="s">
        <v>43</v>
      </c>
      <c r="L1041">
        <v>22</v>
      </c>
      <c r="M1041" s="2">
        <v>460</v>
      </c>
    </row>
    <row r="1042" spans="1:13" ht="12.75">
      <c r="A1042" s="13"/>
      <c r="B1042" s="106">
        <f>SUM(B1031:B1041)</f>
        <v>22000</v>
      </c>
      <c r="C1042" s="13" t="s">
        <v>33</v>
      </c>
      <c r="D1042" s="13"/>
      <c r="E1042" s="13"/>
      <c r="F1042" s="63"/>
      <c r="G1042" s="20"/>
      <c r="H1042" s="55">
        <v>0</v>
      </c>
      <c r="I1042" s="56">
        <f>+B1042/M1042</f>
        <v>47.82608695652174</v>
      </c>
      <c r="J1042" s="57"/>
      <c r="K1042" s="57"/>
      <c r="L1042" s="57"/>
      <c r="M1042" s="2">
        <v>460</v>
      </c>
    </row>
    <row r="1043" spans="1:13" s="57" customFormat="1" ht="12.75">
      <c r="A1043" s="1"/>
      <c r="B1043" s="248"/>
      <c r="C1043" s="1"/>
      <c r="D1043" s="1"/>
      <c r="E1043" s="1"/>
      <c r="F1043" s="78"/>
      <c r="G1043" s="29"/>
      <c r="H1043" s="6">
        <f aca="true" t="shared" si="90" ref="H1043:H1051">H1042-B1043</f>
        <v>0</v>
      </c>
      <c r="I1043" s="24">
        <f>+B1043/M1043</f>
        <v>0</v>
      </c>
      <c r="J1043"/>
      <c r="K1043"/>
      <c r="L1043"/>
      <c r="M1043" s="2">
        <v>460</v>
      </c>
    </row>
    <row r="1044" spans="2:14" ht="12.75">
      <c r="B1044" s="248"/>
      <c r="H1044" s="6">
        <f t="shared" si="90"/>
        <v>0</v>
      </c>
      <c r="I1044" s="24">
        <f>+B1044/M1044</f>
        <v>0</v>
      </c>
      <c r="M1044" s="2">
        <v>460</v>
      </c>
      <c r="N1044" s="40">
        <v>500</v>
      </c>
    </row>
    <row r="1045" spans="2:13" ht="12.75">
      <c r="B1045" s="248">
        <v>1000</v>
      </c>
      <c r="C1045" s="1" t="s">
        <v>34</v>
      </c>
      <c r="D1045" s="14" t="s">
        <v>12</v>
      </c>
      <c r="E1045" s="1" t="s">
        <v>35</v>
      </c>
      <c r="F1045" s="78" t="s">
        <v>442</v>
      </c>
      <c r="G1045" s="29" t="s">
        <v>371</v>
      </c>
      <c r="H1045" s="6">
        <f t="shared" si="90"/>
        <v>-1000</v>
      </c>
      <c r="I1045" s="24">
        <v>2</v>
      </c>
      <c r="K1045" t="s">
        <v>43</v>
      </c>
      <c r="L1045">
        <v>22</v>
      </c>
      <c r="M1045" s="2">
        <v>460</v>
      </c>
    </row>
    <row r="1046" spans="2:13" ht="12.75">
      <c r="B1046" s="248">
        <v>1000</v>
      </c>
      <c r="C1046" s="1" t="s">
        <v>34</v>
      </c>
      <c r="D1046" s="14" t="s">
        <v>12</v>
      </c>
      <c r="E1046" s="1" t="s">
        <v>35</v>
      </c>
      <c r="F1046" s="78" t="s">
        <v>442</v>
      </c>
      <c r="G1046" s="29" t="s">
        <v>373</v>
      </c>
      <c r="H1046" s="6">
        <f t="shared" si="90"/>
        <v>-2000</v>
      </c>
      <c r="I1046" s="24">
        <v>2</v>
      </c>
      <c r="K1046" t="s">
        <v>43</v>
      </c>
      <c r="L1046">
        <v>22</v>
      </c>
      <c r="M1046" s="2">
        <v>460</v>
      </c>
    </row>
    <row r="1047" spans="1:13" s="57" customFormat="1" ht="12.75">
      <c r="A1047" s="1"/>
      <c r="B1047" s="248">
        <v>500</v>
      </c>
      <c r="C1047" s="1" t="s">
        <v>34</v>
      </c>
      <c r="D1047" s="14" t="s">
        <v>12</v>
      </c>
      <c r="E1047" s="1" t="s">
        <v>35</v>
      </c>
      <c r="F1047" s="78" t="s">
        <v>442</v>
      </c>
      <c r="G1047" s="29" t="s">
        <v>375</v>
      </c>
      <c r="H1047" s="6">
        <f t="shared" si="90"/>
        <v>-2500</v>
      </c>
      <c r="I1047" s="24">
        <v>1</v>
      </c>
      <c r="J1047"/>
      <c r="K1047" t="s">
        <v>43</v>
      </c>
      <c r="L1047">
        <v>22</v>
      </c>
      <c r="M1047" s="2">
        <v>460</v>
      </c>
    </row>
    <row r="1048" spans="2:13" ht="12.75">
      <c r="B1048" s="248">
        <v>1000</v>
      </c>
      <c r="C1048" s="1" t="s">
        <v>34</v>
      </c>
      <c r="D1048" s="14" t="s">
        <v>12</v>
      </c>
      <c r="E1048" s="1" t="s">
        <v>35</v>
      </c>
      <c r="F1048" s="78" t="s">
        <v>442</v>
      </c>
      <c r="G1048" s="29" t="s">
        <v>397</v>
      </c>
      <c r="H1048" s="6">
        <f t="shared" si="90"/>
        <v>-3500</v>
      </c>
      <c r="I1048" s="24">
        <v>2</v>
      </c>
      <c r="K1048" t="s">
        <v>43</v>
      </c>
      <c r="L1048">
        <v>22</v>
      </c>
      <c r="M1048" s="2">
        <v>460</v>
      </c>
    </row>
    <row r="1049" spans="2:13" ht="12.75">
      <c r="B1049" s="248">
        <v>1000</v>
      </c>
      <c r="C1049" s="1" t="s">
        <v>34</v>
      </c>
      <c r="D1049" s="14" t="s">
        <v>12</v>
      </c>
      <c r="E1049" s="1" t="s">
        <v>35</v>
      </c>
      <c r="F1049" s="78" t="s">
        <v>442</v>
      </c>
      <c r="G1049" s="29" t="s">
        <v>399</v>
      </c>
      <c r="H1049" s="6">
        <f t="shared" si="90"/>
        <v>-4500</v>
      </c>
      <c r="I1049" s="24">
        <v>2</v>
      </c>
      <c r="K1049" t="s">
        <v>43</v>
      </c>
      <c r="L1049">
        <v>22</v>
      </c>
      <c r="M1049" s="2">
        <v>460</v>
      </c>
    </row>
    <row r="1050" spans="2:13" ht="12.75">
      <c r="B1050" s="248">
        <v>1000</v>
      </c>
      <c r="C1050" s="1" t="s">
        <v>34</v>
      </c>
      <c r="D1050" s="14" t="s">
        <v>12</v>
      </c>
      <c r="E1050" s="1" t="s">
        <v>35</v>
      </c>
      <c r="F1050" s="78" t="s">
        <v>442</v>
      </c>
      <c r="G1050" s="29" t="s">
        <v>377</v>
      </c>
      <c r="H1050" s="6">
        <f t="shared" si="90"/>
        <v>-5500</v>
      </c>
      <c r="I1050" s="24">
        <v>2</v>
      </c>
      <c r="K1050" t="s">
        <v>43</v>
      </c>
      <c r="L1050">
        <v>22</v>
      </c>
      <c r="M1050" s="2">
        <v>460</v>
      </c>
    </row>
    <row r="1051" spans="2:13" ht="12.75">
      <c r="B1051" s="248">
        <v>5000</v>
      </c>
      <c r="C1051" s="1" t="s">
        <v>34</v>
      </c>
      <c r="D1051" s="14" t="s">
        <v>12</v>
      </c>
      <c r="E1051" s="1" t="s">
        <v>35</v>
      </c>
      <c r="F1051" s="78" t="s">
        <v>442</v>
      </c>
      <c r="G1051" s="29" t="s">
        <v>379</v>
      </c>
      <c r="H1051" s="6">
        <f t="shared" si="90"/>
        <v>-10500</v>
      </c>
      <c r="I1051" s="24">
        <v>10</v>
      </c>
      <c r="K1051" t="s">
        <v>43</v>
      </c>
      <c r="L1051">
        <v>22</v>
      </c>
      <c r="M1051" s="2">
        <v>460</v>
      </c>
    </row>
    <row r="1052" spans="1:13" ht="12.75">
      <c r="A1052" s="13"/>
      <c r="B1052" s="106">
        <f>SUM(B1045:B1051)</f>
        <v>10500</v>
      </c>
      <c r="C1052" s="13"/>
      <c r="D1052" s="13"/>
      <c r="E1052" s="13" t="s">
        <v>35</v>
      </c>
      <c r="F1052" s="63"/>
      <c r="G1052" s="20"/>
      <c r="H1052" s="55">
        <v>0</v>
      </c>
      <c r="I1052" s="56">
        <f aca="true" t="shared" si="91" ref="I1052:I1070">+B1052/M1052</f>
        <v>22.82608695652174</v>
      </c>
      <c r="J1052" s="57"/>
      <c r="K1052" s="57"/>
      <c r="L1052" s="57"/>
      <c r="M1052" s="2">
        <v>460</v>
      </c>
    </row>
    <row r="1053" spans="2:13" ht="12.75">
      <c r="B1053" s="104"/>
      <c r="D1053" s="14"/>
      <c r="G1053" s="32"/>
      <c r="H1053" s="6">
        <f>H1052-B1053</f>
        <v>0</v>
      </c>
      <c r="I1053" s="24">
        <f t="shared" si="91"/>
        <v>0</v>
      </c>
      <c r="M1053" s="2">
        <v>460</v>
      </c>
    </row>
    <row r="1054" spans="2:13" ht="12.75">
      <c r="B1054" s="104"/>
      <c r="C1054" s="34"/>
      <c r="D1054" s="14"/>
      <c r="E1054" s="34"/>
      <c r="G1054" s="32"/>
      <c r="H1054" s="6">
        <f>H1053-B1054</f>
        <v>0</v>
      </c>
      <c r="I1054" s="24">
        <f t="shared" si="91"/>
        <v>0</v>
      </c>
      <c r="M1054" s="2">
        <v>460</v>
      </c>
    </row>
    <row r="1055" spans="2:13" ht="12.75">
      <c r="B1055" s="104"/>
      <c r="C1055" s="14"/>
      <c r="D1055" s="14"/>
      <c r="E1055" s="36"/>
      <c r="G1055" s="37"/>
      <c r="H1055" s="6">
        <f>H1054-B1055</f>
        <v>0</v>
      </c>
      <c r="I1055" s="24">
        <f t="shared" si="91"/>
        <v>0</v>
      </c>
      <c r="M1055" s="2">
        <v>460</v>
      </c>
    </row>
    <row r="1056" spans="2:13" ht="12.75">
      <c r="B1056" s="104"/>
      <c r="C1056" s="14"/>
      <c r="D1056" s="14"/>
      <c r="E1056" s="14"/>
      <c r="G1056" s="31"/>
      <c r="H1056" s="6">
        <f>H1055-B1056</f>
        <v>0</v>
      </c>
      <c r="I1056" s="24">
        <f t="shared" si="91"/>
        <v>0</v>
      </c>
      <c r="M1056" s="2">
        <v>460</v>
      </c>
    </row>
    <row r="1057" spans="1:13" ht="12.75">
      <c r="A1057" s="13"/>
      <c r="B1057" s="106">
        <f>+B1060+B1064</f>
        <v>4500</v>
      </c>
      <c r="C1057" s="51" t="s">
        <v>457</v>
      </c>
      <c r="D1057" s="52" t="s">
        <v>458</v>
      </c>
      <c r="E1057" s="51" t="s">
        <v>47</v>
      </c>
      <c r="F1057" s="53" t="s">
        <v>48</v>
      </c>
      <c r="G1057" s="54" t="s">
        <v>151</v>
      </c>
      <c r="H1057" s="55"/>
      <c r="I1057" s="56">
        <f t="shared" si="91"/>
        <v>9.782608695652174</v>
      </c>
      <c r="J1057" s="56"/>
      <c r="K1057" s="56"/>
      <c r="L1057" s="57"/>
      <c r="M1057" s="2">
        <v>460</v>
      </c>
    </row>
    <row r="1058" spans="2:13" ht="12.75">
      <c r="B1058" s="248"/>
      <c r="C1058" s="14"/>
      <c r="D1058" s="14"/>
      <c r="H1058" s="6">
        <f>H1057-B1058</f>
        <v>0</v>
      </c>
      <c r="I1058" s="24">
        <f t="shared" si="91"/>
        <v>0</v>
      </c>
      <c r="M1058" s="2">
        <v>460</v>
      </c>
    </row>
    <row r="1059" spans="1:13" s="57" customFormat="1" ht="12.75">
      <c r="A1059" s="1"/>
      <c r="B1059" s="248">
        <v>2500</v>
      </c>
      <c r="C1059" s="1" t="s">
        <v>0</v>
      </c>
      <c r="D1059" s="1" t="s">
        <v>12</v>
      </c>
      <c r="E1059" s="1" t="s">
        <v>259</v>
      </c>
      <c r="F1059" s="291" t="s">
        <v>459</v>
      </c>
      <c r="G1059" s="29" t="s">
        <v>371</v>
      </c>
      <c r="H1059" s="6">
        <f>H1058-B1059</f>
        <v>-2500</v>
      </c>
      <c r="I1059" s="24">
        <f t="shared" si="91"/>
        <v>5.434782608695652</v>
      </c>
      <c r="J1059"/>
      <c r="K1059" t="s">
        <v>0</v>
      </c>
      <c r="L1059">
        <v>23</v>
      </c>
      <c r="M1059" s="2">
        <v>460</v>
      </c>
    </row>
    <row r="1060" spans="1:13" ht="12.75">
      <c r="A1060" s="13"/>
      <c r="B1060" s="106">
        <f>SUM(B1059)</f>
        <v>2500</v>
      </c>
      <c r="C1060" s="13" t="s">
        <v>0</v>
      </c>
      <c r="D1060" s="13"/>
      <c r="E1060" s="13"/>
      <c r="F1060" s="63"/>
      <c r="G1060" s="20"/>
      <c r="H1060" s="55">
        <v>0</v>
      </c>
      <c r="I1060" s="56">
        <f t="shared" si="91"/>
        <v>5.434782608695652</v>
      </c>
      <c r="J1060" s="57"/>
      <c r="K1060" s="57"/>
      <c r="L1060" s="57"/>
      <c r="M1060" s="2">
        <v>460</v>
      </c>
    </row>
    <row r="1061" spans="2:13" ht="12.75">
      <c r="B1061" s="345"/>
      <c r="C1061" s="39"/>
      <c r="D1061" s="14"/>
      <c r="E1061" s="39"/>
      <c r="H1061" s="6">
        <f>H1060-B1061</f>
        <v>0</v>
      </c>
      <c r="I1061" s="24">
        <f t="shared" si="91"/>
        <v>0</v>
      </c>
      <c r="J1061" s="38"/>
      <c r="K1061" s="38"/>
      <c r="L1061" s="38"/>
      <c r="M1061" s="2">
        <v>460</v>
      </c>
    </row>
    <row r="1062" spans="2:13" ht="12.75">
      <c r="B1062" s="248"/>
      <c r="D1062" s="14"/>
      <c r="H1062" s="6">
        <f>H1061-B1062</f>
        <v>0</v>
      </c>
      <c r="I1062" s="24">
        <f t="shared" si="91"/>
        <v>0</v>
      </c>
      <c r="M1062" s="2">
        <v>460</v>
      </c>
    </row>
    <row r="1063" spans="2:13" ht="12.75">
      <c r="B1063" s="248">
        <v>2000</v>
      </c>
      <c r="C1063" s="1" t="s">
        <v>28</v>
      </c>
      <c r="D1063" s="14" t="s">
        <v>12</v>
      </c>
      <c r="E1063" s="1" t="s">
        <v>29</v>
      </c>
      <c r="F1063" s="291" t="s">
        <v>460</v>
      </c>
      <c r="G1063" s="29" t="s">
        <v>371</v>
      </c>
      <c r="H1063" s="6">
        <f>H1062-B1063</f>
        <v>-2000</v>
      </c>
      <c r="I1063" s="24">
        <f t="shared" si="91"/>
        <v>4.3478260869565215</v>
      </c>
      <c r="K1063" t="s">
        <v>259</v>
      </c>
      <c r="L1063">
        <v>23</v>
      </c>
      <c r="M1063" s="2">
        <v>460</v>
      </c>
    </row>
    <row r="1064" spans="1:13" ht="12.75">
      <c r="A1064" s="13"/>
      <c r="B1064" s="106">
        <f>SUM(B1063)</f>
        <v>2000</v>
      </c>
      <c r="C1064" s="13"/>
      <c r="D1064" s="13"/>
      <c r="E1064" s="13" t="s">
        <v>29</v>
      </c>
      <c r="F1064" s="63"/>
      <c r="G1064" s="20"/>
      <c r="H1064" s="55">
        <v>0</v>
      </c>
      <c r="I1064" s="56">
        <f t="shared" si="91"/>
        <v>4.3478260869565215</v>
      </c>
      <c r="J1064" s="57"/>
      <c r="K1064" s="57"/>
      <c r="L1064" s="57"/>
      <c r="M1064" s="2">
        <v>460</v>
      </c>
    </row>
    <row r="1065" spans="1:13" s="57" customFormat="1" ht="12.75">
      <c r="A1065" s="1"/>
      <c r="B1065" s="248"/>
      <c r="C1065" s="1"/>
      <c r="D1065" s="14"/>
      <c r="E1065" s="1"/>
      <c r="F1065" s="78"/>
      <c r="G1065" s="29"/>
      <c r="H1065" s="6">
        <f>H1064-B1065</f>
        <v>0</v>
      </c>
      <c r="I1065" s="24">
        <f t="shared" si="91"/>
        <v>0</v>
      </c>
      <c r="J1065"/>
      <c r="K1065"/>
      <c r="L1065"/>
      <c r="M1065" s="2">
        <v>460</v>
      </c>
    </row>
    <row r="1066" spans="2:13" ht="12.75">
      <c r="B1066" s="248"/>
      <c r="H1066" s="6">
        <f>H1065-B1066</f>
        <v>0</v>
      </c>
      <c r="I1066" s="24">
        <f t="shared" si="91"/>
        <v>0</v>
      </c>
      <c r="M1066" s="2">
        <v>460</v>
      </c>
    </row>
    <row r="1067" spans="2:13" ht="12.75">
      <c r="B1067" s="248"/>
      <c r="H1067" s="6">
        <f>H1066-B1067</f>
        <v>0</v>
      </c>
      <c r="I1067" s="24">
        <f t="shared" si="91"/>
        <v>0</v>
      </c>
      <c r="M1067" s="2">
        <v>460</v>
      </c>
    </row>
    <row r="1068" spans="2:13" ht="12.75">
      <c r="B1068" s="248"/>
      <c r="H1068" s="6">
        <f>H1067-B1068</f>
        <v>0</v>
      </c>
      <c r="I1068" s="24">
        <f t="shared" si="91"/>
        <v>0</v>
      </c>
      <c r="M1068" s="2">
        <v>460</v>
      </c>
    </row>
    <row r="1069" spans="1:13" ht="12.75">
      <c r="A1069" s="13"/>
      <c r="B1069" s="106">
        <f>+B1082+B1094+B1102+B1109+B1117+B1122+B1129+B1133+B1076</f>
        <v>82400</v>
      </c>
      <c r="C1069" s="51" t="s">
        <v>461</v>
      </c>
      <c r="D1069" s="52" t="s">
        <v>462</v>
      </c>
      <c r="E1069" s="51" t="s">
        <v>463</v>
      </c>
      <c r="F1069" s="53" t="s">
        <v>464</v>
      </c>
      <c r="G1069" s="54" t="s">
        <v>270</v>
      </c>
      <c r="H1069" s="55"/>
      <c r="I1069" s="56">
        <f t="shared" si="91"/>
        <v>179.1304347826087</v>
      </c>
      <c r="J1069" s="56"/>
      <c r="K1069" s="56"/>
      <c r="L1069" s="57"/>
      <c r="M1069" s="2">
        <v>460</v>
      </c>
    </row>
    <row r="1070" spans="2:13" ht="12.75">
      <c r="B1070" s="248"/>
      <c r="H1070" s="6">
        <f aca="true" t="shared" si="92" ref="H1070:H1075">H1069-B1070</f>
        <v>0</v>
      </c>
      <c r="I1070" s="24">
        <f t="shared" si="91"/>
        <v>0</v>
      </c>
      <c r="M1070" s="2">
        <v>460</v>
      </c>
    </row>
    <row r="1071" spans="2:13" ht="12.75">
      <c r="B1071" s="248">
        <v>2500</v>
      </c>
      <c r="C1071" s="1" t="s">
        <v>0</v>
      </c>
      <c r="D1071" s="1" t="s">
        <v>12</v>
      </c>
      <c r="E1071" s="1" t="s">
        <v>179</v>
      </c>
      <c r="F1071" s="291" t="s">
        <v>465</v>
      </c>
      <c r="G1071" s="29" t="s">
        <v>373</v>
      </c>
      <c r="H1071" s="6">
        <f t="shared" si="92"/>
        <v>-2500</v>
      </c>
      <c r="I1071" s="24">
        <v>5</v>
      </c>
      <c r="K1071" t="s">
        <v>0</v>
      </c>
      <c r="L1071">
        <v>24</v>
      </c>
      <c r="M1071" s="2">
        <v>460</v>
      </c>
    </row>
    <row r="1072" spans="2:13" ht="12.75">
      <c r="B1072" s="248">
        <v>2500</v>
      </c>
      <c r="C1072" s="1" t="s">
        <v>0</v>
      </c>
      <c r="D1072" s="1" t="s">
        <v>12</v>
      </c>
      <c r="E1072" s="1" t="s">
        <v>179</v>
      </c>
      <c r="F1072" s="291" t="s">
        <v>466</v>
      </c>
      <c r="G1072" s="29" t="s">
        <v>375</v>
      </c>
      <c r="H1072" s="6">
        <f t="shared" si="92"/>
        <v>-5000</v>
      </c>
      <c r="I1072" s="24">
        <v>5</v>
      </c>
      <c r="K1072" t="s">
        <v>0</v>
      </c>
      <c r="L1072">
        <v>24</v>
      </c>
      <c r="M1072" s="2">
        <v>460</v>
      </c>
    </row>
    <row r="1073" spans="2:13" ht="12.75">
      <c r="B1073" s="248">
        <v>2500</v>
      </c>
      <c r="C1073" s="1" t="s">
        <v>0</v>
      </c>
      <c r="D1073" s="1" t="s">
        <v>12</v>
      </c>
      <c r="E1073" s="1" t="s">
        <v>179</v>
      </c>
      <c r="F1073" s="291" t="s">
        <v>467</v>
      </c>
      <c r="G1073" s="29" t="s">
        <v>397</v>
      </c>
      <c r="H1073" s="6">
        <f t="shared" si="92"/>
        <v>-7500</v>
      </c>
      <c r="I1073" s="24">
        <v>5</v>
      </c>
      <c r="K1073" t="s">
        <v>0</v>
      </c>
      <c r="L1073">
        <v>24</v>
      </c>
      <c r="M1073" s="2">
        <v>460</v>
      </c>
    </row>
    <row r="1074" spans="2:13" ht="12.75">
      <c r="B1074" s="248">
        <v>2500</v>
      </c>
      <c r="C1074" s="1" t="s">
        <v>0</v>
      </c>
      <c r="D1074" s="1" t="s">
        <v>12</v>
      </c>
      <c r="E1074" s="1" t="s">
        <v>179</v>
      </c>
      <c r="F1074" s="291" t="s">
        <v>468</v>
      </c>
      <c r="G1074" s="29" t="s">
        <v>399</v>
      </c>
      <c r="H1074" s="6">
        <f t="shared" si="92"/>
        <v>-10000</v>
      </c>
      <c r="I1074" s="24">
        <v>5</v>
      </c>
      <c r="K1074" t="s">
        <v>0</v>
      </c>
      <c r="L1074">
        <v>24</v>
      </c>
      <c r="M1074" s="2">
        <v>460</v>
      </c>
    </row>
    <row r="1075" spans="2:13" ht="12.75">
      <c r="B1075" s="248">
        <v>2500</v>
      </c>
      <c r="C1075" s="1" t="s">
        <v>0</v>
      </c>
      <c r="D1075" s="1" t="s">
        <v>12</v>
      </c>
      <c r="E1075" s="1" t="s">
        <v>179</v>
      </c>
      <c r="F1075" s="291" t="s">
        <v>469</v>
      </c>
      <c r="G1075" s="29" t="s">
        <v>377</v>
      </c>
      <c r="H1075" s="6">
        <f t="shared" si="92"/>
        <v>-12500</v>
      </c>
      <c r="I1075" s="24">
        <v>5</v>
      </c>
      <c r="K1075" t="s">
        <v>0</v>
      </c>
      <c r="L1075">
        <v>24</v>
      </c>
      <c r="M1075" s="2">
        <v>460</v>
      </c>
    </row>
    <row r="1076" spans="1:13" ht="12.75">
      <c r="A1076" s="13"/>
      <c r="B1076" s="106">
        <f>SUM(B1071:B1075)</f>
        <v>12500</v>
      </c>
      <c r="C1076" s="13" t="s">
        <v>0</v>
      </c>
      <c r="D1076" s="13"/>
      <c r="E1076" s="13"/>
      <c r="F1076" s="63"/>
      <c r="G1076" s="20"/>
      <c r="H1076" s="55">
        <v>0</v>
      </c>
      <c r="I1076" s="56">
        <f aca="true" t="shared" si="93" ref="I1076:I1096">+B1076/M1076</f>
        <v>27.17391304347826</v>
      </c>
      <c r="J1076" s="57"/>
      <c r="K1076" s="57"/>
      <c r="L1076" s="57"/>
      <c r="M1076" s="2">
        <v>460</v>
      </c>
    </row>
    <row r="1077" spans="1:13" s="57" customFormat="1" ht="12.75">
      <c r="A1077" s="1"/>
      <c r="B1077" s="248"/>
      <c r="C1077" s="1"/>
      <c r="D1077" s="1"/>
      <c r="E1077" s="1"/>
      <c r="F1077" s="78"/>
      <c r="G1077" s="29"/>
      <c r="H1077" s="6">
        <f>H1076-B1077</f>
        <v>0</v>
      </c>
      <c r="I1077" s="24">
        <f t="shared" si="93"/>
        <v>0</v>
      </c>
      <c r="J1077"/>
      <c r="K1077"/>
      <c r="L1077"/>
      <c r="M1077" s="2">
        <v>460</v>
      </c>
    </row>
    <row r="1078" spans="2:13" ht="12.75">
      <c r="B1078" s="248"/>
      <c r="H1078" s="6">
        <f>H1077-B1078</f>
        <v>0</v>
      </c>
      <c r="I1078" s="24">
        <f t="shared" si="93"/>
        <v>0</v>
      </c>
      <c r="M1078" s="2">
        <v>460</v>
      </c>
    </row>
    <row r="1079" spans="2:13" ht="12.75">
      <c r="B1079" s="248">
        <v>600</v>
      </c>
      <c r="C1079" s="1" t="s">
        <v>277</v>
      </c>
      <c r="D1079" s="14" t="s">
        <v>176</v>
      </c>
      <c r="E1079" s="1" t="s">
        <v>278</v>
      </c>
      <c r="F1079" s="78" t="s">
        <v>470</v>
      </c>
      <c r="G1079" s="29" t="s">
        <v>375</v>
      </c>
      <c r="H1079" s="6">
        <f>H1078-B1079</f>
        <v>-600</v>
      </c>
      <c r="I1079" s="24">
        <f t="shared" si="93"/>
        <v>1.3043478260869565</v>
      </c>
      <c r="K1079" s="17" t="s">
        <v>179</v>
      </c>
      <c r="L1079">
        <v>24</v>
      </c>
      <c r="M1079" s="2">
        <v>460</v>
      </c>
    </row>
    <row r="1080" spans="2:13" ht="12.75">
      <c r="B1080" s="248">
        <v>3000</v>
      </c>
      <c r="C1080" s="1" t="s">
        <v>471</v>
      </c>
      <c r="D1080" s="14" t="s">
        <v>176</v>
      </c>
      <c r="E1080" s="1" t="s">
        <v>278</v>
      </c>
      <c r="F1080" s="78" t="s">
        <v>470</v>
      </c>
      <c r="G1080" s="29" t="s">
        <v>397</v>
      </c>
      <c r="H1080" s="6">
        <f>H1079-B1080</f>
        <v>-3600</v>
      </c>
      <c r="I1080" s="24">
        <f t="shared" si="93"/>
        <v>6.521739130434782</v>
      </c>
      <c r="K1080" s="17" t="s">
        <v>179</v>
      </c>
      <c r="L1080">
        <v>24</v>
      </c>
      <c r="M1080" s="2">
        <v>460</v>
      </c>
    </row>
    <row r="1081" spans="2:13" ht="12.75">
      <c r="B1081" s="248">
        <v>3000</v>
      </c>
      <c r="C1081" s="1" t="s">
        <v>471</v>
      </c>
      <c r="D1081" s="14" t="s">
        <v>176</v>
      </c>
      <c r="E1081" s="1" t="s">
        <v>278</v>
      </c>
      <c r="F1081" s="78" t="s">
        <v>470</v>
      </c>
      <c r="G1081" s="29" t="s">
        <v>399</v>
      </c>
      <c r="H1081" s="6">
        <f>H1080-B1081</f>
        <v>-6600</v>
      </c>
      <c r="I1081" s="24">
        <f t="shared" si="93"/>
        <v>6.521739130434782</v>
      </c>
      <c r="K1081" s="17" t="s">
        <v>179</v>
      </c>
      <c r="L1081">
        <v>24</v>
      </c>
      <c r="M1081" s="2">
        <v>460</v>
      </c>
    </row>
    <row r="1082" spans="1:13" ht="12.75">
      <c r="A1082" s="13"/>
      <c r="B1082" s="106">
        <f>SUM(B1079:B1081)</f>
        <v>6600</v>
      </c>
      <c r="C1082" s="13" t="s">
        <v>1</v>
      </c>
      <c r="D1082" s="13"/>
      <c r="E1082" s="13"/>
      <c r="F1082" s="63"/>
      <c r="G1082" s="20"/>
      <c r="H1082" s="55">
        <v>0</v>
      </c>
      <c r="I1082" s="56">
        <f t="shared" si="93"/>
        <v>14.347826086956522</v>
      </c>
      <c r="J1082" s="57"/>
      <c r="K1082" s="57"/>
      <c r="L1082" s="57"/>
      <c r="M1082" s="2">
        <v>460</v>
      </c>
    </row>
    <row r="1083" spans="2:13" ht="12.75">
      <c r="B1083" s="248"/>
      <c r="H1083" s="6">
        <f aca="true" t="shared" si="94" ref="H1083:H1093">H1082-B1083</f>
        <v>0</v>
      </c>
      <c r="I1083" s="24">
        <f t="shared" si="93"/>
        <v>0</v>
      </c>
      <c r="M1083" s="2">
        <v>460</v>
      </c>
    </row>
    <row r="1084" spans="2:13" ht="12.75">
      <c r="B1084" s="248"/>
      <c r="H1084" s="6">
        <f t="shared" si="94"/>
        <v>0</v>
      </c>
      <c r="I1084" s="24">
        <f t="shared" si="93"/>
        <v>0</v>
      </c>
      <c r="M1084" s="2">
        <v>460</v>
      </c>
    </row>
    <row r="1085" spans="1:13" s="57" customFormat="1" ht="12.75">
      <c r="A1085" s="1"/>
      <c r="B1085" s="248">
        <v>3500</v>
      </c>
      <c r="C1085" s="1" t="s">
        <v>472</v>
      </c>
      <c r="D1085" s="14" t="s">
        <v>176</v>
      </c>
      <c r="E1085" s="1" t="s">
        <v>292</v>
      </c>
      <c r="F1085" s="78" t="s">
        <v>473</v>
      </c>
      <c r="G1085" s="29" t="s">
        <v>373</v>
      </c>
      <c r="H1085" s="6">
        <f t="shared" si="94"/>
        <v>-3500</v>
      </c>
      <c r="I1085" s="24">
        <f t="shared" si="93"/>
        <v>7.608695652173913</v>
      </c>
      <c r="J1085"/>
      <c r="K1085" s="17" t="s">
        <v>179</v>
      </c>
      <c r="L1085">
        <v>24</v>
      </c>
      <c r="M1085" s="2">
        <v>460</v>
      </c>
    </row>
    <row r="1086" spans="2:13" ht="12.75">
      <c r="B1086" s="248">
        <v>800</v>
      </c>
      <c r="C1086" s="1" t="s">
        <v>474</v>
      </c>
      <c r="D1086" s="14" t="s">
        <v>176</v>
      </c>
      <c r="E1086" s="1" t="s">
        <v>292</v>
      </c>
      <c r="F1086" s="78" t="s">
        <v>475</v>
      </c>
      <c r="G1086" s="29" t="s">
        <v>373</v>
      </c>
      <c r="H1086" s="6">
        <f t="shared" si="94"/>
        <v>-4300</v>
      </c>
      <c r="I1086" s="24">
        <f t="shared" si="93"/>
        <v>1.7391304347826086</v>
      </c>
      <c r="K1086" s="17" t="s">
        <v>179</v>
      </c>
      <c r="L1086">
        <v>24</v>
      </c>
      <c r="M1086" s="2">
        <v>460</v>
      </c>
    </row>
    <row r="1087" spans="2:13" ht="12.75">
      <c r="B1087" s="248">
        <v>1500</v>
      </c>
      <c r="C1087" s="1" t="s">
        <v>476</v>
      </c>
      <c r="D1087" s="14" t="s">
        <v>176</v>
      </c>
      <c r="E1087" s="1" t="s">
        <v>292</v>
      </c>
      <c r="F1087" s="78" t="s">
        <v>470</v>
      </c>
      <c r="G1087" s="29" t="s">
        <v>373</v>
      </c>
      <c r="H1087" s="6">
        <f t="shared" si="94"/>
        <v>-5800</v>
      </c>
      <c r="I1087" s="24">
        <f t="shared" si="93"/>
        <v>3.260869565217391</v>
      </c>
      <c r="K1087" s="17" t="s">
        <v>179</v>
      </c>
      <c r="L1087">
        <v>24</v>
      </c>
      <c r="M1087" s="2">
        <v>460</v>
      </c>
    </row>
    <row r="1088" spans="2:13" ht="12.75">
      <c r="B1088" s="248">
        <v>1500</v>
      </c>
      <c r="C1088" s="1" t="s">
        <v>477</v>
      </c>
      <c r="D1088" s="14" t="s">
        <v>176</v>
      </c>
      <c r="E1088" s="1" t="s">
        <v>292</v>
      </c>
      <c r="F1088" s="78" t="s">
        <v>470</v>
      </c>
      <c r="G1088" s="29" t="s">
        <v>373</v>
      </c>
      <c r="H1088" s="6">
        <f t="shared" si="94"/>
        <v>-7300</v>
      </c>
      <c r="I1088" s="24">
        <f t="shared" si="93"/>
        <v>3.260869565217391</v>
      </c>
      <c r="K1088" s="17" t="s">
        <v>179</v>
      </c>
      <c r="L1088">
        <v>24</v>
      </c>
      <c r="M1088" s="2">
        <v>460</v>
      </c>
    </row>
    <row r="1089" spans="2:13" ht="12.75">
      <c r="B1089" s="248">
        <v>1500</v>
      </c>
      <c r="C1089" s="1" t="s">
        <v>476</v>
      </c>
      <c r="D1089" s="14" t="s">
        <v>176</v>
      </c>
      <c r="E1089" s="1" t="s">
        <v>292</v>
      </c>
      <c r="F1089" s="78" t="s">
        <v>470</v>
      </c>
      <c r="G1089" s="29" t="s">
        <v>375</v>
      </c>
      <c r="H1089" s="6">
        <f t="shared" si="94"/>
        <v>-8800</v>
      </c>
      <c r="I1089" s="24">
        <f t="shared" si="93"/>
        <v>3.260869565217391</v>
      </c>
      <c r="K1089" s="17" t="s">
        <v>179</v>
      </c>
      <c r="L1089">
        <v>24</v>
      </c>
      <c r="M1089" s="2">
        <v>460</v>
      </c>
    </row>
    <row r="1090" spans="2:13" ht="12.75">
      <c r="B1090" s="248">
        <v>1500</v>
      </c>
      <c r="C1090" s="1" t="s">
        <v>478</v>
      </c>
      <c r="D1090" s="14" t="s">
        <v>176</v>
      </c>
      <c r="E1090" s="1" t="s">
        <v>292</v>
      </c>
      <c r="F1090" s="78" t="s">
        <v>470</v>
      </c>
      <c r="G1090" s="29" t="s">
        <v>375</v>
      </c>
      <c r="H1090" s="6">
        <f t="shared" si="94"/>
        <v>-10300</v>
      </c>
      <c r="I1090" s="24">
        <f t="shared" si="93"/>
        <v>3.260869565217391</v>
      </c>
      <c r="K1090" s="17" t="s">
        <v>179</v>
      </c>
      <c r="L1090">
        <v>24</v>
      </c>
      <c r="M1090" s="2">
        <v>460</v>
      </c>
    </row>
    <row r="1091" spans="2:13" ht="12.75">
      <c r="B1091" s="248">
        <v>800</v>
      </c>
      <c r="C1091" s="1" t="s">
        <v>479</v>
      </c>
      <c r="D1091" s="14" t="s">
        <v>176</v>
      </c>
      <c r="E1091" s="1" t="s">
        <v>292</v>
      </c>
      <c r="F1091" s="78" t="s">
        <v>470</v>
      </c>
      <c r="G1091" s="29" t="s">
        <v>375</v>
      </c>
      <c r="H1091" s="6">
        <f t="shared" si="94"/>
        <v>-11100</v>
      </c>
      <c r="I1091" s="24">
        <f t="shared" si="93"/>
        <v>1.7391304347826086</v>
      </c>
      <c r="K1091" s="17" t="s">
        <v>179</v>
      </c>
      <c r="L1091">
        <v>24</v>
      </c>
      <c r="M1091" s="2">
        <v>460</v>
      </c>
    </row>
    <row r="1092" spans="1:13" s="57" customFormat="1" ht="12.75">
      <c r="A1092" s="1"/>
      <c r="B1092" s="248">
        <v>1500</v>
      </c>
      <c r="C1092" s="1" t="s">
        <v>480</v>
      </c>
      <c r="D1092" s="14" t="s">
        <v>176</v>
      </c>
      <c r="E1092" s="1" t="s">
        <v>292</v>
      </c>
      <c r="F1092" s="78" t="s">
        <v>470</v>
      </c>
      <c r="G1092" s="29" t="s">
        <v>375</v>
      </c>
      <c r="H1092" s="6">
        <f t="shared" si="94"/>
        <v>-12600</v>
      </c>
      <c r="I1092" s="24">
        <f t="shared" si="93"/>
        <v>3.260869565217391</v>
      </c>
      <c r="J1092"/>
      <c r="K1092" s="17" t="s">
        <v>179</v>
      </c>
      <c r="L1092">
        <v>24</v>
      </c>
      <c r="M1092" s="2">
        <v>460</v>
      </c>
    </row>
    <row r="1093" spans="2:13" ht="12.75">
      <c r="B1093" s="248">
        <v>5000</v>
      </c>
      <c r="C1093" s="1" t="s">
        <v>481</v>
      </c>
      <c r="D1093" s="14" t="s">
        <v>176</v>
      </c>
      <c r="E1093" s="1" t="s">
        <v>292</v>
      </c>
      <c r="F1093" s="78" t="s">
        <v>482</v>
      </c>
      <c r="G1093" s="29" t="s">
        <v>377</v>
      </c>
      <c r="H1093" s="6">
        <f t="shared" si="94"/>
        <v>-17600</v>
      </c>
      <c r="I1093" s="24">
        <f t="shared" si="93"/>
        <v>10.869565217391305</v>
      </c>
      <c r="K1093" s="17" t="s">
        <v>179</v>
      </c>
      <c r="L1093">
        <v>24</v>
      </c>
      <c r="M1093" s="2">
        <v>460</v>
      </c>
    </row>
    <row r="1094" spans="1:13" ht="12.75">
      <c r="A1094" s="13"/>
      <c r="B1094" s="106">
        <f>SUM(B1085:B1093)</f>
        <v>17600</v>
      </c>
      <c r="C1094" s="13" t="s">
        <v>27</v>
      </c>
      <c r="D1094" s="13"/>
      <c r="E1094" s="13"/>
      <c r="F1094" s="63"/>
      <c r="G1094" s="20"/>
      <c r="H1094" s="55">
        <v>0</v>
      </c>
      <c r="I1094" s="56">
        <f t="shared" si="93"/>
        <v>38.26086956521739</v>
      </c>
      <c r="J1094" s="57"/>
      <c r="K1094" s="57"/>
      <c r="L1094" s="57"/>
      <c r="M1094" s="2">
        <v>460</v>
      </c>
    </row>
    <row r="1095" spans="2:13" ht="12.75">
      <c r="B1095" s="248"/>
      <c r="H1095" s="6">
        <f aca="true" t="shared" si="95" ref="H1095:H1101">H1094-B1095</f>
        <v>0</v>
      </c>
      <c r="I1095" s="24">
        <f t="shared" si="93"/>
        <v>0</v>
      </c>
      <c r="M1095" s="2">
        <v>460</v>
      </c>
    </row>
    <row r="1096" spans="2:13" ht="12.75">
      <c r="B1096" s="248"/>
      <c r="H1096" s="6">
        <f t="shared" si="95"/>
        <v>0</v>
      </c>
      <c r="I1096" s="24">
        <f t="shared" si="93"/>
        <v>0</v>
      </c>
      <c r="M1096" s="2">
        <v>460</v>
      </c>
    </row>
    <row r="1097" spans="2:13" ht="12.75">
      <c r="B1097" s="248">
        <v>1300</v>
      </c>
      <c r="C1097" s="1" t="s">
        <v>289</v>
      </c>
      <c r="D1097" s="14" t="s">
        <v>176</v>
      </c>
      <c r="E1097" s="1" t="s">
        <v>483</v>
      </c>
      <c r="F1097" s="78" t="s">
        <v>470</v>
      </c>
      <c r="G1097" s="29" t="s">
        <v>373</v>
      </c>
      <c r="H1097" s="6">
        <f t="shared" si="95"/>
        <v>-1300</v>
      </c>
      <c r="I1097" s="24">
        <v>2.6</v>
      </c>
      <c r="K1097" s="17" t="s">
        <v>179</v>
      </c>
      <c r="L1097">
        <v>24</v>
      </c>
      <c r="M1097" s="2">
        <v>460</v>
      </c>
    </row>
    <row r="1098" spans="2:13" ht="12.75">
      <c r="B1098" s="248">
        <v>1000</v>
      </c>
      <c r="C1098" s="1" t="s">
        <v>289</v>
      </c>
      <c r="D1098" s="14" t="s">
        <v>176</v>
      </c>
      <c r="E1098" s="1" t="s">
        <v>484</v>
      </c>
      <c r="F1098" s="78" t="s">
        <v>470</v>
      </c>
      <c r="G1098" s="29" t="s">
        <v>375</v>
      </c>
      <c r="H1098" s="6">
        <f t="shared" si="95"/>
        <v>-2300</v>
      </c>
      <c r="I1098" s="24">
        <v>2</v>
      </c>
      <c r="K1098" s="17" t="s">
        <v>179</v>
      </c>
      <c r="L1098">
        <v>24</v>
      </c>
      <c r="M1098" s="2">
        <v>460</v>
      </c>
    </row>
    <row r="1099" spans="2:13" ht="12.75">
      <c r="B1099" s="248">
        <v>1600</v>
      </c>
      <c r="C1099" s="1" t="s">
        <v>289</v>
      </c>
      <c r="D1099" s="14" t="s">
        <v>176</v>
      </c>
      <c r="E1099" s="1" t="s">
        <v>483</v>
      </c>
      <c r="F1099" s="78" t="s">
        <v>470</v>
      </c>
      <c r="G1099" s="29" t="s">
        <v>397</v>
      </c>
      <c r="H1099" s="6">
        <f t="shared" si="95"/>
        <v>-3900</v>
      </c>
      <c r="I1099" s="24">
        <v>3.2</v>
      </c>
      <c r="K1099" s="17" t="s">
        <v>179</v>
      </c>
      <c r="L1099">
        <v>24</v>
      </c>
      <c r="M1099" s="2">
        <v>460</v>
      </c>
    </row>
    <row r="1100" spans="1:13" s="57" customFormat="1" ht="12.75">
      <c r="A1100" s="1"/>
      <c r="B1100" s="248">
        <v>1400</v>
      </c>
      <c r="C1100" s="1" t="s">
        <v>289</v>
      </c>
      <c r="D1100" s="14" t="s">
        <v>176</v>
      </c>
      <c r="E1100" s="1" t="s">
        <v>483</v>
      </c>
      <c r="F1100" s="78" t="s">
        <v>470</v>
      </c>
      <c r="G1100" s="29" t="s">
        <v>399</v>
      </c>
      <c r="H1100" s="6">
        <f t="shared" si="95"/>
        <v>-5300</v>
      </c>
      <c r="I1100" s="24">
        <v>2.8</v>
      </c>
      <c r="J1100"/>
      <c r="K1100" s="17" t="s">
        <v>179</v>
      </c>
      <c r="L1100">
        <v>24</v>
      </c>
      <c r="M1100" s="2">
        <v>460</v>
      </c>
    </row>
    <row r="1101" spans="2:13" ht="12.75">
      <c r="B1101" s="248">
        <v>400</v>
      </c>
      <c r="C1101" s="1" t="s">
        <v>289</v>
      </c>
      <c r="D1101" s="14" t="s">
        <v>176</v>
      </c>
      <c r="E1101" s="1" t="s">
        <v>483</v>
      </c>
      <c r="F1101" s="78" t="s">
        <v>470</v>
      </c>
      <c r="G1101" s="29" t="s">
        <v>377</v>
      </c>
      <c r="H1101" s="6">
        <f t="shared" si="95"/>
        <v>-5700</v>
      </c>
      <c r="I1101" s="24">
        <v>0.8</v>
      </c>
      <c r="K1101" s="17" t="s">
        <v>179</v>
      </c>
      <c r="L1101">
        <v>24</v>
      </c>
      <c r="M1101" s="2">
        <v>460</v>
      </c>
    </row>
    <row r="1102" spans="1:13" ht="12.75">
      <c r="A1102" s="13"/>
      <c r="B1102" s="106">
        <f>SUM(B1097:B1101)</f>
        <v>5700</v>
      </c>
      <c r="C1102" s="13"/>
      <c r="D1102" s="13"/>
      <c r="E1102" s="13" t="s">
        <v>483</v>
      </c>
      <c r="F1102" s="63"/>
      <c r="G1102" s="20"/>
      <c r="H1102" s="55">
        <v>0</v>
      </c>
      <c r="I1102" s="56">
        <f>+B1102/M1102</f>
        <v>12.391304347826088</v>
      </c>
      <c r="J1102" s="57"/>
      <c r="K1102" s="57"/>
      <c r="L1102" s="57"/>
      <c r="M1102" s="2">
        <v>460</v>
      </c>
    </row>
    <row r="1103" spans="2:13" ht="12.75">
      <c r="B1103" s="248"/>
      <c r="H1103" s="6">
        <f aca="true" t="shared" si="96" ref="H1103:H1108">H1102-B1103</f>
        <v>0</v>
      </c>
      <c r="I1103" s="24">
        <f>+B1103/M1103</f>
        <v>0</v>
      </c>
      <c r="M1103" s="2">
        <v>460</v>
      </c>
    </row>
    <row r="1104" spans="2:13" ht="12.75">
      <c r="B1104" s="248"/>
      <c r="H1104" s="6">
        <f t="shared" si="96"/>
        <v>0</v>
      </c>
      <c r="I1104" s="24">
        <f>+B1104/M1104</f>
        <v>0</v>
      </c>
      <c r="M1104" s="2">
        <v>460</v>
      </c>
    </row>
    <row r="1105" spans="1:13" s="57" customFormat="1" ht="12.75">
      <c r="A1105" s="1"/>
      <c r="B1105" s="248">
        <v>5000</v>
      </c>
      <c r="C1105" s="1" t="s">
        <v>291</v>
      </c>
      <c r="D1105" s="14" t="s">
        <v>176</v>
      </c>
      <c r="E1105" s="1" t="s">
        <v>292</v>
      </c>
      <c r="F1105" s="78" t="s">
        <v>485</v>
      </c>
      <c r="G1105" s="29" t="s">
        <v>373</v>
      </c>
      <c r="H1105" s="6">
        <f t="shared" si="96"/>
        <v>-5000</v>
      </c>
      <c r="I1105" s="24">
        <v>10</v>
      </c>
      <c r="J1105"/>
      <c r="K1105" s="17" t="s">
        <v>179</v>
      </c>
      <c r="L1105">
        <v>24</v>
      </c>
      <c r="M1105" s="2">
        <v>460</v>
      </c>
    </row>
    <row r="1106" spans="2:13" ht="12.75">
      <c r="B1106" s="248">
        <v>5000</v>
      </c>
      <c r="C1106" s="1" t="s">
        <v>291</v>
      </c>
      <c r="D1106" s="14" t="s">
        <v>176</v>
      </c>
      <c r="E1106" s="1" t="s">
        <v>292</v>
      </c>
      <c r="F1106" s="78" t="s">
        <v>486</v>
      </c>
      <c r="G1106" s="29" t="s">
        <v>375</v>
      </c>
      <c r="H1106" s="6">
        <f t="shared" si="96"/>
        <v>-10000</v>
      </c>
      <c r="I1106" s="24">
        <v>10</v>
      </c>
      <c r="K1106" s="17" t="s">
        <v>179</v>
      </c>
      <c r="L1106">
        <v>24</v>
      </c>
      <c r="M1106" s="2">
        <v>460</v>
      </c>
    </row>
    <row r="1107" spans="2:13" ht="12.75">
      <c r="B1107" s="248">
        <v>5000</v>
      </c>
      <c r="C1107" s="1" t="s">
        <v>291</v>
      </c>
      <c r="D1107" s="14" t="s">
        <v>176</v>
      </c>
      <c r="E1107" s="1" t="s">
        <v>292</v>
      </c>
      <c r="F1107" s="78" t="s">
        <v>486</v>
      </c>
      <c r="G1107" s="29" t="s">
        <v>397</v>
      </c>
      <c r="H1107" s="6">
        <f t="shared" si="96"/>
        <v>-15000</v>
      </c>
      <c r="I1107" s="24">
        <v>10</v>
      </c>
      <c r="K1107" s="17" t="s">
        <v>179</v>
      </c>
      <c r="L1107">
        <v>24</v>
      </c>
      <c r="M1107" s="2">
        <v>460</v>
      </c>
    </row>
    <row r="1108" spans="2:13" ht="12.75">
      <c r="B1108" s="248">
        <v>5000</v>
      </c>
      <c r="C1108" s="1" t="s">
        <v>291</v>
      </c>
      <c r="D1108" s="14" t="s">
        <v>176</v>
      </c>
      <c r="E1108" s="1" t="s">
        <v>292</v>
      </c>
      <c r="F1108" s="78" t="s">
        <v>486</v>
      </c>
      <c r="G1108" s="29" t="s">
        <v>399</v>
      </c>
      <c r="H1108" s="6">
        <f t="shared" si="96"/>
        <v>-20000</v>
      </c>
      <c r="I1108" s="24">
        <v>10</v>
      </c>
      <c r="K1108" s="17" t="s">
        <v>179</v>
      </c>
      <c r="L1108">
        <v>24</v>
      </c>
      <c r="M1108" s="2">
        <v>460</v>
      </c>
    </row>
    <row r="1109" spans="1:13" ht="12.75">
      <c r="A1109" s="13"/>
      <c r="B1109" s="106">
        <f>SUM(B1105:B1108)</f>
        <v>20000</v>
      </c>
      <c r="C1109" s="13" t="s">
        <v>291</v>
      </c>
      <c r="D1109" s="13"/>
      <c r="E1109" s="13"/>
      <c r="F1109" s="63"/>
      <c r="G1109" s="20"/>
      <c r="H1109" s="55">
        <v>0</v>
      </c>
      <c r="I1109" s="56">
        <f>+B1109/M1109</f>
        <v>43.47826086956522</v>
      </c>
      <c r="J1109" s="57"/>
      <c r="K1109" s="57"/>
      <c r="L1109" s="57"/>
      <c r="M1109" s="2">
        <v>460</v>
      </c>
    </row>
    <row r="1110" spans="2:13" ht="12.75">
      <c r="B1110" s="248"/>
      <c r="H1110" s="6">
        <f aca="true" t="shared" si="97" ref="H1110:H1116">H1109-B1110</f>
        <v>0</v>
      </c>
      <c r="I1110" s="24">
        <f>+B1110/M1110</f>
        <v>0</v>
      </c>
      <c r="M1110" s="2">
        <v>460</v>
      </c>
    </row>
    <row r="1111" spans="2:13" ht="12.75">
      <c r="B1111" s="248"/>
      <c r="H1111" s="6">
        <f t="shared" si="97"/>
        <v>0</v>
      </c>
      <c r="I1111" s="24">
        <f>+B1111/M1111</f>
        <v>0</v>
      </c>
      <c r="M1111" s="2">
        <v>460</v>
      </c>
    </row>
    <row r="1112" spans="1:13" s="57" customFormat="1" ht="12.75">
      <c r="A1112" s="1"/>
      <c r="B1112" s="248">
        <v>2000</v>
      </c>
      <c r="C1112" s="1" t="s">
        <v>294</v>
      </c>
      <c r="D1112" s="14" t="s">
        <v>176</v>
      </c>
      <c r="E1112" s="1" t="s">
        <v>292</v>
      </c>
      <c r="F1112" s="78" t="s">
        <v>470</v>
      </c>
      <c r="G1112" s="29" t="s">
        <v>373</v>
      </c>
      <c r="H1112" s="6">
        <f t="shared" si="97"/>
        <v>-2000</v>
      </c>
      <c r="I1112" s="24">
        <v>4</v>
      </c>
      <c r="J1112"/>
      <c r="K1112" s="17" t="s">
        <v>179</v>
      </c>
      <c r="L1112">
        <v>24</v>
      </c>
      <c r="M1112" s="2">
        <v>460</v>
      </c>
    </row>
    <row r="1113" spans="2:13" ht="12.75">
      <c r="B1113" s="248">
        <v>2000</v>
      </c>
      <c r="C1113" s="1" t="s">
        <v>294</v>
      </c>
      <c r="D1113" s="14" t="s">
        <v>176</v>
      </c>
      <c r="E1113" s="1" t="s">
        <v>292</v>
      </c>
      <c r="F1113" s="78" t="s">
        <v>470</v>
      </c>
      <c r="G1113" s="29" t="s">
        <v>375</v>
      </c>
      <c r="H1113" s="6">
        <f t="shared" si="97"/>
        <v>-4000</v>
      </c>
      <c r="I1113" s="24">
        <v>4</v>
      </c>
      <c r="K1113" s="17" t="s">
        <v>179</v>
      </c>
      <c r="L1113">
        <v>24</v>
      </c>
      <c r="M1113" s="2">
        <v>460</v>
      </c>
    </row>
    <row r="1114" spans="2:13" ht="12.75">
      <c r="B1114" s="248">
        <v>2000</v>
      </c>
      <c r="C1114" s="1" t="s">
        <v>294</v>
      </c>
      <c r="D1114" s="14" t="s">
        <v>176</v>
      </c>
      <c r="E1114" s="1" t="s">
        <v>292</v>
      </c>
      <c r="F1114" s="78" t="s">
        <v>470</v>
      </c>
      <c r="G1114" s="29" t="s">
        <v>397</v>
      </c>
      <c r="H1114" s="6">
        <f t="shared" si="97"/>
        <v>-6000</v>
      </c>
      <c r="I1114" s="24">
        <v>4</v>
      </c>
      <c r="K1114" s="17" t="s">
        <v>179</v>
      </c>
      <c r="L1114">
        <v>24</v>
      </c>
      <c r="M1114" s="2">
        <v>460</v>
      </c>
    </row>
    <row r="1115" spans="2:13" ht="12.75">
      <c r="B1115" s="248">
        <v>2000</v>
      </c>
      <c r="C1115" s="1" t="s">
        <v>294</v>
      </c>
      <c r="D1115" s="14" t="s">
        <v>176</v>
      </c>
      <c r="E1115" s="1" t="s">
        <v>292</v>
      </c>
      <c r="F1115" s="78" t="s">
        <v>470</v>
      </c>
      <c r="G1115" s="29" t="s">
        <v>399</v>
      </c>
      <c r="H1115" s="6">
        <f t="shared" si="97"/>
        <v>-8000</v>
      </c>
      <c r="I1115" s="24">
        <v>4</v>
      </c>
      <c r="K1115" s="17" t="s">
        <v>179</v>
      </c>
      <c r="L1115">
        <v>24</v>
      </c>
      <c r="M1115" s="2">
        <v>460</v>
      </c>
    </row>
    <row r="1116" spans="1:13" s="57" customFormat="1" ht="12.75">
      <c r="A1116" s="1"/>
      <c r="B1116" s="248">
        <v>2000</v>
      </c>
      <c r="C1116" s="1" t="s">
        <v>294</v>
      </c>
      <c r="D1116" s="14" t="s">
        <v>176</v>
      </c>
      <c r="E1116" s="1" t="s">
        <v>292</v>
      </c>
      <c r="F1116" s="78" t="s">
        <v>470</v>
      </c>
      <c r="G1116" s="29" t="s">
        <v>377</v>
      </c>
      <c r="H1116" s="6">
        <f t="shared" si="97"/>
        <v>-10000</v>
      </c>
      <c r="I1116" s="24">
        <v>4</v>
      </c>
      <c r="J1116"/>
      <c r="K1116" s="17" t="s">
        <v>179</v>
      </c>
      <c r="L1116">
        <v>24</v>
      </c>
      <c r="M1116" s="2">
        <v>460</v>
      </c>
    </row>
    <row r="1117" spans="1:13" ht="12.75">
      <c r="A1117" s="13"/>
      <c r="B1117" s="106">
        <f>SUM(B1112:B1116)</f>
        <v>10000</v>
      </c>
      <c r="C1117" s="13" t="s">
        <v>294</v>
      </c>
      <c r="D1117" s="13"/>
      <c r="E1117" s="13"/>
      <c r="F1117" s="63"/>
      <c r="G1117" s="20"/>
      <c r="H1117" s="55">
        <v>0</v>
      </c>
      <c r="I1117" s="56">
        <f>+B1117/M1117</f>
        <v>21.73913043478261</v>
      </c>
      <c r="J1117" s="57"/>
      <c r="K1117" s="57"/>
      <c r="L1117" s="57"/>
      <c r="M1117" s="2">
        <v>460</v>
      </c>
    </row>
    <row r="1118" spans="2:13" ht="12.75">
      <c r="B1118" s="248"/>
      <c r="H1118" s="6">
        <f>H1117-B1118</f>
        <v>0</v>
      </c>
      <c r="I1118" s="24">
        <f>+B1118/M1118</f>
        <v>0</v>
      </c>
      <c r="M1118" s="2">
        <v>460</v>
      </c>
    </row>
    <row r="1119" spans="2:13" ht="12.75">
      <c r="B1119" s="248"/>
      <c r="H1119" s="6">
        <f>H1118-B1119</f>
        <v>0</v>
      </c>
      <c r="I1119" s="24">
        <f>+B1119/M1119</f>
        <v>0</v>
      </c>
      <c r="M1119" s="2">
        <v>460</v>
      </c>
    </row>
    <row r="1120" spans="2:13" ht="12.75">
      <c r="B1120" s="248">
        <v>2000</v>
      </c>
      <c r="C1120" s="1" t="s">
        <v>175</v>
      </c>
      <c r="D1120" s="14" t="s">
        <v>176</v>
      </c>
      <c r="E1120" s="1" t="s">
        <v>177</v>
      </c>
      <c r="F1120" s="78" t="s">
        <v>470</v>
      </c>
      <c r="G1120" s="29" t="s">
        <v>399</v>
      </c>
      <c r="H1120" s="6">
        <f>H1119-B1120</f>
        <v>-2000</v>
      </c>
      <c r="I1120" s="24">
        <v>4</v>
      </c>
      <c r="K1120" s="17" t="s">
        <v>179</v>
      </c>
      <c r="L1120">
        <v>24</v>
      </c>
      <c r="M1120" s="2">
        <v>460</v>
      </c>
    </row>
    <row r="1121" spans="2:13" ht="12.75">
      <c r="B1121" s="248">
        <v>2000</v>
      </c>
      <c r="C1121" s="1" t="s">
        <v>175</v>
      </c>
      <c r="D1121" s="14" t="s">
        <v>176</v>
      </c>
      <c r="E1121" s="1" t="s">
        <v>177</v>
      </c>
      <c r="F1121" s="78" t="s">
        <v>470</v>
      </c>
      <c r="G1121" s="29" t="s">
        <v>377</v>
      </c>
      <c r="H1121" s="6">
        <f>H1120-B1121</f>
        <v>-4000</v>
      </c>
      <c r="I1121" s="24">
        <v>4</v>
      </c>
      <c r="K1121" s="17" t="s">
        <v>179</v>
      </c>
      <c r="L1121">
        <v>24</v>
      </c>
      <c r="M1121" s="2">
        <v>460</v>
      </c>
    </row>
    <row r="1122" spans="1:13" ht="12.75">
      <c r="A1122" s="13"/>
      <c r="B1122" s="106">
        <f>SUM(B1120:B1121)</f>
        <v>4000</v>
      </c>
      <c r="C1122" s="13"/>
      <c r="D1122" s="13"/>
      <c r="E1122" s="13" t="s">
        <v>177</v>
      </c>
      <c r="F1122" s="63"/>
      <c r="G1122" s="20"/>
      <c r="H1122" s="55">
        <v>0</v>
      </c>
      <c r="I1122" s="56">
        <f>+B1122/M1122</f>
        <v>8.695652173913043</v>
      </c>
      <c r="J1122" s="57"/>
      <c r="K1122" s="57"/>
      <c r="L1122" s="57"/>
      <c r="M1122" s="2">
        <v>460</v>
      </c>
    </row>
    <row r="1123" spans="2:13" ht="12.75">
      <c r="B1123" s="248"/>
      <c r="H1123" s="6">
        <f aca="true" t="shared" si="98" ref="H1123:H1128">H1122-B1123</f>
        <v>0</v>
      </c>
      <c r="I1123" s="24">
        <f>+B1123/M1123</f>
        <v>0</v>
      </c>
      <c r="M1123" s="2">
        <v>460</v>
      </c>
    </row>
    <row r="1124" spans="2:13" ht="12.75">
      <c r="B1124" s="248"/>
      <c r="H1124" s="6">
        <f t="shared" si="98"/>
        <v>0</v>
      </c>
      <c r="I1124" s="24">
        <f>+B1124/M1124</f>
        <v>0</v>
      </c>
      <c r="M1124" s="2">
        <v>460</v>
      </c>
    </row>
    <row r="1125" spans="2:13" ht="12.75">
      <c r="B1125" s="248">
        <v>1000</v>
      </c>
      <c r="C1125" s="1" t="s">
        <v>115</v>
      </c>
      <c r="D1125" s="14" t="s">
        <v>176</v>
      </c>
      <c r="E1125" s="1" t="s">
        <v>295</v>
      </c>
      <c r="F1125" s="78" t="s">
        <v>470</v>
      </c>
      <c r="G1125" s="29" t="s">
        <v>397</v>
      </c>
      <c r="H1125" s="6">
        <f t="shared" si="98"/>
        <v>-1000</v>
      </c>
      <c r="I1125" s="24">
        <v>2</v>
      </c>
      <c r="K1125" s="17" t="s">
        <v>179</v>
      </c>
      <c r="L1125">
        <v>24</v>
      </c>
      <c r="M1125" s="2">
        <v>460</v>
      </c>
    </row>
    <row r="1126" spans="2:13" ht="12.75">
      <c r="B1126" s="248">
        <v>1000</v>
      </c>
      <c r="C1126" s="1" t="s">
        <v>115</v>
      </c>
      <c r="D1126" s="14" t="s">
        <v>176</v>
      </c>
      <c r="E1126" s="1" t="s">
        <v>295</v>
      </c>
      <c r="F1126" s="78" t="s">
        <v>470</v>
      </c>
      <c r="G1126" s="29" t="s">
        <v>397</v>
      </c>
      <c r="H1126" s="6">
        <f t="shared" si="98"/>
        <v>-2000</v>
      </c>
      <c r="I1126" s="24">
        <v>2</v>
      </c>
      <c r="K1126" s="17" t="s">
        <v>179</v>
      </c>
      <c r="L1126">
        <v>24</v>
      </c>
      <c r="M1126" s="2">
        <v>460</v>
      </c>
    </row>
    <row r="1127" spans="2:13" ht="12.75">
      <c r="B1127" s="248">
        <v>1000</v>
      </c>
      <c r="C1127" s="1" t="s">
        <v>115</v>
      </c>
      <c r="D1127" s="14" t="s">
        <v>176</v>
      </c>
      <c r="E1127" s="1" t="s">
        <v>295</v>
      </c>
      <c r="F1127" s="78" t="s">
        <v>470</v>
      </c>
      <c r="G1127" s="29" t="s">
        <v>399</v>
      </c>
      <c r="H1127" s="6">
        <f t="shared" si="98"/>
        <v>-3000</v>
      </c>
      <c r="I1127" s="24">
        <v>2</v>
      </c>
      <c r="K1127" s="17" t="s">
        <v>179</v>
      </c>
      <c r="L1127">
        <v>24</v>
      </c>
      <c r="M1127" s="2">
        <v>460</v>
      </c>
    </row>
    <row r="1128" spans="2:13" ht="12.75">
      <c r="B1128" s="248">
        <v>1000</v>
      </c>
      <c r="C1128" s="1" t="s">
        <v>115</v>
      </c>
      <c r="D1128" s="14" t="s">
        <v>176</v>
      </c>
      <c r="E1128" s="1" t="s">
        <v>295</v>
      </c>
      <c r="F1128" s="78" t="s">
        <v>470</v>
      </c>
      <c r="G1128" s="29" t="s">
        <v>399</v>
      </c>
      <c r="H1128" s="6">
        <f t="shared" si="98"/>
        <v>-4000</v>
      </c>
      <c r="I1128" s="24">
        <v>2</v>
      </c>
      <c r="K1128" s="17" t="s">
        <v>179</v>
      </c>
      <c r="L1128">
        <v>24</v>
      </c>
      <c r="M1128" s="2">
        <v>460</v>
      </c>
    </row>
    <row r="1129" spans="1:13" ht="12.75">
      <c r="A1129" s="13"/>
      <c r="B1129" s="106">
        <f>SUM(B1125:B1128)</f>
        <v>4000</v>
      </c>
      <c r="C1129" s="13"/>
      <c r="D1129" s="13"/>
      <c r="E1129" s="13" t="s">
        <v>295</v>
      </c>
      <c r="F1129" s="63"/>
      <c r="G1129" s="20"/>
      <c r="H1129" s="55">
        <v>0</v>
      </c>
      <c r="I1129" s="56">
        <f aca="true" t="shared" si="99" ref="I1129:I1139">+B1129/M1129</f>
        <v>8.695652173913043</v>
      </c>
      <c r="J1129" s="57"/>
      <c r="K1129" s="57"/>
      <c r="L1129" s="57"/>
      <c r="M1129" s="2">
        <v>460</v>
      </c>
    </row>
    <row r="1130" spans="2:13" ht="12.75">
      <c r="B1130" s="361"/>
      <c r="H1130" s="6">
        <f>H1129-B1130</f>
        <v>0</v>
      </c>
      <c r="I1130" s="24">
        <f t="shared" si="99"/>
        <v>0</v>
      </c>
      <c r="M1130" s="2">
        <v>460</v>
      </c>
    </row>
    <row r="1131" spans="2:13" ht="12.75">
      <c r="B1131" s="248"/>
      <c r="C1131" s="3"/>
      <c r="H1131" s="6">
        <f>H1130-B1131</f>
        <v>0</v>
      </c>
      <c r="I1131" s="24">
        <f t="shared" si="99"/>
        <v>0</v>
      </c>
      <c r="M1131" s="2">
        <v>460</v>
      </c>
    </row>
    <row r="1132" spans="2:13" ht="12.75">
      <c r="B1132" s="248">
        <v>2000</v>
      </c>
      <c r="C1132" s="1" t="s">
        <v>487</v>
      </c>
      <c r="D1132" s="14" t="s">
        <v>176</v>
      </c>
      <c r="E1132" s="14" t="s">
        <v>488</v>
      </c>
      <c r="F1132" s="78" t="s">
        <v>470</v>
      </c>
      <c r="G1132" s="29" t="s">
        <v>373</v>
      </c>
      <c r="H1132" s="6">
        <f>H1131-B1132</f>
        <v>-2000</v>
      </c>
      <c r="I1132" s="24">
        <f t="shared" si="99"/>
        <v>4.3478260869565215</v>
      </c>
      <c r="K1132" s="17" t="s">
        <v>179</v>
      </c>
      <c r="L1132">
        <v>24</v>
      </c>
      <c r="M1132" s="2">
        <v>460</v>
      </c>
    </row>
    <row r="1133" spans="1:13" ht="12.75">
      <c r="A1133" s="13"/>
      <c r="B1133" s="359">
        <f>SUM(B1132)</f>
        <v>2000</v>
      </c>
      <c r="C1133" s="13"/>
      <c r="D1133" s="13"/>
      <c r="E1133" s="13" t="s">
        <v>488</v>
      </c>
      <c r="F1133" s="63"/>
      <c r="G1133" s="20"/>
      <c r="H1133" s="55">
        <v>0</v>
      </c>
      <c r="I1133" s="56">
        <f t="shared" si="99"/>
        <v>4.3478260869565215</v>
      </c>
      <c r="J1133" s="57"/>
      <c r="K1133" s="57"/>
      <c r="L1133" s="57"/>
      <c r="M1133" s="2">
        <v>460</v>
      </c>
    </row>
    <row r="1134" spans="2:13" ht="12.75">
      <c r="B1134" s="248"/>
      <c r="H1134" s="6">
        <f>H1133-B1134</f>
        <v>0</v>
      </c>
      <c r="I1134" s="24">
        <f t="shared" si="99"/>
        <v>0</v>
      </c>
      <c r="M1134" s="2">
        <v>460</v>
      </c>
    </row>
    <row r="1135" spans="2:13" ht="12.75">
      <c r="B1135" s="248"/>
      <c r="H1135" s="6">
        <f>H1134-B1135</f>
        <v>0</v>
      </c>
      <c r="I1135" s="24">
        <f t="shared" si="99"/>
        <v>0</v>
      </c>
      <c r="M1135" s="2">
        <v>460</v>
      </c>
    </row>
    <row r="1136" spans="2:13" ht="12.75">
      <c r="B1136" s="248"/>
      <c r="H1136" s="6">
        <f>H1135-B1136</f>
        <v>0</v>
      </c>
      <c r="I1136" s="24">
        <f t="shared" si="99"/>
        <v>0</v>
      </c>
      <c r="M1136" s="2">
        <v>460</v>
      </c>
    </row>
    <row r="1137" spans="2:13" ht="12.75">
      <c r="B1137" s="248"/>
      <c r="H1137" s="6">
        <f>H1136-B1137</f>
        <v>0</v>
      </c>
      <c r="I1137" s="24">
        <f t="shared" si="99"/>
        <v>0</v>
      </c>
      <c r="M1137" s="2">
        <v>460</v>
      </c>
    </row>
    <row r="1138" spans="1:13" ht="12.75">
      <c r="A1138" s="13"/>
      <c r="B1138" s="106">
        <f>+B1179+B1183+B1187+B1158</f>
        <v>86850</v>
      </c>
      <c r="C1138" s="51" t="s">
        <v>489</v>
      </c>
      <c r="D1138" s="52" t="s">
        <v>490</v>
      </c>
      <c r="E1138" s="51" t="s">
        <v>47</v>
      </c>
      <c r="F1138" s="53" t="s">
        <v>48</v>
      </c>
      <c r="G1138" s="54" t="s">
        <v>270</v>
      </c>
      <c r="H1138" s="55"/>
      <c r="I1138" s="56">
        <f t="shared" si="99"/>
        <v>188.80434782608697</v>
      </c>
      <c r="J1138" s="56"/>
      <c r="K1138" s="56"/>
      <c r="L1138" s="57"/>
      <c r="M1138" s="2">
        <v>460</v>
      </c>
    </row>
    <row r="1139" spans="2:13" ht="12.75">
      <c r="B1139" s="248"/>
      <c r="H1139" s="6">
        <f aca="true" t="shared" si="100" ref="H1139:H1157">H1138-B1139</f>
        <v>0</v>
      </c>
      <c r="I1139" s="24">
        <f t="shared" si="99"/>
        <v>0</v>
      </c>
      <c r="M1139" s="2">
        <v>460</v>
      </c>
    </row>
    <row r="1140" spans="1:13" s="57" customFormat="1" ht="12.75">
      <c r="A1140" s="1"/>
      <c r="B1140" s="248">
        <v>5000</v>
      </c>
      <c r="C1140" s="1" t="s">
        <v>0</v>
      </c>
      <c r="D1140" s="14" t="s">
        <v>12</v>
      </c>
      <c r="E1140" s="1" t="s">
        <v>179</v>
      </c>
      <c r="F1140" s="337" t="s">
        <v>491</v>
      </c>
      <c r="G1140" s="29" t="s">
        <v>24</v>
      </c>
      <c r="H1140" s="6">
        <f t="shared" si="100"/>
        <v>-5000</v>
      </c>
      <c r="I1140" s="24">
        <v>10</v>
      </c>
      <c r="J1140"/>
      <c r="K1140" t="s">
        <v>0</v>
      </c>
      <c r="L1140">
        <v>25</v>
      </c>
      <c r="M1140" s="2">
        <v>460</v>
      </c>
    </row>
    <row r="1141" spans="2:13" ht="12.75">
      <c r="B1141" s="248">
        <v>2500</v>
      </c>
      <c r="C1141" s="1" t="s">
        <v>0</v>
      </c>
      <c r="D1141" s="1" t="s">
        <v>12</v>
      </c>
      <c r="E1141" s="1" t="s">
        <v>179</v>
      </c>
      <c r="F1141" s="291" t="s">
        <v>492</v>
      </c>
      <c r="G1141" s="29" t="s">
        <v>20</v>
      </c>
      <c r="H1141" s="6">
        <f t="shared" si="100"/>
        <v>-7500</v>
      </c>
      <c r="I1141" s="24">
        <v>5</v>
      </c>
      <c r="K1141" t="s">
        <v>0</v>
      </c>
      <c r="L1141">
        <v>25</v>
      </c>
      <c r="M1141" s="2">
        <v>460</v>
      </c>
    </row>
    <row r="1142" spans="2:13" ht="12.75">
      <c r="B1142" s="248">
        <v>5000</v>
      </c>
      <c r="C1142" s="14" t="s">
        <v>0</v>
      </c>
      <c r="D1142" s="1" t="s">
        <v>12</v>
      </c>
      <c r="E1142" s="1" t="s">
        <v>179</v>
      </c>
      <c r="F1142" s="291" t="s">
        <v>493</v>
      </c>
      <c r="G1142" s="29" t="s">
        <v>61</v>
      </c>
      <c r="H1142" s="6">
        <f t="shared" si="100"/>
        <v>-12500</v>
      </c>
      <c r="I1142" s="24">
        <v>10</v>
      </c>
      <c r="K1142" t="s">
        <v>0</v>
      </c>
      <c r="L1142">
        <v>25</v>
      </c>
      <c r="M1142" s="2">
        <v>460</v>
      </c>
    </row>
    <row r="1143" spans="2:13" ht="12.75">
      <c r="B1143" s="248">
        <v>2500</v>
      </c>
      <c r="C1143" s="1" t="s">
        <v>0</v>
      </c>
      <c r="D1143" s="1" t="s">
        <v>12</v>
      </c>
      <c r="E1143" s="1" t="s">
        <v>179</v>
      </c>
      <c r="F1143" s="291" t="s">
        <v>494</v>
      </c>
      <c r="G1143" s="29" t="s">
        <v>63</v>
      </c>
      <c r="H1143" s="6">
        <f t="shared" si="100"/>
        <v>-15000</v>
      </c>
      <c r="I1143" s="24">
        <v>5</v>
      </c>
      <c r="K1143" t="s">
        <v>0</v>
      </c>
      <c r="L1143">
        <v>25</v>
      </c>
      <c r="M1143" s="2">
        <v>460</v>
      </c>
    </row>
    <row r="1144" spans="2:13" ht="12.75">
      <c r="B1144" s="248">
        <v>7500</v>
      </c>
      <c r="C1144" s="1" t="s">
        <v>0</v>
      </c>
      <c r="D1144" s="1" t="s">
        <v>12</v>
      </c>
      <c r="E1144" s="1" t="s">
        <v>179</v>
      </c>
      <c r="F1144" s="291" t="s">
        <v>495</v>
      </c>
      <c r="G1144" s="29" t="s">
        <v>65</v>
      </c>
      <c r="H1144" s="6">
        <f t="shared" si="100"/>
        <v>-22500</v>
      </c>
      <c r="I1144" s="24">
        <v>15</v>
      </c>
      <c r="K1144" t="s">
        <v>0</v>
      </c>
      <c r="L1144">
        <v>25</v>
      </c>
      <c r="M1144" s="2">
        <v>460</v>
      </c>
    </row>
    <row r="1145" spans="2:13" ht="12.75">
      <c r="B1145" s="248">
        <v>10000</v>
      </c>
      <c r="C1145" s="1" t="s">
        <v>0</v>
      </c>
      <c r="D1145" s="1" t="s">
        <v>12</v>
      </c>
      <c r="E1145" s="1" t="s">
        <v>179</v>
      </c>
      <c r="F1145" s="291" t="s">
        <v>496</v>
      </c>
      <c r="G1145" s="29" t="s">
        <v>67</v>
      </c>
      <c r="H1145" s="6">
        <f t="shared" si="100"/>
        <v>-32500</v>
      </c>
      <c r="I1145" s="24">
        <v>20</v>
      </c>
      <c r="K1145" t="s">
        <v>0</v>
      </c>
      <c r="L1145">
        <v>25</v>
      </c>
      <c r="M1145" s="2">
        <v>460</v>
      </c>
    </row>
    <row r="1146" spans="2:13" ht="12.75">
      <c r="B1146" s="248">
        <v>5000</v>
      </c>
      <c r="C1146" s="1" t="s">
        <v>0</v>
      </c>
      <c r="D1146" s="1" t="s">
        <v>12</v>
      </c>
      <c r="E1146" s="1" t="s">
        <v>179</v>
      </c>
      <c r="F1146" s="291" t="s">
        <v>497</v>
      </c>
      <c r="G1146" s="29" t="s">
        <v>71</v>
      </c>
      <c r="H1146" s="6">
        <f t="shared" si="100"/>
        <v>-37500</v>
      </c>
      <c r="I1146" s="24">
        <v>10</v>
      </c>
      <c r="K1146" t="s">
        <v>0</v>
      </c>
      <c r="L1146">
        <v>25</v>
      </c>
      <c r="M1146" s="2">
        <v>460</v>
      </c>
    </row>
    <row r="1147" spans="2:13" ht="12.75">
      <c r="B1147" s="248">
        <v>2500</v>
      </c>
      <c r="C1147" s="1" t="s">
        <v>0</v>
      </c>
      <c r="D1147" s="1" t="s">
        <v>12</v>
      </c>
      <c r="E1147" s="1" t="s">
        <v>179</v>
      </c>
      <c r="F1147" s="291" t="s">
        <v>498</v>
      </c>
      <c r="G1147" s="29" t="s">
        <v>73</v>
      </c>
      <c r="H1147" s="6">
        <f t="shared" si="100"/>
        <v>-40000</v>
      </c>
      <c r="I1147" s="24">
        <v>5</v>
      </c>
      <c r="K1147" t="s">
        <v>0</v>
      </c>
      <c r="L1147">
        <v>25</v>
      </c>
      <c r="M1147" s="2">
        <v>460</v>
      </c>
    </row>
    <row r="1148" spans="2:13" ht="12.75">
      <c r="B1148" s="248">
        <v>2500</v>
      </c>
      <c r="C1148" s="1" t="s">
        <v>0</v>
      </c>
      <c r="D1148" s="1" t="s">
        <v>12</v>
      </c>
      <c r="E1148" s="1" t="s">
        <v>179</v>
      </c>
      <c r="F1148" s="291" t="s">
        <v>499</v>
      </c>
      <c r="G1148" s="29" t="s">
        <v>75</v>
      </c>
      <c r="H1148" s="6">
        <f t="shared" si="100"/>
        <v>-42500</v>
      </c>
      <c r="I1148" s="24">
        <v>5</v>
      </c>
      <c r="K1148" t="s">
        <v>0</v>
      </c>
      <c r="L1148">
        <v>25</v>
      </c>
      <c r="M1148" s="2">
        <v>460</v>
      </c>
    </row>
    <row r="1149" spans="2:13" ht="12.75">
      <c r="B1149" s="248">
        <v>2500</v>
      </c>
      <c r="C1149" s="1" t="s">
        <v>0</v>
      </c>
      <c r="D1149" s="1" t="s">
        <v>12</v>
      </c>
      <c r="E1149" s="1" t="s">
        <v>179</v>
      </c>
      <c r="F1149" s="291" t="s">
        <v>500</v>
      </c>
      <c r="G1149" s="29" t="s">
        <v>230</v>
      </c>
      <c r="H1149" s="6">
        <f t="shared" si="100"/>
        <v>-45000</v>
      </c>
      <c r="I1149" s="24">
        <v>5</v>
      </c>
      <c r="K1149" t="s">
        <v>0</v>
      </c>
      <c r="L1149">
        <v>25</v>
      </c>
      <c r="M1149" s="2">
        <v>460</v>
      </c>
    </row>
    <row r="1150" spans="2:13" ht="12.75">
      <c r="B1150" s="248">
        <v>2500</v>
      </c>
      <c r="C1150" s="1" t="s">
        <v>0</v>
      </c>
      <c r="D1150" s="1" t="s">
        <v>12</v>
      </c>
      <c r="E1150" s="1" t="s">
        <v>179</v>
      </c>
      <c r="F1150" s="291" t="s">
        <v>501</v>
      </c>
      <c r="G1150" s="29" t="s">
        <v>232</v>
      </c>
      <c r="H1150" s="6">
        <f t="shared" si="100"/>
        <v>-47500</v>
      </c>
      <c r="I1150" s="24">
        <v>5</v>
      </c>
      <c r="K1150" t="s">
        <v>0</v>
      </c>
      <c r="L1150">
        <v>25</v>
      </c>
      <c r="M1150" s="2">
        <v>460</v>
      </c>
    </row>
    <row r="1151" spans="2:13" ht="12.75">
      <c r="B1151" s="248">
        <v>5000</v>
      </c>
      <c r="C1151" s="1" t="s">
        <v>0</v>
      </c>
      <c r="D1151" s="1" t="s">
        <v>12</v>
      </c>
      <c r="E1151" s="1" t="s">
        <v>179</v>
      </c>
      <c r="F1151" s="291" t="s">
        <v>502</v>
      </c>
      <c r="G1151" s="29" t="s">
        <v>302</v>
      </c>
      <c r="H1151" s="6">
        <f t="shared" si="100"/>
        <v>-52500</v>
      </c>
      <c r="I1151" s="24">
        <v>10</v>
      </c>
      <c r="K1151" t="s">
        <v>0</v>
      </c>
      <c r="L1151">
        <v>25</v>
      </c>
      <c r="M1151" s="2">
        <v>460</v>
      </c>
    </row>
    <row r="1152" spans="2:13" ht="12.75">
      <c r="B1152" s="248">
        <v>2500</v>
      </c>
      <c r="C1152" s="1" t="s">
        <v>0</v>
      </c>
      <c r="D1152" s="1" t="s">
        <v>12</v>
      </c>
      <c r="E1152" s="1" t="s">
        <v>179</v>
      </c>
      <c r="F1152" s="291" t="s">
        <v>503</v>
      </c>
      <c r="G1152" s="29" t="s">
        <v>303</v>
      </c>
      <c r="H1152" s="6">
        <f t="shared" si="100"/>
        <v>-55000</v>
      </c>
      <c r="I1152" s="24">
        <v>5</v>
      </c>
      <c r="K1152" t="s">
        <v>0</v>
      </c>
      <c r="L1152">
        <v>25</v>
      </c>
      <c r="M1152" s="2">
        <v>460</v>
      </c>
    </row>
    <row r="1153" spans="2:13" ht="12.75">
      <c r="B1153" s="248">
        <v>2500</v>
      </c>
      <c r="C1153" s="1" t="s">
        <v>0</v>
      </c>
      <c r="D1153" s="1" t="s">
        <v>12</v>
      </c>
      <c r="E1153" s="1" t="s">
        <v>179</v>
      </c>
      <c r="F1153" s="291" t="s">
        <v>504</v>
      </c>
      <c r="G1153" s="29" t="s">
        <v>305</v>
      </c>
      <c r="H1153" s="6">
        <f t="shared" si="100"/>
        <v>-57500</v>
      </c>
      <c r="I1153" s="24">
        <v>5</v>
      </c>
      <c r="K1153" t="s">
        <v>0</v>
      </c>
      <c r="L1153">
        <v>25</v>
      </c>
      <c r="M1153" s="2">
        <v>460</v>
      </c>
    </row>
    <row r="1154" spans="2:13" ht="12.75">
      <c r="B1154" s="248">
        <v>2500</v>
      </c>
      <c r="C1154" s="1" t="s">
        <v>0</v>
      </c>
      <c r="D1154" s="1" t="s">
        <v>12</v>
      </c>
      <c r="E1154" s="1" t="s">
        <v>179</v>
      </c>
      <c r="F1154" s="291" t="s">
        <v>505</v>
      </c>
      <c r="G1154" s="29" t="s">
        <v>311</v>
      </c>
      <c r="H1154" s="6">
        <f t="shared" si="100"/>
        <v>-60000</v>
      </c>
      <c r="I1154" s="24">
        <v>5</v>
      </c>
      <c r="K1154" t="s">
        <v>0</v>
      </c>
      <c r="L1154">
        <v>25</v>
      </c>
      <c r="M1154" s="2">
        <v>460</v>
      </c>
    </row>
    <row r="1155" spans="2:13" ht="12.75">
      <c r="B1155" s="248">
        <v>2500</v>
      </c>
      <c r="C1155" s="1" t="s">
        <v>0</v>
      </c>
      <c r="D1155" s="1" t="s">
        <v>12</v>
      </c>
      <c r="E1155" s="1" t="s">
        <v>179</v>
      </c>
      <c r="F1155" s="291" t="s">
        <v>506</v>
      </c>
      <c r="G1155" s="29" t="s">
        <v>368</v>
      </c>
      <c r="H1155" s="6">
        <f t="shared" si="100"/>
        <v>-62500</v>
      </c>
      <c r="I1155" s="24">
        <v>5</v>
      </c>
      <c r="K1155" t="s">
        <v>0</v>
      </c>
      <c r="L1155">
        <v>25</v>
      </c>
      <c r="M1155" s="2">
        <v>460</v>
      </c>
    </row>
    <row r="1156" spans="2:13" ht="12.75">
      <c r="B1156" s="248">
        <v>2500</v>
      </c>
      <c r="C1156" s="1" t="s">
        <v>0</v>
      </c>
      <c r="D1156" s="1" t="s">
        <v>12</v>
      </c>
      <c r="E1156" s="1" t="s">
        <v>179</v>
      </c>
      <c r="F1156" s="291" t="s">
        <v>507</v>
      </c>
      <c r="G1156" s="29" t="s">
        <v>371</v>
      </c>
      <c r="H1156" s="6">
        <f t="shared" si="100"/>
        <v>-65000</v>
      </c>
      <c r="I1156" s="24">
        <v>5</v>
      </c>
      <c r="K1156" t="s">
        <v>0</v>
      </c>
      <c r="L1156">
        <v>25</v>
      </c>
      <c r="M1156" s="2">
        <v>460</v>
      </c>
    </row>
    <row r="1157" spans="2:13" ht="12.75">
      <c r="B1157" s="248">
        <v>2500</v>
      </c>
      <c r="C1157" s="1" t="s">
        <v>0</v>
      </c>
      <c r="D1157" s="1" t="s">
        <v>12</v>
      </c>
      <c r="E1157" s="1" t="s">
        <v>162</v>
      </c>
      <c r="F1157" s="291" t="s">
        <v>508</v>
      </c>
      <c r="G1157" s="29" t="s">
        <v>379</v>
      </c>
      <c r="H1157" s="6">
        <f t="shared" si="100"/>
        <v>-67500</v>
      </c>
      <c r="I1157" s="24">
        <f>+B1157/M1157</f>
        <v>5.434782608695652</v>
      </c>
      <c r="K1157" t="s">
        <v>0</v>
      </c>
      <c r="L1157">
        <v>25</v>
      </c>
      <c r="M1157" s="2">
        <v>460</v>
      </c>
    </row>
    <row r="1158" spans="1:13" ht="12.75">
      <c r="A1158" s="13"/>
      <c r="B1158" s="106">
        <f>SUM(B1140:B1157)</f>
        <v>67500</v>
      </c>
      <c r="C1158" s="13" t="s">
        <v>0</v>
      </c>
      <c r="D1158" s="13"/>
      <c r="E1158" s="13"/>
      <c r="F1158" s="63"/>
      <c r="G1158" s="20"/>
      <c r="H1158" s="55">
        <v>0</v>
      </c>
      <c r="I1158" s="56">
        <f>+B1158/M1158</f>
        <v>146.7391304347826</v>
      </c>
      <c r="J1158" s="57"/>
      <c r="K1158" s="57"/>
      <c r="L1158" s="57"/>
      <c r="M1158" s="2">
        <v>460</v>
      </c>
    </row>
    <row r="1159" spans="2:13" ht="12.75">
      <c r="B1159" s="248"/>
      <c r="H1159" s="6">
        <f aca="true" t="shared" si="101" ref="H1159:H1178">H1158-B1159</f>
        <v>0</v>
      </c>
      <c r="I1159" s="24">
        <f>+B1159/M1159</f>
        <v>0</v>
      </c>
      <c r="M1159" s="2">
        <v>460</v>
      </c>
    </row>
    <row r="1160" spans="2:13" ht="12.75">
      <c r="B1160" s="248"/>
      <c r="H1160" s="6">
        <f t="shared" si="101"/>
        <v>0</v>
      </c>
      <c r="I1160" s="24">
        <f>+B1160/M1160</f>
        <v>0</v>
      </c>
      <c r="M1160" s="2">
        <v>460</v>
      </c>
    </row>
    <row r="1161" spans="1:13" s="57" customFormat="1" ht="12.75">
      <c r="A1161" s="1"/>
      <c r="B1161" s="104">
        <v>1200</v>
      </c>
      <c r="C1161" s="14" t="s">
        <v>289</v>
      </c>
      <c r="D1161" s="14" t="s">
        <v>176</v>
      </c>
      <c r="E1161" s="14" t="s">
        <v>483</v>
      </c>
      <c r="F1161" s="32" t="s">
        <v>509</v>
      </c>
      <c r="G1161" s="29" t="s">
        <v>24</v>
      </c>
      <c r="H1161" s="6">
        <f t="shared" si="101"/>
        <v>-1200</v>
      </c>
      <c r="I1161" s="24">
        <v>2.4</v>
      </c>
      <c r="J1161"/>
      <c r="K1161" t="s">
        <v>179</v>
      </c>
      <c r="L1161">
        <v>25</v>
      </c>
      <c r="M1161" s="2">
        <v>460</v>
      </c>
    </row>
    <row r="1162" spans="2:13" ht="12.75">
      <c r="B1162" s="248">
        <v>1500</v>
      </c>
      <c r="C1162" s="1" t="s">
        <v>289</v>
      </c>
      <c r="D1162" s="14" t="s">
        <v>176</v>
      </c>
      <c r="E1162" s="1" t="s">
        <v>483</v>
      </c>
      <c r="F1162" s="32" t="s">
        <v>509</v>
      </c>
      <c r="G1162" s="29" t="s">
        <v>20</v>
      </c>
      <c r="H1162" s="6">
        <f t="shared" si="101"/>
        <v>-2700</v>
      </c>
      <c r="I1162" s="24">
        <v>3</v>
      </c>
      <c r="K1162" t="s">
        <v>179</v>
      </c>
      <c r="L1162">
        <v>25</v>
      </c>
      <c r="M1162" s="2">
        <v>460</v>
      </c>
    </row>
    <row r="1163" spans="2:13" ht="12.75">
      <c r="B1163" s="104">
        <v>800</v>
      </c>
      <c r="C1163" s="34" t="s">
        <v>289</v>
      </c>
      <c r="D1163" s="14" t="s">
        <v>176</v>
      </c>
      <c r="E1163" s="34" t="s">
        <v>483</v>
      </c>
      <c r="F1163" s="32" t="s">
        <v>509</v>
      </c>
      <c r="G1163" s="32" t="s">
        <v>61</v>
      </c>
      <c r="H1163" s="6">
        <f t="shared" si="101"/>
        <v>-3500</v>
      </c>
      <c r="I1163" s="24">
        <v>1.6</v>
      </c>
      <c r="K1163" t="s">
        <v>179</v>
      </c>
      <c r="L1163">
        <v>25</v>
      </c>
      <c r="M1163" s="2">
        <v>460</v>
      </c>
    </row>
    <row r="1164" spans="2:13" ht="12.75">
      <c r="B1164" s="104">
        <v>800</v>
      </c>
      <c r="C1164" s="14" t="s">
        <v>289</v>
      </c>
      <c r="D1164" s="14" t="s">
        <v>176</v>
      </c>
      <c r="E1164" s="36" t="s">
        <v>483</v>
      </c>
      <c r="F1164" s="32" t="s">
        <v>509</v>
      </c>
      <c r="G1164" s="37" t="s">
        <v>63</v>
      </c>
      <c r="H1164" s="6">
        <f t="shared" si="101"/>
        <v>-4300</v>
      </c>
      <c r="I1164" s="24">
        <v>1.6</v>
      </c>
      <c r="K1164" t="s">
        <v>179</v>
      </c>
      <c r="L1164">
        <v>25</v>
      </c>
      <c r="M1164" s="2">
        <v>460</v>
      </c>
    </row>
    <row r="1165" spans="1:13" s="57" customFormat="1" ht="12.75">
      <c r="A1165" s="1"/>
      <c r="B1165" s="104">
        <v>800</v>
      </c>
      <c r="C1165" s="14" t="s">
        <v>28</v>
      </c>
      <c r="D1165" s="14" t="s">
        <v>176</v>
      </c>
      <c r="E1165" s="14" t="s">
        <v>483</v>
      </c>
      <c r="F1165" s="32" t="s">
        <v>509</v>
      </c>
      <c r="G1165" s="31" t="s">
        <v>65</v>
      </c>
      <c r="H1165" s="6">
        <f t="shared" si="101"/>
        <v>-5100</v>
      </c>
      <c r="I1165" s="24">
        <v>1.6</v>
      </c>
      <c r="J1165"/>
      <c r="K1165" t="s">
        <v>179</v>
      </c>
      <c r="L1165">
        <v>25</v>
      </c>
      <c r="M1165" s="2">
        <v>460</v>
      </c>
    </row>
    <row r="1166" spans="1:13" ht="12.75">
      <c r="A1166" s="14"/>
      <c r="B1166" s="104">
        <v>800</v>
      </c>
      <c r="C1166" s="14" t="s">
        <v>289</v>
      </c>
      <c r="D1166" s="14" t="s">
        <v>176</v>
      </c>
      <c r="E1166" s="14" t="s">
        <v>483</v>
      </c>
      <c r="F1166" s="32" t="s">
        <v>509</v>
      </c>
      <c r="G1166" s="31" t="s">
        <v>67</v>
      </c>
      <c r="H1166" s="6">
        <f t="shared" si="101"/>
        <v>-5900</v>
      </c>
      <c r="I1166" s="41">
        <v>1.6</v>
      </c>
      <c r="J1166" s="17"/>
      <c r="K1166" s="17" t="s">
        <v>179</v>
      </c>
      <c r="L1166">
        <v>25</v>
      </c>
      <c r="M1166" s="2">
        <v>460</v>
      </c>
    </row>
    <row r="1167" spans="2:13" ht="12.75">
      <c r="B1167" s="248">
        <v>1200</v>
      </c>
      <c r="C1167" s="14" t="s">
        <v>289</v>
      </c>
      <c r="D1167" s="14" t="s">
        <v>176</v>
      </c>
      <c r="E1167" s="1" t="s">
        <v>483</v>
      </c>
      <c r="F1167" s="32" t="s">
        <v>509</v>
      </c>
      <c r="G1167" s="29" t="s">
        <v>71</v>
      </c>
      <c r="H1167" s="6">
        <f t="shared" si="101"/>
        <v>-7100</v>
      </c>
      <c r="I1167" s="24">
        <v>2.4</v>
      </c>
      <c r="K1167" s="17" t="s">
        <v>179</v>
      </c>
      <c r="L1167">
        <v>25</v>
      </c>
      <c r="M1167" s="2">
        <v>460</v>
      </c>
    </row>
    <row r="1168" spans="2:13" ht="12.75">
      <c r="B1168" s="248">
        <v>1200</v>
      </c>
      <c r="C1168" s="1" t="s">
        <v>289</v>
      </c>
      <c r="D1168" s="14" t="s">
        <v>176</v>
      </c>
      <c r="E1168" s="1" t="s">
        <v>483</v>
      </c>
      <c r="F1168" s="32" t="s">
        <v>509</v>
      </c>
      <c r="G1168" s="29" t="s">
        <v>73</v>
      </c>
      <c r="H1168" s="6">
        <f t="shared" si="101"/>
        <v>-8300</v>
      </c>
      <c r="I1168" s="24">
        <v>2.4</v>
      </c>
      <c r="K1168" s="17" t="s">
        <v>179</v>
      </c>
      <c r="L1168">
        <v>25</v>
      </c>
      <c r="M1168" s="2">
        <v>460</v>
      </c>
    </row>
    <row r="1169" spans="1:13" s="57" customFormat="1" ht="12.75">
      <c r="A1169" s="1"/>
      <c r="B1169" s="248">
        <v>1200</v>
      </c>
      <c r="C1169" s="1" t="s">
        <v>289</v>
      </c>
      <c r="D1169" s="14" t="s">
        <v>176</v>
      </c>
      <c r="E1169" s="1" t="s">
        <v>483</v>
      </c>
      <c r="F1169" s="32" t="s">
        <v>509</v>
      </c>
      <c r="G1169" s="29" t="s">
        <v>75</v>
      </c>
      <c r="H1169" s="6">
        <f t="shared" si="101"/>
        <v>-9500</v>
      </c>
      <c r="I1169" s="24">
        <v>2.4</v>
      </c>
      <c r="J1169"/>
      <c r="K1169" s="17" t="s">
        <v>179</v>
      </c>
      <c r="L1169">
        <v>25</v>
      </c>
      <c r="M1169" s="2">
        <v>460</v>
      </c>
    </row>
    <row r="1170" spans="2:13" ht="12.75">
      <c r="B1170" s="248">
        <v>800</v>
      </c>
      <c r="C1170" s="1" t="s">
        <v>289</v>
      </c>
      <c r="D1170" s="14" t="s">
        <v>176</v>
      </c>
      <c r="E1170" s="1" t="s">
        <v>483</v>
      </c>
      <c r="F1170" s="78" t="s">
        <v>509</v>
      </c>
      <c r="G1170" s="29" t="s">
        <v>230</v>
      </c>
      <c r="H1170" s="6">
        <f t="shared" si="101"/>
        <v>-10300</v>
      </c>
      <c r="I1170" s="24">
        <v>1.6</v>
      </c>
      <c r="K1170" s="17" t="s">
        <v>179</v>
      </c>
      <c r="L1170">
        <v>25</v>
      </c>
      <c r="M1170" s="2">
        <v>460</v>
      </c>
    </row>
    <row r="1171" spans="2:13" ht="12.75">
      <c r="B1171" s="248">
        <v>1200</v>
      </c>
      <c r="C1171" s="1" t="s">
        <v>289</v>
      </c>
      <c r="D1171" s="14" t="s">
        <v>176</v>
      </c>
      <c r="E1171" s="1" t="s">
        <v>483</v>
      </c>
      <c r="F1171" s="78" t="s">
        <v>509</v>
      </c>
      <c r="G1171" s="29" t="s">
        <v>232</v>
      </c>
      <c r="H1171" s="6">
        <f t="shared" si="101"/>
        <v>-11500</v>
      </c>
      <c r="I1171" s="24">
        <v>2.4</v>
      </c>
      <c r="K1171" s="17" t="s">
        <v>179</v>
      </c>
      <c r="L1171">
        <v>25</v>
      </c>
      <c r="M1171" s="2">
        <v>460</v>
      </c>
    </row>
    <row r="1172" spans="2:13" ht="12.75">
      <c r="B1172" s="248">
        <v>800</v>
      </c>
      <c r="C1172" s="1" t="s">
        <v>289</v>
      </c>
      <c r="D1172" s="14" t="s">
        <v>176</v>
      </c>
      <c r="E1172" s="1" t="s">
        <v>483</v>
      </c>
      <c r="F1172" s="78" t="s">
        <v>509</v>
      </c>
      <c r="G1172" s="29" t="s">
        <v>302</v>
      </c>
      <c r="H1172" s="6">
        <f t="shared" si="101"/>
        <v>-12300</v>
      </c>
      <c r="I1172" s="24">
        <v>1.6</v>
      </c>
      <c r="K1172" s="17" t="s">
        <v>179</v>
      </c>
      <c r="L1172">
        <v>25</v>
      </c>
      <c r="M1172" s="2">
        <v>460</v>
      </c>
    </row>
    <row r="1173" spans="2:13" ht="12.75">
      <c r="B1173" s="248">
        <v>800</v>
      </c>
      <c r="C1173" s="1" t="s">
        <v>289</v>
      </c>
      <c r="D1173" s="14" t="s">
        <v>176</v>
      </c>
      <c r="E1173" s="1" t="s">
        <v>483</v>
      </c>
      <c r="F1173" s="78" t="s">
        <v>509</v>
      </c>
      <c r="G1173" s="29" t="s">
        <v>303</v>
      </c>
      <c r="H1173" s="6">
        <f t="shared" si="101"/>
        <v>-13100</v>
      </c>
      <c r="I1173" s="24">
        <v>1.6</v>
      </c>
      <c r="K1173" s="17" t="s">
        <v>179</v>
      </c>
      <c r="L1173">
        <v>25</v>
      </c>
      <c r="M1173" s="2">
        <v>460</v>
      </c>
    </row>
    <row r="1174" spans="2:13" ht="12.75">
      <c r="B1174" s="248">
        <v>800</v>
      </c>
      <c r="C1174" s="1" t="s">
        <v>289</v>
      </c>
      <c r="D1174" s="14" t="s">
        <v>176</v>
      </c>
      <c r="E1174" s="1" t="s">
        <v>483</v>
      </c>
      <c r="F1174" s="78" t="s">
        <v>509</v>
      </c>
      <c r="G1174" s="29" t="s">
        <v>305</v>
      </c>
      <c r="H1174" s="6">
        <f t="shared" si="101"/>
        <v>-13900</v>
      </c>
      <c r="I1174" s="24">
        <v>1.6</v>
      </c>
      <c r="K1174" s="17" t="s">
        <v>179</v>
      </c>
      <c r="L1174">
        <v>25</v>
      </c>
      <c r="M1174" s="2">
        <v>460</v>
      </c>
    </row>
    <row r="1175" spans="2:13" ht="12.75">
      <c r="B1175" s="248">
        <v>800</v>
      </c>
      <c r="C1175" s="1" t="s">
        <v>289</v>
      </c>
      <c r="D1175" s="14" t="s">
        <v>176</v>
      </c>
      <c r="E1175" s="1" t="s">
        <v>483</v>
      </c>
      <c r="F1175" s="78" t="s">
        <v>509</v>
      </c>
      <c r="G1175" s="29" t="s">
        <v>311</v>
      </c>
      <c r="H1175" s="6">
        <f t="shared" si="101"/>
        <v>-14700</v>
      </c>
      <c r="I1175" s="24">
        <v>1.6</v>
      </c>
      <c r="K1175" s="17" t="s">
        <v>179</v>
      </c>
      <c r="L1175">
        <v>25</v>
      </c>
      <c r="M1175" s="2">
        <v>460</v>
      </c>
    </row>
    <row r="1176" spans="2:13" ht="12.75">
      <c r="B1176" s="248">
        <v>800</v>
      </c>
      <c r="C1176" s="1" t="s">
        <v>289</v>
      </c>
      <c r="D1176" s="14" t="s">
        <v>176</v>
      </c>
      <c r="E1176" s="1" t="s">
        <v>483</v>
      </c>
      <c r="F1176" s="78" t="s">
        <v>509</v>
      </c>
      <c r="G1176" s="29" t="s">
        <v>368</v>
      </c>
      <c r="H1176" s="6">
        <f t="shared" si="101"/>
        <v>-15500</v>
      </c>
      <c r="I1176" s="24">
        <v>1.6</v>
      </c>
      <c r="K1176" s="17" t="s">
        <v>179</v>
      </c>
      <c r="L1176">
        <v>25</v>
      </c>
      <c r="M1176" s="2">
        <v>460</v>
      </c>
    </row>
    <row r="1177" spans="2:13" ht="12.75">
      <c r="B1177" s="248">
        <v>800</v>
      </c>
      <c r="C1177" s="1" t="s">
        <v>289</v>
      </c>
      <c r="D1177" s="14" t="s">
        <v>176</v>
      </c>
      <c r="E1177" s="1" t="s">
        <v>483</v>
      </c>
      <c r="F1177" s="78" t="s">
        <v>509</v>
      </c>
      <c r="G1177" s="29" t="s">
        <v>371</v>
      </c>
      <c r="H1177" s="6">
        <f t="shared" si="101"/>
        <v>-16300</v>
      </c>
      <c r="I1177" s="24">
        <v>1.6</v>
      </c>
      <c r="K1177" s="17" t="s">
        <v>179</v>
      </c>
      <c r="L1177">
        <v>25</v>
      </c>
      <c r="M1177" s="2">
        <v>460</v>
      </c>
    </row>
    <row r="1178" spans="2:13" ht="12.75">
      <c r="B1178" s="248">
        <v>800</v>
      </c>
      <c r="C1178" s="1" t="s">
        <v>289</v>
      </c>
      <c r="D1178" s="14" t="s">
        <v>176</v>
      </c>
      <c r="E1178" s="1" t="s">
        <v>483</v>
      </c>
      <c r="F1178" s="78" t="s">
        <v>509</v>
      </c>
      <c r="G1178" s="29" t="s">
        <v>379</v>
      </c>
      <c r="H1178" s="6">
        <f t="shared" si="101"/>
        <v>-17100</v>
      </c>
      <c r="I1178" s="24">
        <v>1.6</v>
      </c>
      <c r="K1178" s="17" t="s">
        <v>179</v>
      </c>
      <c r="L1178">
        <v>25</v>
      </c>
      <c r="M1178" s="2">
        <v>460</v>
      </c>
    </row>
    <row r="1179" spans="1:13" ht="12.75">
      <c r="A1179" s="13"/>
      <c r="B1179" s="106">
        <f>SUM(B1161:B1178)</f>
        <v>17100</v>
      </c>
      <c r="C1179" s="13"/>
      <c r="D1179" s="13"/>
      <c r="E1179" s="13" t="s">
        <v>483</v>
      </c>
      <c r="F1179" s="63"/>
      <c r="G1179" s="20"/>
      <c r="H1179" s="55">
        <v>0</v>
      </c>
      <c r="I1179" s="56">
        <f aca="true" t="shared" si="102" ref="I1179:I1193">+B1179/M1179</f>
        <v>37.17391304347826</v>
      </c>
      <c r="J1179" s="57"/>
      <c r="K1179" s="57"/>
      <c r="L1179" s="57"/>
      <c r="M1179" s="2">
        <v>460</v>
      </c>
    </row>
    <row r="1180" spans="2:13" ht="12.75">
      <c r="B1180" s="248"/>
      <c r="H1180" s="6">
        <f>H1179-B1180</f>
        <v>0</v>
      </c>
      <c r="I1180" s="24">
        <f t="shared" si="102"/>
        <v>0</v>
      </c>
      <c r="M1180" s="2">
        <v>460</v>
      </c>
    </row>
    <row r="1181" spans="2:13" ht="12.75">
      <c r="B1181" s="248"/>
      <c r="H1181" s="6">
        <f>H1180-B1181</f>
        <v>0</v>
      </c>
      <c r="I1181" s="24">
        <f t="shared" si="102"/>
        <v>0</v>
      </c>
      <c r="M1181" s="2">
        <v>460</v>
      </c>
    </row>
    <row r="1182" spans="2:13" ht="12.75">
      <c r="B1182" s="104">
        <v>1000</v>
      </c>
      <c r="C1182" s="1" t="s">
        <v>175</v>
      </c>
      <c r="D1182" s="14" t="s">
        <v>176</v>
      </c>
      <c r="E1182" s="1" t="s">
        <v>177</v>
      </c>
      <c r="F1182" s="32" t="s">
        <v>509</v>
      </c>
      <c r="G1182" s="32" t="s">
        <v>20</v>
      </c>
      <c r="H1182" s="6">
        <f>H1181-B1182</f>
        <v>-1000</v>
      </c>
      <c r="I1182" s="24">
        <f t="shared" si="102"/>
        <v>2.1739130434782608</v>
      </c>
      <c r="K1182" t="s">
        <v>179</v>
      </c>
      <c r="L1182">
        <v>25</v>
      </c>
      <c r="M1182" s="2">
        <v>460</v>
      </c>
    </row>
    <row r="1183" spans="1:13" ht="12.75">
      <c r="A1183" s="13"/>
      <c r="B1183" s="106">
        <f>SUM(B1182)</f>
        <v>1000</v>
      </c>
      <c r="C1183" s="13"/>
      <c r="D1183" s="13"/>
      <c r="E1183" s="13" t="s">
        <v>177</v>
      </c>
      <c r="F1183" s="63"/>
      <c r="G1183" s="20"/>
      <c r="H1183" s="55">
        <v>0</v>
      </c>
      <c r="I1183" s="56">
        <f t="shared" si="102"/>
        <v>2.1739130434782608</v>
      </c>
      <c r="J1183" s="57"/>
      <c r="K1183" s="57"/>
      <c r="L1183" s="57"/>
      <c r="M1183" s="2">
        <v>460</v>
      </c>
    </row>
    <row r="1184" spans="2:13" ht="12.75">
      <c r="B1184" s="248"/>
      <c r="H1184" s="6">
        <f>H1183-B1184</f>
        <v>0</v>
      </c>
      <c r="I1184" s="24">
        <f t="shared" si="102"/>
        <v>0</v>
      </c>
      <c r="M1184" s="2">
        <v>460</v>
      </c>
    </row>
    <row r="1185" spans="2:13" ht="12.75">
      <c r="B1185" s="248"/>
      <c r="H1185" s="6">
        <f>H1184-B1185</f>
        <v>0</v>
      </c>
      <c r="I1185" s="24">
        <f t="shared" si="102"/>
        <v>0</v>
      </c>
      <c r="M1185" s="2">
        <v>460</v>
      </c>
    </row>
    <row r="1186" spans="2:13" ht="12.75">
      <c r="B1186" s="345">
        <v>1250</v>
      </c>
      <c r="C1186" s="39" t="s">
        <v>510</v>
      </c>
      <c r="D1186" s="14" t="s">
        <v>176</v>
      </c>
      <c r="E1186" s="39" t="s">
        <v>511</v>
      </c>
      <c r="F1186" s="78" t="s">
        <v>512</v>
      </c>
      <c r="G1186" s="29" t="s">
        <v>75</v>
      </c>
      <c r="H1186" s="6">
        <f>H1185-B1186</f>
        <v>-1250</v>
      </c>
      <c r="I1186" s="24">
        <f t="shared" si="102"/>
        <v>2.717391304347826</v>
      </c>
      <c r="J1186" s="38"/>
      <c r="K1186" s="38" t="s">
        <v>179</v>
      </c>
      <c r="L1186">
        <v>25</v>
      </c>
      <c r="M1186" s="2">
        <v>460</v>
      </c>
    </row>
    <row r="1187" spans="1:13" ht="12.75">
      <c r="A1187" s="13"/>
      <c r="B1187" s="106">
        <f>SUM(B1186)</f>
        <v>1250</v>
      </c>
      <c r="C1187" s="13"/>
      <c r="D1187" s="13"/>
      <c r="E1187" s="13" t="s">
        <v>511</v>
      </c>
      <c r="F1187" s="63"/>
      <c r="G1187" s="20"/>
      <c r="H1187" s="55">
        <v>0</v>
      </c>
      <c r="I1187" s="56">
        <f t="shared" si="102"/>
        <v>2.717391304347826</v>
      </c>
      <c r="J1187" s="57"/>
      <c r="K1187" s="57"/>
      <c r="L1187" s="57"/>
      <c r="M1187" s="2">
        <v>460</v>
      </c>
    </row>
    <row r="1188" spans="2:13" ht="12.75">
      <c r="B1188" s="248"/>
      <c r="H1188" s="6">
        <f>H1187-B1188</f>
        <v>0</v>
      </c>
      <c r="I1188" s="24">
        <f t="shared" si="102"/>
        <v>0</v>
      </c>
      <c r="M1188" s="2">
        <v>460</v>
      </c>
    </row>
    <row r="1189" spans="2:13" ht="12.75">
      <c r="B1189" s="248"/>
      <c r="H1189" s="6">
        <f>H1188-B1189</f>
        <v>0</v>
      </c>
      <c r="I1189" s="24">
        <f t="shared" si="102"/>
        <v>0</v>
      </c>
      <c r="M1189" s="2">
        <v>460</v>
      </c>
    </row>
    <row r="1190" spans="2:13" ht="12.75">
      <c r="B1190" s="248"/>
      <c r="H1190" s="6">
        <f>H1189-B1190</f>
        <v>0</v>
      </c>
      <c r="I1190" s="24">
        <f t="shared" si="102"/>
        <v>0</v>
      </c>
      <c r="M1190" s="2">
        <v>460</v>
      </c>
    </row>
    <row r="1191" spans="2:13" ht="12.75">
      <c r="B1191" s="248"/>
      <c r="H1191" s="6">
        <f>H1190-B1191</f>
        <v>0</v>
      </c>
      <c r="I1191" s="24">
        <f t="shared" si="102"/>
        <v>0</v>
      </c>
      <c r="M1191" s="2">
        <v>460</v>
      </c>
    </row>
    <row r="1192" spans="1:13" ht="12.75">
      <c r="A1192" s="13"/>
      <c r="B1192" s="50">
        <f>+B1204+B1216+B1226+B1236+B1247+B1254+B1259</f>
        <v>211800</v>
      </c>
      <c r="C1192" s="51" t="s">
        <v>1239</v>
      </c>
      <c r="D1192" s="52" t="s">
        <v>1238</v>
      </c>
      <c r="E1192" s="51" t="s">
        <v>203</v>
      </c>
      <c r="F1192" s="53" t="s">
        <v>118</v>
      </c>
      <c r="G1192" s="54" t="s">
        <v>101</v>
      </c>
      <c r="H1192" s="55">
        <f>H1191-B1192</f>
        <v>-211800</v>
      </c>
      <c r="I1192" s="56">
        <f t="shared" si="102"/>
        <v>460.4347826086956</v>
      </c>
      <c r="J1192" s="56"/>
      <c r="K1192" s="56"/>
      <c r="L1192" s="57"/>
      <c r="M1192" s="2">
        <v>460</v>
      </c>
    </row>
    <row r="1193" spans="2:13" ht="12.75">
      <c r="B1193" s="248"/>
      <c r="H1193" s="6">
        <v>0</v>
      </c>
      <c r="I1193" s="24">
        <f t="shared" si="102"/>
        <v>0</v>
      </c>
      <c r="M1193" s="2">
        <v>460</v>
      </c>
    </row>
    <row r="1194" spans="1:13" s="57" customFormat="1" ht="12.75">
      <c r="A1194" s="1"/>
      <c r="B1194" s="248">
        <v>2000</v>
      </c>
      <c r="C1194" s="1" t="s">
        <v>0</v>
      </c>
      <c r="D1194" s="1" t="s">
        <v>12</v>
      </c>
      <c r="E1194" s="1" t="s">
        <v>39</v>
      </c>
      <c r="F1194" s="291" t="s">
        <v>1215</v>
      </c>
      <c r="G1194" s="29" t="s">
        <v>232</v>
      </c>
      <c r="H1194" s="6">
        <f aca="true" t="shared" si="103" ref="H1194:H1203">H1193-B1194</f>
        <v>-2000</v>
      </c>
      <c r="I1194" s="24">
        <v>4</v>
      </c>
      <c r="J1194"/>
      <c r="K1194" t="s">
        <v>0</v>
      </c>
      <c r="L1194">
        <v>26</v>
      </c>
      <c r="M1194" s="2">
        <v>460</v>
      </c>
    </row>
    <row r="1195" spans="1:13" s="57" customFormat="1" ht="12.75">
      <c r="A1195" s="1"/>
      <c r="B1195" s="248">
        <v>2000</v>
      </c>
      <c r="C1195" s="1" t="s">
        <v>0</v>
      </c>
      <c r="D1195" s="1" t="s">
        <v>12</v>
      </c>
      <c r="E1195" s="1" t="s">
        <v>39</v>
      </c>
      <c r="F1195" s="291" t="s">
        <v>1229</v>
      </c>
      <c r="G1195" s="29" t="s">
        <v>302</v>
      </c>
      <c r="H1195" s="6">
        <f t="shared" si="103"/>
        <v>-4000</v>
      </c>
      <c r="I1195" s="24">
        <v>4</v>
      </c>
      <c r="J1195"/>
      <c r="K1195" t="s">
        <v>0</v>
      </c>
      <c r="L1195">
        <v>26</v>
      </c>
      <c r="M1195" s="2">
        <v>460</v>
      </c>
    </row>
    <row r="1196" spans="1:13" s="57" customFormat="1" ht="12.75">
      <c r="A1196" s="1"/>
      <c r="B1196" s="248">
        <v>4000</v>
      </c>
      <c r="C1196" s="1" t="s">
        <v>0</v>
      </c>
      <c r="D1196" s="1" t="s">
        <v>12</v>
      </c>
      <c r="E1196" s="1" t="s">
        <v>39</v>
      </c>
      <c r="F1196" s="291" t="s">
        <v>1230</v>
      </c>
      <c r="G1196" s="29" t="s">
        <v>303</v>
      </c>
      <c r="H1196" s="6">
        <f t="shared" si="103"/>
        <v>-8000</v>
      </c>
      <c r="I1196" s="24">
        <v>8</v>
      </c>
      <c r="J1196"/>
      <c r="K1196" t="s">
        <v>0</v>
      </c>
      <c r="L1196">
        <v>26</v>
      </c>
      <c r="M1196" s="2">
        <v>460</v>
      </c>
    </row>
    <row r="1197" spans="1:13" s="57" customFormat="1" ht="12.75">
      <c r="A1197" s="1"/>
      <c r="B1197" s="248">
        <v>4000</v>
      </c>
      <c r="C1197" s="1" t="s">
        <v>0</v>
      </c>
      <c r="D1197" s="1" t="s">
        <v>12</v>
      </c>
      <c r="E1197" s="1" t="s">
        <v>39</v>
      </c>
      <c r="F1197" s="291" t="s">
        <v>1231</v>
      </c>
      <c r="G1197" s="29" t="s">
        <v>304</v>
      </c>
      <c r="H1197" s="6">
        <f t="shared" si="103"/>
        <v>-12000</v>
      </c>
      <c r="I1197" s="24">
        <v>8</v>
      </c>
      <c r="J1197"/>
      <c r="K1197" t="s">
        <v>0</v>
      </c>
      <c r="L1197">
        <v>26</v>
      </c>
      <c r="M1197" s="2">
        <v>460</v>
      </c>
    </row>
    <row r="1198" spans="1:13" s="57" customFormat="1" ht="12.75">
      <c r="A1198" s="1"/>
      <c r="B1198" s="248">
        <v>5000</v>
      </c>
      <c r="C1198" s="1" t="s">
        <v>0</v>
      </c>
      <c r="D1198" s="1" t="s">
        <v>12</v>
      </c>
      <c r="E1198" s="1" t="s">
        <v>39</v>
      </c>
      <c r="F1198" s="291" t="s">
        <v>1232</v>
      </c>
      <c r="G1198" s="29" t="s">
        <v>305</v>
      </c>
      <c r="H1198" s="6">
        <f t="shared" si="103"/>
        <v>-17000</v>
      </c>
      <c r="I1198" s="24">
        <f>+B1198/M1198</f>
        <v>10.869565217391305</v>
      </c>
      <c r="J1198"/>
      <c r="K1198" t="s">
        <v>0</v>
      </c>
      <c r="L1198">
        <v>26</v>
      </c>
      <c r="M1198" s="2">
        <v>460</v>
      </c>
    </row>
    <row r="1199" spans="2:13" ht="12.75">
      <c r="B1199" s="248">
        <v>2000</v>
      </c>
      <c r="C1199" s="1" t="s">
        <v>0</v>
      </c>
      <c r="D1199" s="1" t="s">
        <v>12</v>
      </c>
      <c r="E1199" s="1" t="s">
        <v>57</v>
      </c>
      <c r="F1199" s="291" t="s">
        <v>1233</v>
      </c>
      <c r="G1199" s="29" t="s">
        <v>302</v>
      </c>
      <c r="H1199" s="6">
        <f t="shared" si="103"/>
        <v>-19000</v>
      </c>
      <c r="I1199" s="24">
        <v>4</v>
      </c>
      <c r="K1199" t="s">
        <v>0</v>
      </c>
      <c r="L1199">
        <v>26</v>
      </c>
      <c r="M1199" s="2">
        <v>460</v>
      </c>
    </row>
    <row r="1200" spans="2:13" ht="12.75">
      <c r="B1200" s="276">
        <v>4000</v>
      </c>
      <c r="C1200" s="1" t="s">
        <v>0</v>
      </c>
      <c r="D1200" s="1" t="s">
        <v>12</v>
      </c>
      <c r="E1200" s="1" t="s">
        <v>57</v>
      </c>
      <c r="F1200" s="291" t="s">
        <v>1234</v>
      </c>
      <c r="G1200" s="29" t="s">
        <v>303</v>
      </c>
      <c r="H1200" s="6">
        <f t="shared" si="103"/>
        <v>-23000</v>
      </c>
      <c r="I1200" s="24">
        <v>8</v>
      </c>
      <c r="K1200" t="s">
        <v>0</v>
      </c>
      <c r="L1200">
        <v>26</v>
      </c>
      <c r="M1200" s="2">
        <v>460</v>
      </c>
    </row>
    <row r="1201" spans="2:13" ht="12.75">
      <c r="B1201" s="248">
        <v>5000</v>
      </c>
      <c r="C1201" s="1" t="s">
        <v>0</v>
      </c>
      <c r="D1201" s="1" t="s">
        <v>12</v>
      </c>
      <c r="E1201" s="1" t="s">
        <v>57</v>
      </c>
      <c r="F1201" s="291" t="s">
        <v>1235</v>
      </c>
      <c r="G1201" s="29" t="s">
        <v>304</v>
      </c>
      <c r="H1201" s="6">
        <f t="shared" si="103"/>
        <v>-28000</v>
      </c>
      <c r="I1201" s="24">
        <v>10</v>
      </c>
      <c r="K1201" t="s">
        <v>0</v>
      </c>
      <c r="L1201">
        <v>26</v>
      </c>
      <c r="M1201" s="2">
        <v>460</v>
      </c>
    </row>
    <row r="1202" spans="2:13" ht="12.75">
      <c r="B1202" s="248">
        <v>5000</v>
      </c>
      <c r="C1202" s="1" t="s">
        <v>0</v>
      </c>
      <c r="D1202" s="1" t="s">
        <v>12</v>
      </c>
      <c r="E1202" s="1" t="s">
        <v>57</v>
      </c>
      <c r="F1202" s="291" t="s">
        <v>1236</v>
      </c>
      <c r="G1202" s="29" t="s">
        <v>305</v>
      </c>
      <c r="H1202" s="6">
        <f t="shared" si="103"/>
        <v>-33000</v>
      </c>
      <c r="I1202" s="24">
        <v>10</v>
      </c>
      <c r="K1202" t="s">
        <v>0</v>
      </c>
      <c r="L1202">
        <v>26</v>
      </c>
      <c r="M1202" s="2">
        <v>460</v>
      </c>
    </row>
    <row r="1203" spans="2:13" ht="12.75">
      <c r="B1203" s="248">
        <v>9000</v>
      </c>
      <c r="C1203" s="1" t="s">
        <v>0</v>
      </c>
      <c r="D1203" s="1" t="s">
        <v>12</v>
      </c>
      <c r="E1203" s="1" t="s">
        <v>57</v>
      </c>
      <c r="F1203" s="291" t="s">
        <v>1237</v>
      </c>
      <c r="G1203" s="29" t="s">
        <v>311</v>
      </c>
      <c r="H1203" s="6">
        <f t="shared" si="103"/>
        <v>-42000</v>
      </c>
      <c r="I1203" s="24">
        <v>18</v>
      </c>
      <c r="K1203" t="s">
        <v>0</v>
      </c>
      <c r="L1203">
        <v>26</v>
      </c>
      <c r="M1203" s="2">
        <v>460</v>
      </c>
    </row>
    <row r="1204" spans="1:13" s="57" customFormat="1" ht="12.75">
      <c r="A1204" s="13"/>
      <c r="B1204" s="55">
        <f>SUM(B1194:B1203)</f>
        <v>42000</v>
      </c>
      <c r="C1204" s="13" t="s">
        <v>0</v>
      </c>
      <c r="D1204" s="13"/>
      <c r="E1204" s="13"/>
      <c r="F1204" s="63"/>
      <c r="G1204" s="20"/>
      <c r="H1204" s="55">
        <v>0</v>
      </c>
      <c r="I1204" s="56">
        <f aca="true" t="shared" si="104" ref="I1204:I1218">+B1204/M1204</f>
        <v>91.30434782608695</v>
      </c>
      <c r="M1204" s="60">
        <v>460</v>
      </c>
    </row>
    <row r="1205" spans="8:13" ht="12.75">
      <c r="H1205" s="6">
        <f aca="true" t="shared" si="105" ref="H1205:H1215">H1204-B1205</f>
        <v>0</v>
      </c>
      <c r="I1205" s="24">
        <f t="shared" si="104"/>
        <v>0</v>
      </c>
      <c r="M1205" s="2">
        <v>460</v>
      </c>
    </row>
    <row r="1206" spans="8:13" ht="12.75">
      <c r="H1206" s="6">
        <f t="shared" si="105"/>
        <v>0</v>
      </c>
      <c r="I1206" s="24">
        <f t="shared" si="104"/>
        <v>0</v>
      </c>
      <c r="M1206" s="2">
        <v>460</v>
      </c>
    </row>
    <row r="1207" spans="2:13" ht="12.75">
      <c r="B1207" s="104">
        <v>200</v>
      </c>
      <c r="C1207" s="1" t="s">
        <v>319</v>
      </c>
      <c r="D1207" s="14" t="s">
        <v>12</v>
      </c>
      <c r="E1207" s="1" t="s">
        <v>22</v>
      </c>
      <c r="F1207" s="78" t="s">
        <v>1216</v>
      </c>
      <c r="G1207" s="29" t="s">
        <v>232</v>
      </c>
      <c r="H1207" s="6">
        <f t="shared" si="105"/>
        <v>-200</v>
      </c>
      <c r="I1207" s="24">
        <f t="shared" si="104"/>
        <v>0.43478260869565216</v>
      </c>
      <c r="K1207" t="s">
        <v>43</v>
      </c>
      <c r="L1207">
        <v>26</v>
      </c>
      <c r="M1207" s="2">
        <v>460</v>
      </c>
    </row>
    <row r="1208" spans="2:13" ht="12.75">
      <c r="B1208" s="248">
        <v>500</v>
      </c>
      <c r="C1208" s="1" t="s">
        <v>120</v>
      </c>
      <c r="D1208" s="14" t="s">
        <v>12</v>
      </c>
      <c r="E1208" s="1" t="s">
        <v>22</v>
      </c>
      <c r="F1208" s="78" t="s">
        <v>1216</v>
      </c>
      <c r="G1208" s="29" t="s">
        <v>302</v>
      </c>
      <c r="H1208" s="6">
        <f t="shared" si="105"/>
        <v>-700</v>
      </c>
      <c r="I1208" s="24">
        <f t="shared" si="104"/>
        <v>1.0869565217391304</v>
      </c>
      <c r="K1208" t="s">
        <v>43</v>
      </c>
      <c r="L1208">
        <v>26</v>
      </c>
      <c r="M1208" s="2">
        <v>460</v>
      </c>
    </row>
    <row r="1209" spans="2:13" ht="12.75">
      <c r="B1209" s="248">
        <v>500</v>
      </c>
      <c r="C1209" s="1" t="s">
        <v>120</v>
      </c>
      <c r="D1209" s="14" t="s">
        <v>12</v>
      </c>
      <c r="E1209" s="1" t="s">
        <v>22</v>
      </c>
      <c r="F1209" s="78" t="s">
        <v>1216</v>
      </c>
      <c r="G1209" s="29" t="s">
        <v>303</v>
      </c>
      <c r="H1209" s="6">
        <f t="shared" si="105"/>
        <v>-1200</v>
      </c>
      <c r="I1209" s="24">
        <f t="shared" si="104"/>
        <v>1.0869565217391304</v>
      </c>
      <c r="K1209" t="s">
        <v>43</v>
      </c>
      <c r="L1209">
        <v>26</v>
      </c>
      <c r="M1209" s="2">
        <v>460</v>
      </c>
    </row>
    <row r="1210" spans="2:13" ht="12.75">
      <c r="B1210" s="248">
        <v>5000</v>
      </c>
      <c r="C1210" s="1" t="s">
        <v>120</v>
      </c>
      <c r="D1210" s="14" t="s">
        <v>12</v>
      </c>
      <c r="E1210" s="1" t="s">
        <v>22</v>
      </c>
      <c r="F1210" s="78" t="s">
        <v>1216</v>
      </c>
      <c r="G1210" s="29" t="s">
        <v>304</v>
      </c>
      <c r="H1210" s="6">
        <f t="shared" si="105"/>
        <v>-6200</v>
      </c>
      <c r="I1210" s="24">
        <f t="shared" si="104"/>
        <v>10.869565217391305</v>
      </c>
      <c r="K1210" t="s">
        <v>43</v>
      </c>
      <c r="L1210">
        <v>26</v>
      </c>
      <c r="M1210" s="2">
        <v>460</v>
      </c>
    </row>
    <row r="1211" spans="2:13" ht="12.75">
      <c r="B1211" s="248">
        <v>2000</v>
      </c>
      <c r="C1211" s="1" t="s">
        <v>120</v>
      </c>
      <c r="D1211" s="14" t="s">
        <v>12</v>
      </c>
      <c r="E1211" s="1" t="s">
        <v>22</v>
      </c>
      <c r="F1211" s="78" t="s">
        <v>1216</v>
      </c>
      <c r="G1211" s="29" t="s">
        <v>305</v>
      </c>
      <c r="H1211" s="6">
        <f t="shared" si="105"/>
        <v>-8200</v>
      </c>
      <c r="I1211" s="24">
        <f t="shared" si="104"/>
        <v>4.3478260869565215</v>
      </c>
      <c r="K1211" t="s">
        <v>43</v>
      </c>
      <c r="L1211">
        <v>26</v>
      </c>
      <c r="M1211" s="2">
        <v>460</v>
      </c>
    </row>
    <row r="1212" spans="2:13" ht="12.75">
      <c r="B1212" s="248">
        <v>3500</v>
      </c>
      <c r="C1212" s="1" t="s">
        <v>41</v>
      </c>
      <c r="D1212" s="14" t="s">
        <v>12</v>
      </c>
      <c r="E1212" s="1" t="s">
        <v>22</v>
      </c>
      <c r="F1212" s="78" t="s">
        <v>1216</v>
      </c>
      <c r="G1212" s="29" t="s">
        <v>303</v>
      </c>
      <c r="H1212" s="6">
        <f t="shared" si="105"/>
        <v>-11700</v>
      </c>
      <c r="I1212" s="24">
        <f t="shared" si="104"/>
        <v>7.608695652173913</v>
      </c>
      <c r="K1212" t="s">
        <v>57</v>
      </c>
      <c r="L1212">
        <v>26</v>
      </c>
      <c r="M1212" s="2">
        <v>460</v>
      </c>
    </row>
    <row r="1213" spans="2:13" ht="12.75">
      <c r="B1213" s="248">
        <v>4000</v>
      </c>
      <c r="C1213" s="1" t="s">
        <v>44</v>
      </c>
      <c r="D1213" s="14" t="s">
        <v>12</v>
      </c>
      <c r="E1213" s="1" t="s">
        <v>22</v>
      </c>
      <c r="F1213" s="78" t="s">
        <v>1216</v>
      </c>
      <c r="G1213" s="29" t="s">
        <v>304</v>
      </c>
      <c r="H1213" s="6">
        <f t="shared" si="105"/>
        <v>-15700</v>
      </c>
      <c r="I1213" s="24">
        <f t="shared" si="104"/>
        <v>8.695652173913043</v>
      </c>
      <c r="K1213" t="s">
        <v>57</v>
      </c>
      <c r="L1213">
        <v>26</v>
      </c>
      <c r="M1213" s="2">
        <v>460</v>
      </c>
    </row>
    <row r="1214" spans="2:13" ht="12.75">
      <c r="B1214" s="248">
        <v>4000</v>
      </c>
      <c r="C1214" s="1" t="s">
        <v>322</v>
      </c>
      <c r="D1214" s="14" t="s">
        <v>12</v>
      </c>
      <c r="E1214" s="1" t="s">
        <v>22</v>
      </c>
      <c r="F1214" s="78" t="s">
        <v>1228</v>
      </c>
      <c r="G1214" s="29" t="s">
        <v>305</v>
      </c>
      <c r="H1214" s="6">
        <f t="shared" si="105"/>
        <v>-19700</v>
      </c>
      <c r="I1214" s="24">
        <f t="shared" si="104"/>
        <v>8.695652173913043</v>
      </c>
      <c r="K1214" t="s">
        <v>57</v>
      </c>
      <c r="L1214">
        <v>26</v>
      </c>
      <c r="M1214" s="2">
        <v>460</v>
      </c>
    </row>
    <row r="1215" spans="2:13" ht="12.75">
      <c r="B1215" s="248">
        <v>2500</v>
      </c>
      <c r="C1215" s="1" t="s">
        <v>323</v>
      </c>
      <c r="D1215" s="14" t="s">
        <v>12</v>
      </c>
      <c r="E1215" s="1" t="s">
        <v>22</v>
      </c>
      <c r="F1215" s="78" t="s">
        <v>1220</v>
      </c>
      <c r="G1215" s="29" t="s">
        <v>305</v>
      </c>
      <c r="H1215" s="6">
        <f t="shared" si="105"/>
        <v>-22200</v>
      </c>
      <c r="I1215" s="24">
        <f t="shared" si="104"/>
        <v>5.434782608695652</v>
      </c>
      <c r="K1215" t="s">
        <v>57</v>
      </c>
      <c r="L1215">
        <v>26</v>
      </c>
      <c r="M1215" s="2">
        <v>460</v>
      </c>
    </row>
    <row r="1216" spans="1:13" s="57" customFormat="1" ht="12.75">
      <c r="A1216" s="13"/>
      <c r="B1216" s="106">
        <f>SUM(B1207:B1215)</f>
        <v>22200</v>
      </c>
      <c r="C1216" s="13" t="s">
        <v>27</v>
      </c>
      <c r="D1216" s="13"/>
      <c r="E1216" s="13"/>
      <c r="F1216" s="63"/>
      <c r="G1216" s="20"/>
      <c r="H1216" s="55">
        <v>0</v>
      </c>
      <c r="I1216" s="56">
        <f t="shared" si="104"/>
        <v>48.26086956521739</v>
      </c>
      <c r="M1216" s="60">
        <v>460</v>
      </c>
    </row>
    <row r="1217" spans="2:13" ht="12.75">
      <c r="B1217" s="248"/>
      <c r="H1217" s="6">
        <f aca="true" t="shared" si="106" ref="H1217:H1225">H1216-B1217</f>
        <v>0</v>
      </c>
      <c r="I1217" s="24">
        <f t="shared" si="104"/>
        <v>0</v>
      </c>
      <c r="M1217" s="2">
        <v>460</v>
      </c>
    </row>
    <row r="1218" spans="2:13" ht="12.75">
      <c r="B1218" s="248"/>
      <c r="H1218" s="6">
        <f t="shared" si="106"/>
        <v>0</v>
      </c>
      <c r="I1218" s="24">
        <f t="shared" si="104"/>
        <v>0</v>
      </c>
      <c r="M1218" s="2">
        <v>460</v>
      </c>
    </row>
    <row r="1219" spans="2:13" ht="12.75">
      <c r="B1219" s="248">
        <v>1000</v>
      </c>
      <c r="C1219" s="1" t="s">
        <v>28</v>
      </c>
      <c r="D1219" s="14" t="s">
        <v>12</v>
      </c>
      <c r="E1219" s="1" t="s">
        <v>29</v>
      </c>
      <c r="F1219" s="78" t="s">
        <v>1216</v>
      </c>
      <c r="G1219" s="29" t="s">
        <v>232</v>
      </c>
      <c r="H1219" s="6">
        <f t="shared" si="106"/>
        <v>-1000</v>
      </c>
      <c r="I1219" s="24">
        <v>2</v>
      </c>
      <c r="K1219" t="s">
        <v>43</v>
      </c>
      <c r="L1219">
        <v>26</v>
      </c>
      <c r="M1219" s="2">
        <v>460</v>
      </c>
    </row>
    <row r="1220" spans="2:13" ht="12.75">
      <c r="B1220" s="248">
        <v>600</v>
      </c>
      <c r="C1220" s="77" t="s">
        <v>28</v>
      </c>
      <c r="D1220" s="14" t="s">
        <v>12</v>
      </c>
      <c r="E1220" s="1" t="s">
        <v>29</v>
      </c>
      <c r="F1220" s="78" t="s">
        <v>1216</v>
      </c>
      <c r="G1220" s="29" t="s">
        <v>302</v>
      </c>
      <c r="H1220" s="6">
        <f t="shared" si="106"/>
        <v>-1600</v>
      </c>
      <c r="I1220" s="24">
        <v>1.2</v>
      </c>
      <c r="K1220" t="s">
        <v>43</v>
      </c>
      <c r="L1220">
        <v>26</v>
      </c>
      <c r="M1220" s="2">
        <v>460</v>
      </c>
    </row>
    <row r="1221" spans="2:13" ht="12.75">
      <c r="B1221" s="248">
        <v>1000</v>
      </c>
      <c r="C1221" s="1" t="s">
        <v>28</v>
      </c>
      <c r="D1221" s="14" t="s">
        <v>12</v>
      </c>
      <c r="E1221" s="1" t="s">
        <v>29</v>
      </c>
      <c r="F1221" s="78" t="s">
        <v>1216</v>
      </c>
      <c r="G1221" s="29" t="s">
        <v>303</v>
      </c>
      <c r="H1221" s="6">
        <f t="shared" si="106"/>
        <v>-2600</v>
      </c>
      <c r="I1221" s="24">
        <v>2</v>
      </c>
      <c r="K1221" t="s">
        <v>43</v>
      </c>
      <c r="L1221">
        <v>26</v>
      </c>
      <c r="M1221" s="2">
        <v>460</v>
      </c>
    </row>
    <row r="1222" spans="2:13" ht="12.75">
      <c r="B1222" s="248">
        <v>1500</v>
      </c>
      <c r="C1222" s="1" t="s">
        <v>28</v>
      </c>
      <c r="D1222" s="14" t="s">
        <v>12</v>
      </c>
      <c r="E1222" s="1" t="s">
        <v>29</v>
      </c>
      <c r="F1222" s="78" t="s">
        <v>1216</v>
      </c>
      <c r="G1222" s="29" t="s">
        <v>303</v>
      </c>
      <c r="H1222" s="6">
        <f t="shared" si="106"/>
        <v>-4100</v>
      </c>
      <c r="I1222" s="24">
        <v>3</v>
      </c>
      <c r="K1222" t="s">
        <v>57</v>
      </c>
      <c r="L1222">
        <v>26</v>
      </c>
      <c r="M1222" s="2">
        <v>460</v>
      </c>
    </row>
    <row r="1223" spans="2:13" ht="12.75">
      <c r="B1223" s="248">
        <v>2000</v>
      </c>
      <c r="C1223" s="1" t="s">
        <v>28</v>
      </c>
      <c r="D1223" s="14" t="s">
        <v>12</v>
      </c>
      <c r="E1223" s="1" t="s">
        <v>29</v>
      </c>
      <c r="F1223" s="78" t="s">
        <v>1216</v>
      </c>
      <c r="G1223" s="29" t="s">
        <v>304</v>
      </c>
      <c r="H1223" s="6">
        <f t="shared" si="106"/>
        <v>-6100</v>
      </c>
      <c r="I1223" s="24">
        <v>4</v>
      </c>
      <c r="K1223" t="s">
        <v>57</v>
      </c>
      <c r="L1223">
        <v>26</v>
      </c>
      <c r="M1223" s="2">
        <v>460</v>
      </c>
    </row>
    <row r="1224" spans="2:13" ht="12.75">
      <c r="B1224" s="248">
        <v>6000</v>
      </c>
      <c r="C1224" s="14" t="s">
        <v>324</v>
      </c>
      <c r="D1224" s="14" t="s">
        <v>12</v>
      </c>
      <c r="E1224" s="1" t="s">
        <v>29</v>
      </c>
      <c r="F1224" s="78" t="s">
        <v>1226</v>
      </c>
      <c r="G1224" s="29" t="s">
        <v>305</v>
      </c>
      <c r="H1224" s="6">
        <f t="shared" si="106"/>
        <v>-12100</v>
      </c>
      <c r="I1224" s="24">
        <v>12</v>
      </c>
      <c r="K1224" t="s">
        <v>57</v>
      </c>
      <c r="L1224">
        <v>26</v>
      </c>
      <c r="M1224" s="2">
        <v>460</v>
      </c>
    </row>
    <row r="1225" spans="2:13" ht="12.75">
      <c r="B1225" s="248">
        <v>3000</v>
      </c>
      <c r="C1225" s="1" t="s">
        <v>325</v>
      </c>
      <c r="D1225" s="14" t="s">
        <v>12</v>
      </c>
      <c r="E1225" s="1" t="s">
        <v>29</v>
      </c>
      <c r="F1225" s="78" t="s">
        <v>1227</v>
      </c>
      <c r="G1225" s="29" t="s">
        <v>305</v>
      </c>
      <c r="H1225" s="6">
        <f t="shared" si="106"/>
        <v>-15100</v>
      </c>
      <c r="I1225" s="24">
        <v>6</v>
      </c>
      <c r="K1225" t="s">
        <v>57</v>
      </c>
      <c r="L1225">
        <v>26</v>
      </c>
      <c r="M1225" s="2">
        <v>460</v>
      </c>
    </row>
    <row r="1226" spans="1:13" s="57" customFormat="1" ht="12.75">
      <c r="A1226" s="13"/>
      <c r="B1226" s="106">
        <f>SUM(B1219:B1225)</f>
        <v>15100</v>
      </c>
      <c r="C1226" s="13"/>
      <c r="D1226" s="13"/>
      <c r="E1226" s="13" t="s">
        <v>29</v>
      </c>
      <c r="F1226" s="63"/>
      <c r="G1226" s="20"/>
      <c r="H1226" s="55">
        <v>0</v>
      </c>
      <c r="I1226" s="56">
        <f>+B1226/M1226</f>
        <v>32.82608695652174</v>
      </c>
      <c r="M1226" s="60">
        <v>460</v>
      </c>
    </row>
    <row r="1227" spans="2:13" ht="12.75">
      <c r="B1227" s="248"/>
      <c r="H1227" s="6">
        <f aca="true" t="shared" si="107" ref="H1227:H1235">H1226-B1227</f>
        <v>0</v>
      </c>
      <c r="I1227" s="24">
        <f>+B1227/M1227</f>
        <v>0</v>
      </c>
      <c r="M1227" s="2">
        <v>460</v>
      </c>
    </row>
    <row r="1228" spans="2:13" ht="12.75">
      <c r="B1228" s="248"/>
      <c r="H1228" s="6">
        <f t="shared" si="107"/>
        <v>0</v>
      </c>
      <c r="I1228" s="24">
        <f>+B1228/M1228</f>
        <v>0</v>
      </c>
      <c r="M1228" s="2">
        <v>460</v>
      </c>
    </row>
    <row r="1229" spans="2:13" ht="12.75">
      <c r="B1229" s="248">
        <v>5000</v>
      </c>
      <c r="C1229" s="1" t="s">
        <v>31</v>
      </c>
      <c r="D1229" s="14" t="s">
        <v>12</v>
      </c>
      <c r="E1229" s="1" t="s">
        <v>22</v>
      </c>
      <c r="F1229" s="78" t="s">
        <v>1221</v>
      </c>
      <c r="G1229" s="29" t="s">
        <v>232</v>
      </c>
      <c r="H1229" s="6">
        <f t="shared" si="107"/>
        <v>-5000</v>
      </c>
      <c r="I1229" s="24">
        <v>10</v>
      </c>
      <c r="K1229" t="s">
        <v>43</v>
      </c>
      <c r="L1229">
        <v>26</v>
      </c>
      <c r="M1229" s="2">
        <v>460</v>
      </c>
    </row>
    <row r="1230" spans="2:13" ht="12.75">
      <c r="B1230" s="248">
        <v>5000</v>
      </c>
      <c r="C1230" s="1" t="s">
        <v>31</v>
      </c>
      <c r="D1230" s="14" t="s">
        <v>12</v>
      </c>
      <c r="E1230" s="1" t="s">
        <v>22</v>
      </c>
      <c r="F1230" s="78" t="s">
        <v>1221</v>
      </c>
      <c r="G1230" s="29" t="s">
        <v>302</v>
      </c>
      <c r="H1230" s="6">
        <f t="shared" si="107"/>
        <v>-10000</v>
      </c>
      <c r="I1230" s="24">
        <v>10</v>
      </c>
      <c r="K1230" t="s">
        <v>43</v>
      </c>
      <c r="L1230">
        <v>26</v>
      </c>
      <c r="M1230" s="2">
        <v>460</v>
      </c>
    </row>
    <row r="1231" spans="2:13" ht="12.75">
      <c r="B1231" s="248">
        <v>5000</v>
      </c>
      <c r="C1231" s="1" t="s">
        <v>31</v>
      </c>
      <c r="D1231" s="14" t="s">
        <v>12</v>
      </c>
      <c r="E1231" s="1" t="s">
        <v>22</v>
      </c>
      <c r="F1231" s="78" t="s">
        <v>1221</v>
      </c>
      <c r="G1231" s="29" t="s">
        <v>303</v>
      </c>
      <c r="H1231" s="6">
        <f t="shared" si="107"/>
        <v>-15000</v>
      </c>
      <c r="I1231" s="24">
        <v>10</v>
      </c>
      <c r="K1231" t="s">
        <v>43</v>
      </c>
      <c r="L1231">
        <v>26</v>
      </c>
      <c r="M1231" s="2">
        <v>460</v>
      </c>
    </row>
    <row r="1232" spans="2:13" ht="12.75">
      <c r="B1232" s="248">
        <v>5000</v>
      </c>
      <c r="C1232" s="1" t="s">
        <v>31</v>
      </c>
      <c r="D1232" s="14" t="s">
        <v>12</v>
      </c>
      <c r="E1232" s="1" t="s">
        <v>22</v>
      </c>
      <c r="F1232" s="78" t="s">
        <v>1222</v>
      </c>
      <c r="G1232" s="29" t="s">
        <v>304</v>
      </c>
      <c r="H1232" s="6">
        <f t="shared" si="107"/>
        <v>-20000</v>
      </c>
      <c r="I1232" s="24">
        <v>10</v>
      </c>
      <c r="K1232" t="s">
        <v>43</v>
      </c>
      <c r="L1232">
        <v>26</v>
      </c>
      <c r="M1232" s="2">
        <v>460</v>
      </c>
    </row>
    <row r="1233" spans="2:13" ht="12.75">
      <c r="B1233" s="248">
        <v>5000</v>
      </c>
      <c r="C1233" s="1" t="s">
        <v>31</v>
      </c>
      <c r="D1233" s="14" t="s">
        <v>12</v>
      </c>
      <c r="E1233" s="1" t="s">
        <v>22</v>
      </c>
      <c r="F1233" s="78" t="s">
        <v>1223</v>
      </c>
      <c r="G1233" s="29" t="s">
        <v>304</v>
      </c>
      <c r="H1233" s="6">
        <f t="shared" si="107"/>
        <v>-25000</v>
      </c>
      <c r="I1233" s="24">
        <v>10</v>
      </c>
      <c r="K1233" t="s">
        <v>57</v>
      </c>
      <c r="L1233">
        <v>26</v>
      </c>
      <c r="M1233" s="2">
        <v>460</v>
      </c>
    </row>
    <row r="1234" spans="2:13" ht="12.75">
      <c r="B1234" s="248">
        <v>5000</v>
      </c>
      <c r="C1234" s="1" t="s">
        <v>31</v>
      </c>
      <c r="D1234" s="14" t="s">
        <v>12</v>
      </c>
      <c r="E1234" s="1" t="s">
        <v>22</v>
      </c>
      <c r="F1234" s="78" t="s">
        <v>1224</v>
      </c>
      <c r="G1234" s="29" t="s">
        <v>304</v>
      </c>
      <c r="H1234" s="6">
        <f t="shared" si="107"/>
        <v>-30000</v>
      </c>
      <c r="I1234" s="24">
        <v>10</v>
      </c>
      <c r="K1234" t="s">
        <v>57</v>
      </c>
      <c r="L1234">
        <v>26</v>
      </c>
      <c r="M1234" s="2">
        <v>460</v>
      </c>
    </row>
    <row r="1235" spans="2:13" ht="12.75">
      <c r="B1235" s="248">
        <v>5000</v>
      </c>
      <c r="C1235" s="1" t="s">
        <v>31</v>
      </c>
      <c r="D1235" s="14" t="s">
        <v>12</v>
      </c>
      <c r="E1235" s="1" t="s">
        <v>22</v>
      </c>
      <c r="F1235" s="78" t="s">
        <v>1225</v>
      </c>
      <c r="G1235" s="29" t="s">
        <v>304</v>
      </c>
      <c r="H1235" s="6">
        <f t="shared" si="107"/>
        <v>-35000</v>
      </c>
      <c r="I1235" s="24">
        <v>10</v>
      </c>
      <c r="K1235" t="s">
        <v>57</v>
      </c>
      <c r="L1235">
        <v>26</v>
      </c>
      <c r="M1235" s="2">
        <v>460</v>
      </c>
    </row>
    <row r="1236" spans="1:13" s="57" customFormat="1" ht="12.75">
      <c r="A1236" s="13"/>
      <c r="B1236" s="106">
        <f>SUM(B1229:B1235)</f>
        <v>35000</v>
      </c>
      <c r="C1236" s="13" t="s">
        <v>31</v>
      </c>
      <c r="D1236" s="13"/>
      <c r="E1236" s="13"/>
      <c r="F1236" s="63"/>
      <c r="G1236" s="20"/>
      <c r="H1236" s="55">
        <v>0</v>
      </c>
      <c r="I1236" s="56">
        <f>+B1236/M1236</f>
        <v>76.08695652173913</v>
      </c>
      <c r="M1236" s="60">
        <v>460</v>
      </c>
    </row>
    <row r="1237" spans="2:13" ht="12.75">
      <c r="B1237" s="248"/>
      <c r="H1237" s="6">
        <f aca="true" t="shared" si="108" ref="H1237:H1246">H1236-B1237</f>
        <v>0</v>
      </c>
      <c r="I1237" s="24">
        <f>+B1237/M1237</f>
        <v>0</v>
      </c>
      <c r="M1237" s="2">
        <v>460</v>
      </c>
    </row>
    <row r="1238" spans="2:13" ht="12.75">
      <c r="B1238" s="248"/>
      <c r="H1238" s="6">
        <f t="shared" si="108"/>
        <v>0</v>
      </c>
      <c r="I1238" s="24">
        <f>+B1238/M1238</f>
        <v>0</v>
      </c>
      <c r="M1238" s="2">
        <v>460</v>
      </c>
    </row>
    <row r="1239" spans="2:13" ht="12.75">
      <c r="B1239" s="248">
        <v>2000</v>
      </c>
      <c r="C1239" s="1" t="s">
        <v>33</v>
      </c>
      <c r="D1239" s="14" t="s">
        <v>12</v>
      </c>
      <c r="E1239" s="1" t="s">
        <v>22</v>
      </c>
      <c r="F1239" s="78" t="s">
        <v>1216</v>
      </c>
      <c r="G1239" s="29" t="s">
        <v>232</v>
      </c>
      <c r="H1239" s="6">
        <f t="shared" si="108"/>
        <v>-2000</v>
      </c>
      <c r="I1239" s="24">
        <v>4</v>
      </c>
      <c r="K1239" t="s">
        <v>43</v>
      </c>
      <c r="L1239">
        <v>26</v>
      </c>
      <c r="M1239" s="2">
        <v>460</v>
      </c>
    </row>
    <row r="1240" spans="1:13" s="57" customFormat="1" ht="12.75">
      <c r="A1240" s="1"/>
      <c r="B1240" s="248">
        <v>2000</v>
      </c>
      <c r="C1240" s="1" t="s">
        <v>33</v>
      </c>
      <c r="D1240" s="14" t="s">
        <v>12</v>
      </c>
      <c r="E1240" s="1" t="s">
        <v>22</v>
      </c>
      <c r="F1240" s="78" t="s">
        <v>1216</v>
      </c>
      <c r="G1240" s="29" t="s">
        <v>302</v>
      </c>
      <c r="H1240" s="6">
        <f t="shared" si="108"/>
        <v>-4000</v>
      </c>
      <c r="I1240" s="24">
        <v>4</v>
      </c>
      <c r="J1240"/>
      <c r="K1240" t="s">
        <v>43</v>
      </c>
      <c r="L1240">
        <v>26</v>
      </c>
      <c r="M1240" s="2">
        <v>460</v>
      </c>
    </row>
    <row r="1241" spans="1:13" s="57" customFormat="1" ht="12.75">
      <c r="A1241" s="1"/>
      <c r="B1241" s="248">
        <v>2000</v>
      </c>
      <c r="C1241" s="1" t="s">
        <v>33</v>
      </c>
      <c r="D1241" s="14" t="s">
        <v>12</v>
      </c>
      <c r="E1241" s="1" t="s">
        <v>22</v>
      </c>
      <c r="F1241" s="78" t="s">
        <v>1216</v>
      </c>
      <c r="G1241" s="29" t="s">
        <v>303</v>
      </c>
      <c r="H1241" s="6">
        <f t="shared" si="108"/>
        <v>-6000</v>
      </c>
      <c r="I1241" s="24">
        <v>4</v>
      </c>
      <c r="J1241"/>
      <c r="K1241" t="s">
        <v>43</v>
      </c>
      <c r="L1241">
        <v>26</v>
      </c>
      <c r="M1241" s="2">
        <v>460</v>
      </c>
    </row>
    <row r="1242" spans="1:13" s="57" customFormat="1" ht="12.75">
      <c r="A1242" s="1"/>
      <c r="B1242" s="248">
        <v>2000</v>
      </c>
      <c r="C1242" s="1" t="s">
        <v>33</v>
      </c>
      <c r="D1242" s="14" t="s">
        <v>12</v>
      </c>
      <c r="E1242" s="1" t="s">
        <v>22</v>
      </c>
      <c r="F1242" s="78" t="s">
        <v>1216</v>
      </c>
      <c r="G1242" s="29" t="s">
        <v>304</v>
      </c>
      <c r="H1242" s="6">
        <f t="shared" si="108"/>
        <v>-8000</v>
      </c>
      <c r="I1242" s="24">
        <v>4</v>
      </c>
      <c r="J1242"/>
      <c r="K1242" t="s">
        <v>43</v>
      </c>
      <c r="L1242">
        <v>26</v>
      </c>
      <c r="M1242" s="2">
        <v>460</v>
      </c>
    </row>
    <row r="1243" spans="1:13" s="57" customFormat="1" ht="12.75">
      <c r="A1243" s="1"/>
      <c r="B1243" s="248">
        <v>2000</v>
      </c>
      <c r="C1243" s="1" t="s">
        <v>33</v>
      </c>
      <c r="D1243" s="14" t="s">
        <v>12</v>
      </c>
      <c r="E1243" s="1" t="s">
        <v>22</v>
      </c>
      <c r="F1243" s="78" t="s">
        <v>1216</v>
      </c>
      <c r="G1243" s="29" t="s">
        <v>305</v>
      </c>
      <c r="H1243" s="6">
        <f t="shared" si="108"/>
        <v>-10000</v>
      </c>
      <c r="I1243" s="24">
        <v>4</v>
      </c>
      <c r="J1243"/>
      <c r="K1243" t="s">
        <v>43</v>
      </c>
      <c r="L1243">
        <v>26</v>
      </c>
      <c r="M1243" s="2">
        <v>460</v>
      </c>
    </row>
    <row r="1244" spans="1:13" s="57" customFormat="1" ht="12.75">
      <c r="A1244" s="1"/>
      <c r="B1244" s="248">
        <v>2000</v>
      </c>
      <c r="C1244" s="1" t="s">
        <v>33</v>
      </c>
      <c r="D1244" s="14" t="s">
        <v>12</v>
      </c>
      <c r="E1244" s="1" t="s">
        <v>22</v>
      </c>
      <c r="F1244" s="78" t="s">
        <v>1216</v>
      </c>
      <c r="G1244" s="29" t="s">
        <v>303</v>
      </c>
      <c r="H1244" s="6">
        <f t="shared" si="108"/>
        <v>-12000</v>
      </c>
      <c r="I1244" s="24">
        <v>4</v>
      </c>
      <c r="J1244"/>
      <c r="K1244" t="s">
        <v>57</v>
      </c>
      <c r="L1244">
        <v>26</v>
      </c>
      <c r="M1244" s="2">
        <v>460</v>
      </c>
    </row>
    <row r="1245" spans="1:13" s="57" customFormat="1" ht="12.75">
      <c r="A1245" s="1"/>
      <c r="B1245" s="248">
        <v>2000</v>
      </c>
      <c r="C1245" s="1" t="s">
        <v>33</v>
      </c>
      <c r="D1245" s="14" t="s">
        <v>12</v>
      </c>
      <c r="E1245" s="1" t="s">
        <v>22</v>
      </c>
      <c r="F1245" s="78" t="s">
        <v>1216</v>
      </c>
      <c r="G1245" s="29" t="s">
        <v>304</v>
      </c>
      <c r="H1245" s="6">
        <f t="shared" si="108"/>
        <v>-14000</v>
      </c>
      <c r="I1245" s="24">
        <v>4</v>
      </c>
      <c r="J1245"/>
      <c r="K1245" t="s">
        <v>57</v>
      </c>
      <c r="L1245">
        <v>26</v>
      </c>
      <c r="M1245" s="2">
        <v>460</v>
      </c>
    </row>
    <row r="1246" spans="1:13" s="57" customFormat="1" ht="12.75">
      <c r="A1246" s="1"/>
      <c r="B1246" s="248">
        <v>2000</v>
      </c>
      <c r="C1246" s="1" t="s">
        <v>33</v>
      </c>
      <c r="D1246" s="14" t="s">
        <v>12</v>
      </c>
      <c r="E1246" s="1" t="s">
        <v>22</v>
      </c>
      <c r="F1246" s="78" t="s">
        <v>1216</v>
      </c>
      <c r="G1246" s="29" t="s">
        <v>305</v>
      </c>
      <c r="H1246" s="6">
        <f t="shared" si="108"/>
        <v>-16000</v>
      </c>
      <c r="I1246" s="24">
        <v>4</v>
      </c>
      <c r="J1246"/>
      <c r="K1246" t="s">
        <v>57</v>
      </c>
      <c r="L1246">
        <v>26</v>
      </c>
      <c r="M1246" s="2">
        <v>460</v>
      </c>
    </row>
    <row r="1247" spans="1:13" s="57" customFormat="1" ht="12.75">
      <c r="A1247" s="13"/>
      <c r="B1247" s="106">
        <f>SUM(B1239:B1246)</f>
        <v>16000</v>
      </c>
      <c r="C1247" s="13" t="s">
        <v>33</v>
      </c>
      <c r="D1247" s="13"/>
      <c r="E1247" s="13"/>
      <c r="F1247" s="63"/>
      <c r="G1247" s="20"/>
      <c r="H1247" s="55">
        <v>0</v>
      </c>
      <c r="I1247" s="56">
        <f aca="true" t="shared" si="109" ref="I1247:I1256">+B1247/M1247</f>
        <v>34.78260869565217</v>
      </c>
      <c r="M1247" s="60">
        <v>460</v>
      </c>
    </row>
    <row r="1248" spans="2:13" ht="12.75">
      <c r="B1248" s="248"/>
      <c r="H1248" s="6">
        <f aca="true" t="shared" si="110" ref="H1248:H1253">H1247-B1248</f>
        <v>0</v>
      </c>
      <c r="I1248" s="24">
        <f t="shared" si="109"/>
        <v>0</v>
      </c>
      <c r="M1248" s="2">
        <v>460</v>
      </c>
    </row>
    <row r="1249" spans="2:13" ht="12.75">
      <c r="B1249" s="248"/>
      <c r="H1249" s="6">
        <f t="shared" si="110"/>
        <v>0</v>
      </c>
      <c r="I1249" s="24">
        <f t="shared" si="109"/>
        <v>0</v>
      </c>
      <c r="M1249" s="2">
        <v>460</v>
      </c>
    </row>
    <row r="1250" spans="1:13" s="17" customFormat="1" ht="12.75">
      <c r="A1250" s="14"/>
      <c r="B1250" s="104">
        <v>10000</v>
      </c>
      <c r="C1250" s="14" t="s">
        <v>334</v>
      </c>
      <c r="D1250" s="14" t="s">
        <v>12</v>
      </c>
      <c r="E1250" s="14" t="s">
        <v>182</v>
      </c>
      <c r="F1250" s="32" t="s">
        <v>1220</v>
      </c>
      <c r="G1250" s="31" t="s">
        <v>303</v>
      </c>
      <c r="H1250" s="30">
        <f t="shared" si="110"/>
        <v>-10000</v>
      </c>
      <c r="I1250" s="41">
        <f t="shared" si="109"/>
        <v>21.73913043478261</v>
      </c>
      <c r="K1250" s="17" t="s">
        <v>57</v>
      </c>
      <c r="L1250" s="17">
        <v>26</v>
      </c>
      <c r="M1250" s="42">
        <v>460</v>
      </c>
    </row>
    <row r="1251" spans="2:13" ht="12.75">
      <c r="B1251" s="248">
        <v>30000</v>
      </c>
      <c r="C1251" s="1" t="s">
        <v>335</v>
      </c>
      <c r="D1251" s="14" t="s">
        <v>12</v>
      </c>
      <c r="E1251" s="1" t="s">
        <v>182</v>
      </c>
      <c r="F1251" s="78" t="s">
        <v>1219</v>
      </c>
      <c r="G1251" s="29" t="s">
        <v>304</v>
      </c>
      <c r="H1251" s="6">
        <f t="shared" si="110"/>
        <v>-40000</v>
      </c>
      <c r="I1251" s="24">
        <f t="shared" si="109"/>
        <v>65.21739130434783</v>
      </c>
      <c r="K1251" t="s">
        <v>57</v>
      </c>
      <c r="L1251" s="17">
        <v>26</v>
      </c>
      <c r="M1251" s="2">
        <v>460</v>
      </c>
    </row>
    <row r="1252" spans="2:13" ht="12.75">
      <c r="B1252" s="248">
        <v>30000</v>
      </c>
      <c r="C1252" s="1" t="s">
        <v>335</v>
      </c>
      <c r="D1252" s="14" t="s">
        <v>12</v>
      </c>
      <c r="E1252" s="1" t="s">
        <v>182</v>
      </c>
      <c r="F1252" s="78" t="s">
        <v>1218</v>
      </c>
      <c r="G1252" s="29" t="s">
        <v>305</v>
      </c>
      <c r="H1252" s="6">
        <f t="shared" si="110"/>
        <v>-70000</v>
      </c>
      <c r="I1252" s="24">
        <f t="shared" si="109"/>
        <v>65.21739130434783</v>
      </c>
      <c r="K1252" t="s">
        <v>57</v>
      </c>
      <c r="L1252" s="17">
        <v>26</v>
      </c>
      <c r="M1252" s="2">
        <v>460</v>
      </c>
    </row>
    <row r="1253" spans="2:13" ht="12.75">
      <c r="B1253" s="248">
        <v>10000</v>
      </c>
      <c r="C1253" s="1" t="s">
        <v>184</v>
      </c>
      <c r="D1253" s="14" t="s">
        <v>12</v>
      </c>
      <c r="E1253" s="1" t="s">
        <v>182</v>
      </c>
      <c r="F1253" s="78" t="s">
        <v>1217</v>
      </c>
      <c r="G1253" s="29" t="s">
        <v>305</v>
      </c>
      <c r="H1253" s="6">
        <f t="shared" si="110"/>
        <v>-80000</v>
      </c>
      <c r="I1253" s="24">
        <f t="shared" si="109"/>
        <v>21.73913043478261</v>
      </c>
      <c r="K1253" t="s">
        <v>57</v>
      </c>
      <c r="L1253" s="17">
        <v>26</v>
      </c>
      <c r="M1253" s="2">
        <v>460</v>
      </c>
    </row>
    <row r="1254" spans="1:13" ht="12.75">
      <c r="A1254" s="13"/>
      <c r="B1254" s="106">
        <f>SUM(B1250:B1253)</f>
        <v>80000</v>
      </c>
      <c r="C1254" s="13"/>
      <c r="D1254" s="13"/>
      <c r="E1254" s="13" t="s">
        <v>182</v>
      </c>
      <c r="F1254" s="63"/>
      <c r="G1254" s="20"/>
      <c r="H1254" s="55">
        <v>0</v>
      </c>
      <c r="I1254" s="56">
        <f t="shared" si="109"/>
        <v>173.91304347826087</v>
      </c>
      <c r="J1254" s="57"/>
      <c r="K1254" s="57"/>
      <c r="L1254" s="57"/>
      <c r="M1254" s="2">
        <v>460</v>
      </c>
    </row>
    <row r="1255" spans="2:13" ht="12.75">
      <c r="B1255" s="248"/>
      <c r="H1255" s="6">
        <f>H1254-B1255</f>
        <v>0</v>
      </c>
      <c r="I1255" s="24">
        <f t="shared" si="109"/>
        <v>0</v>
      </c>
      <c r="M1255" s="2">
        <v>460</v>
      </c>
    </row>
    <row r="1256" spans="2:13" ht="12.75">
      <c r="B1256" s="248"/>
      <c r="H1256" s="6">
        <f>H1255-B1256</f>
        <v>0</v>
      </c>
      <c r="I1256" s="24">
        <f t="shared" si="109"/>
        <v>0</v>
      </c>
      <c r="M1256" s="2">
        <v>460</v>
      </c>
    </row>
    <row r="1257" spans="2:13" ht="12.75">
      <c r="B1257" s="248">
        <v>1000</v>
      </c>
      <c r="C1257" s="1" t="s">
        <v>34</v>
      </c>
      <c r="D1257" s="14" t="s">
        <v>12</v>
      </c>
      <c r="E1257" s="1" t="s">
        <v>35</v>
      </c>
      <c r="F1257" s="78" t="s">
        <v>1216</v>
      </c>
      <c r="G1257" s="29" t="s">
        <v>230</v>
      </c>
      <c r="H1257" s="6">
        <f>H1256-B1257</f>
        <v>-1000</v>
      </c>
      <c r="I1257" s="24">
        <v>2</v>
      </c>
      <c r="K1257" t="s">
        <v>43</v>
      </c>
      <c r="L1257">
        <v>26</v>
      </c>
      <c r="M1257" s="2">
        <v>460</v>
      </c>
    </row>
    <row r="1258" spans="2:13" ht="12.75">
      <c r="B1258" s="354">
        <v>500</v>
      </c>
      <c r="C1258" s="1" t="s">
        <v>34</v>
      </c>
      <c r="D1258" s="14" t="s">
        <v>12</v>
      </c>
      <c r="E1258" s="1" t="s">
        <v>35</v>
      </c>
      <c r="F1258" s="78" t="s">
        <v>1216</v>
      </c>
      <c r="G1258" s="29" t="s">
        <v>302</v>
      </c>
      <c r="H1258" s="6">
        <f>H1257-B1258</f>
        <v>-1500</v>
      </c>
      <c r="I1258" s="24">
        <v>1</v>
      </c>
      <c r="K1258" t="s">
        <v>43</v>
      </c>
      <c r="L1258">
        <v>26</v>
      </c>
      <c r="M1258" s="2">
        <v>460</v>
      </c>
    </row>
    <row r="1259" spans="1:13" ht="12.75">
      <c r="A1259" s="13"/>
      <c r="B1259" s="106">
        <f>SUM(B1257:B1258)</f>
        <v>1500</v>
      </c>
      <c r="C1259" s="13"/>
      <c r="D1259" s="13"/>
      <c r="E1259" s="13" t="s">
        <v>35</v>
      </c>
      <c r="F1259" s="63"/>
      <c r="G1259" s="20"/>
      <c r="H1259" s="55">
        <v>0</v>
      </c>
      <c r="I1259" s="56">
        <f aca="true" t="shared" si="111" ref="I1259:I1276">+B1259/M1259</f>
        <v>3.260869565217391</v>
      </c>
      <c r="J1259" s="57"/>
      <c r="K1259" s="57"/>
      <c r="L1259" s="57"/>
      <c r="M1259" s="2">
        <v>460</v>
      </c>
    </row>
    <row r="1260" spans="8:13" ht="12.75">
      <c r="H1260" s="6">
        <f aca="true" t="shared" si="112" ref="H1260:H1268">H1259-B1260</f>
        <v>0</v>
      </c>
      <c r="I1260" s="24">
        <f t="shared" si="111"/>
        <v>0</v>
      </c>
      <c r="M1260" s="2">
        <v>460</v>
      </c>
    </row>
    <row r="1261" spans="8:13" ht="12.75">
      <c r="H1261" s="6">
        <f t="shared" si="112"/>
        <v>0</v>
      </c>
      <c r="I1261" s="24">
        <f t="shared" si="111"/>
        <v>0</v>
      </c>
      <c r="M1261" s="2">
        <v>460</v>
      </c>
    </row>
    <row r="1262" spans="8:13" ht="12.75">
      <c r="H1262" s="6">
        <f t="shared" si="112"/>
        <v>0</v>
      </c>
      <c r="I1262" s="24">
        <f t="shared" si="111"/>
        <v>0</v>
      </c>
      <c r="M1262" s="2">
        <v>460</v>
      </c>
    </row>
    <row r="1263" spans="8:13" ht="12.75">
      <c r="H1263" s="6">
        <f t="shared" si="112"/>
        <v>0</v>
      </c>
      <c r="I1263" s="24">
        <f t="shared" si="111"/>
        <v>0</v>
      </c>
      <c r="M1263" s="2">
        <v>460</v>
      </c>
    </row>
    <row r="1264" spans="1:13" ht="12.75">
      <c r="A1264" s="14"/>
      <c r="B1264" s="104">
        <v>160000</v>
      </c>
      <c r="C1264" s="14" t="s">
        <v>18</v>
      </c>
      <c r="D1264" s="1" t="s">
        <v>12</v>
      </c>
      <c r="F1264" s="78" t="s">
        <v>936</v>
      </c>
      <c r="G1264" s="31" t="s">
        <v>71</v>
      </c>
      <c r="H1264" s="6">
        <f t="shared" si="112"/>
        <v>-160000</v>
      </c>
      <c r="I1264" s="24">
        <f t="shared" si="111"/>
        <v>347.82608695652175</v>
      </c>
      <c r="J1264" s="17"/>
      <c r="K1264" s="17"/>
      <c r="L1264" s="17"/>
      <c r="M1264" s="2">
        <v>460</v>
      </c>
    </row>
    <row r="1265" spans="1:13" ht="12.75">
      <c r="A1265" s="14"/>
      <c r="B1265" s="104">
        <v>170000</v>
      </c>
      <c r="C1265" s="1" t="s">
        <v>179</v>
      </c>
      <c r="D1265" s="1" t="s">
        <v>1078</v>
      </c>
      <c r="E1265" s="14"/>
      <c r="F1265" s="78" t="s">
        <v>936</v>
      </c>
      <c r="G1265" s="31" t="s">
        <v>71</v>
      </c>
      <c r="H1265" s="6">
        <f t="shared" si="112"/>
        <v>-330000</v>
      </c>
      <c r="I1265" s="24">
        <f t="shared" si="111"/>
        <v>369.5652173913044</v>
      </c>
      <c r="J1265" s="17"/>
      <c r="K1265" s="17"/>
      <c r="L1265" s="17"/>
      <c r="M1265" s="2">
        <v>460</v>
      </c>
    </row>
    <row r="1266" spans="2:13" ht="12.75">
      <c r="B1266" s="104">
        <v>60000</v>
      </c>
      <c r="C1266" s="1" t="s">
        <v>102</v>
      </c>
      <c r="D1266" s="1" t="s">
        <v>1078</v>
      </c>
      <c r="F1266" s="32" t="s">
        <v>405</v>
      </c>
      <c r="G1266" s="31" t="s">
        <v>71</v>
      </c>
      <c r="H1266" s="6">
        <f t="shared" si="112"/>
        <v>-390000</v>
      </c>
      <c r="I1266" s="24">
        <f t="shared" si="111"/>
        <v>130.43478260869566</v>
      </c>
      <c r="M1266" s="2">
        <v>460</v>
      </c>
    </row>
    <row r="1267" spans="1:13" s="17" customFormat="1" ht="12.75">
      <c r="A1267" s="14"/>
      <c r="B1267" s="104">
        <v>120000</v>
      </c>
      <c r="C1267" s="14" t="s">
        <v>39</v>
      </c>
      <c r="D1267" s="14" t="s">
        <v>1078</v>
      </c>
      <c r="E1267" s="14"/>
      <c r="F1267" s="32" t="s">
        <v>405</v>
      </c>
      <c r="G1267" s="31" t="s">
        <v>71</v>
      </c>
      <c r="H1267" s="6">
        <f t="shared" si="112"/>
        <v>-510000</v>
      </c>
      <c r="I1267" s="24">
        <f t="shared" si="111"/>
        <v>260.8695652173913</v>
      </c>
      <c r="M1267" s="2">
        <v>460</v>
      </c>
    </row>
    <row r="1268" spans="1:13" s="17" customFormat="1" ht="12.75">
      <c r="A1268" s="14"/>
      <c r="B1268" s="104">
        <v>50000</v>
      </c>
      <c r="C1268" s="14" t="s">
        <v>39</v>
      </c>
      <c r="D1268" s="14" t="s">
        <v>1078</v>
      </c>
      <c r="E1268" s="14"/>
      <c r="F1268" s="32" t="s">
        <v>405</v>
      </c>
      <c r="G1268" s="31" t="s">
        <v>71</v>
      </c>
      <c r="H1268" s="30">
        <f t="shared" si="112"/>
        <v>-560000</v>
      </c>
      <c r="I1268" s="41">
        <f t="shared" si="111"/>
        <v>108.69565217391305</v>
      </c>
      <c r="M1268" s="2">
        <v>460</v>
      </c>
    </row>
    <row r="1269" spans="1:13" ht="12.75">
      <c r="A1269" s="13"/>
      <c r="B1269" s="106">
        <f>SUM(B1264:B1268)</f>
        <v>560000</v>
      </c>
      <c r="C1269" s="13" t="s">
        <v>937</v>
      </c>
      <c r="D1269" s="13"/>
      <c r="E1269" s="13"/>
      <c r="F1269" s="63"/>
      <c r="G1269" s="20"/>
      <c r="H1269" s="55">
        <v>0</v>
      </c>
      <c r="I1269" s="56">
        <f t="shared" si="111"/>
        <v>1217.391304347826</v>
      </c>
      <c r="J1269" s="57"/>
      <c r="K1269" s="57"/>
      <c r="L1269" s="57"/>
      <c r="M1269" s="2">
        <v>460</v>
      </c>
    </row>
    <row r="1270" spans="8:13" ht="12.75">
      <c r="H1270" s="6">
        <f>H1269-B1270</f>
        <v>0</v>
      </c>
      <c r="I1270" s="24">
        <f t="shared" si="111"/>
        <v>0</v>
      </c>
      <c r="M1270" s="2">
        <v>460</v>
      </c>
    </row>
    <row r="1271" spans="8:13" ht="12.75">
      <c r="H1271" s="6">
        <f>H1270-B1271</f>
        <v>0</v>
      </c>
      <c r="I1271" s="24">
        <f t="shared" si="111"/>
        <v>0</v>
      </c>
      <c r="M1271" s="2">
        <v>460</v>
      </c>
    </row>
    <row r="1272" spans="1:13" ht="13.5" thickBot="1">
      <c r="A1272" s="43"/>
      <c r="B1272" s="66">
        <f>+B1275+B1316</f>
        <v>375700</v>
      </c>
      <c r="C1272" s="43"/>
      <c r="D1272" s="45" t="s">
        <v>513</v>
      </c>
      <c r="E1272" s="46"/>
      <c r="F1272" s="334"/>
      <c r="G1272" s="47"/>
      <c r="H1272" s="9">
        <f>H1271-B1272</f>
        <v>-375700</v>
      </c>
      <c r="I1272" s="67">
        <f t="shared" si="111"/>
        <v>816.7391304347826</v>
      </c>
      <c r="J1272" s="49"/>
      <c r="K1272" s="49"/>
      <c r="L1272" s="49"/>
      <c r="M1272" s="2">
        <v>460</v>
      </c>
    </row>
    <row r="1273" spans="8:13" ht="12.75">
      <c r="H1273" s="6">
        <v>0</v>
      </c>
      <c r="I1273" s="24">
        <f t="shared" si="111"/>
        <v>0</v>
      </c>
      <c r="M1273" s="2">
        <v>460</v>
      </c>
    </row>
    <row r="1274" spans="8:13" ht="12.75">
      <c r="H1274" s="6">
        <f>H1273-B1274</f>
        <v>0</v>
      </c>
      <c r="I1274" s="24">
        <f t="shared" si="111"/>
        <v>0</v>
      </c>
      <c r="M1274" s="2">
        <v>460</v>
      </c>
    </row>
    <row r="1275" spans="1:13" ht="12.75">
      <c r="A1275" s="13"/>
      <c r="B1275" s="108">
        <f>+B1288+B1292+B1296+B1300+B1311+B1304</f>
        <v>195700</v>
      </c>
      <c r="C1275" s="51" t="s">
        <v>428</v>
      </c>
      <c r="D1275" s="52" t="s">
        <v>514</v>
      </c>
      <c r="E1275" s="51" t="s">
        <v>15</v>
      </c>
      <c r="F1275" s="53" t="s">
        <v>430</v>
      </c>
      <c r="G1275" s="54" t="s">
        <v>101</v>
      </c>
      <c r="H1275" s="55">
        <f>H1274-B1275</f>
        <v>-195700</v>
      </c>
      <c r="I1275" s="56">
        <f t="shared" si="111"/>
        <v>425.4347826086956</v>
      </c>
      <c r="J1275" s="56"/>
      <c r="K1275" s="56"/>
      <c r="L1275" s="57"/>
      <c r="M1275" s="2">
        <v>460</v>
      </c>
    </row>
    <row r="1276" spans="2:13" ht="12.75">
      <c r="B1276" s="276"/>
      <c r="H1276" s="6">
        <v>0</v>
      </c>
      <c r="I1276" s="24">
        <f t="shared" si="111"/>
        <v>0</v>
      </c>
      <c r="M1276" s="2">
        <v>460</v>
      </c>
    </row>
    <row r="1277" spans="2:13" ht="12.75">
      <c r="B1277" s="276">
        <v>3000</v>
      </c>
      <c r="C1277" s="1" t="s">
        <v>0</v>
      </c>
      <c r="D1277" s="14" t="s">
        <v>517</v>
      </c>
      <c r="E1277" s="1" t="s">
        <v>57</v>
      </c>
      <c r="F1277" s="291" t="s">
        <v>515</v>
      </c>
      <c r="G1277" s="29" t="s">
        <v>371</v>
      </c>
      <c r="H1277" s="6">
        <f aca="true" t="shared" si="113" ref="H1277:H1287">H1276-B1277</f>
        <v>-3000</v>
      </c>
      <c r="I1277" s="24">
        <v>6</v>
      </c>
      <c r="K1277" t="s">
        <v>0</v>
      </c>
      <c r="L1277">
        <v>22</v>
      </c>
      <c r="M1277" s="2">
        <v>460</v>
      </c>
    </row>
    <row r="1278" spans="2:13" ht="12.75">
      <c r="B1278" s="276">
        <v>2000</v>
      </c>
      <c r="C1278" s="1" t="s">
        <v>0</v>
      </c>
      <c r="D1278" s="14" t="s">
        <v>517</v>
      </c>
      <c r="E1278" s="1" t="s">
        <v>57</v>
      </c>
      <c r="F1278" s="291" t="s">
        <v>516</v>
      </c>
      <c r="G1278" s="29" t="s">
        <v>373</v>
      </c>
      <c r="H1278" s="6">
        <f t="shared" si="113"/>
        <v>-5000</v>
      </c>
      <c r="I1278" s="24">
        <v>4</v>
      </c>
      <c r="K1278" t="s">
        <v>0</v>
      </c>
      <c r="L1278">
        <v>22</v>
      </c>
      <c r="M1278" s="2">
        <v>460</v>
      </c>
    </row>
    <row r="1279" spans="1:13" s="57" customFormat="1" ht="12.75">
      <c r="A1279" s="1"/>
      <c r="B1279" s="276">
        <v>5000</v>
      </c>
      <c r="C1279" s="1" t="s">
        <v>0</v>
      </c>
      <c r="D1279" s="1" t="s">
        <v>517</v>
      </c>
      <c r="E1279" s="1" t="s">
        <v>57</v>
      </c>
      <c r="F1279" s="291" t="s">
        <v>518</v>
      </c>
      <c r="G1279" s="29" t="s">
        <v>375</v>
      </c>
      <c r="H1279" s="6">
        <f t="shared" si="113"/>
        <v>-10000</v>
      </c>
      <c r="I1279" s="24">
        <f>+B1279/M1279</f>
        <v>10.869565217391305</v>
      </c>
      <c r="J1279"/>
      <c r="K1279" t="s">
        <v>0</v>
      </c>
      <c r="L1279">
        <v>22</v>
      </c>
      <c r="M1279" s="2">
        <v>460</v>
      </c>
    </row>
    <row r="1280" spans="2:13" ht="12.75">
      <c r="B1280" s="276">
        <v>2000</v>
      </c>
      <c r="C1280" s="1" t="s">
        <v>0</v>
      </c>
      <c r="D1280" s="1" t="s">
        <v>517</v>
      </c>
      <c r="E1280" s="1" t="s">
        <v>57</v>
      </c>
      <c r="F1280" s="291" t="s">
        <v>519</v>
      </c>
      <c r="G1280" s="29" t="s">
        <v>397</v>
      </c>
      <c r="H1280" s="6">
        <f t="shared" si="113"/>
        <v>-12000</v>
      </c>
      <c r="I1280" s="24">
        <v>4</v>
      </c>
      <c r="K1280" t="s">
        <v>0</v>
      </c>
      <c r="L1280">
        <v>22</v>
      </c>
      <c r="M1280" s="2">
        <v>460</v>
      </c>
    </row>
    <row r="1281" spans="2:13" ht="12.75">
      <c r="B1281" s="276">
        <v>5000</v>
      </c>
      <c r="C1281" s="1" t="s">
        <v>0</v>
      </c>
      <c r="D1281" s="1" t="s">
        <v>517</v>
      </c>
      <c r="E1281" s="1" t="s">
        <v>57</v>
      </c>
      <c r="F1281" s="291" t="s">
        <v>520</v>
      </c>
      <c r="G1281" s="29" t="s">
        <v>399</v>
      </c>
      <c r="H1281" s="6">
        <f t="shared" si="113"/>
        <v>-17000</v>
      </c>
      <c r="I1281" s="24">
        <v>10</v>
      </c>
      <c r="K1281" t="s">
        <v>0</v>
      </c>
      <c r="L1281">
        <v>22</v>
      </c>
      <c r="M1281" s="2">
        <v>460</v>
      </c>
    </row>
    <row r="1282" spans="2:13" ht="12.75">
      <c r="B1282" s="276">
        <v>9000</v>
      </c>
      <c r="C1282" s="1" t="s">
        <v>0</v>
      </c>
      <c r="D1282" s="1" t="s">
        <v>517</v>
      </c>
      <c r="E1282" s="1" t="s">
        <v>57</v>
      </c>
      <c r="F1282" s="291" t="s">
        <v>521</v>
      </c>
      <c r="G1282" s="29" t="s">
        <v>377</v>
      </c>
      <c r="H1282" s="6">
        <f t="shared" si="113"/>
        <v>-26000</v>
      </c>
      <c r="I1282" s="24">
        <v>18</v>
      </c>
      <c r="K1282" t="s">
        <v>0</v>
      </c>
      <c r="L1282">
        <v>22</v>
      </c>
      <c r="M1282" s="2">
        <v>460</v>
      </c>
    </row>
    <row r="1283" spans="1:13" s="17" customFormat="1" ht="12.75">
      <c r="A1283" s="14"/>
      <c r="B1283" s="107">
        <v>5000</v>
      </c>
      <c r="C1283" s="14" t="s">
        <v>0</v>
      </c>
      <c r="D1283" s="14" t="s">
        <v>517</v>
      </c>
      <c r="E1283" s="14" t="s">
        <v>522</v>
      </c>
      <c r="F1283" s="336" t="s">
        <v>523</v>
      </c>
      <c r="G1283" s="31" t="s">
        <v>377</v>
      </c>
      <c r="H1283" s="30">
        <f t="shared" si="113"/>
        <v>-31000</v>
      </c>
      <c r="I1283" s="41">
        <v>10</v>
      </c>
      <c r="K1283" s="17" t="s">
        <v>0</v>
      </c>
      <c r="M1283" s="2">
        <v>460</v>
      </c>
    </row>
    <row r="1284" spans="2:13" ht="12.75">
      <c r="B1284" s="276">
        <v>10000</v>
      </c>
      <c r="C1284" s="1" t="s">
        <v>0</v>
      </c>
      <c r="D1284" s="1" t="s">
        <v>517</v>
      </c>
      <c r="E1284" s="1" t="s">
        <v>57</v>
      </c>
      <c r="F1284" s="291" t="s">
        <v>524</v>
      </c>
      <c r="G1284" s="29" t="s">
        <v>379</v>
      </c>
      <c r="H1284" s="6">
        <f t="shared" si="113"/>
        <v>-41000</v>
      </c>
      <c r="I1284" s="24">
        <v>20</v>
      </c>
      <c r="K1284" t="s">
        <v>0</v>
      </c>
      <c r="L1284">
        <v>22</v>
      </c>
      <c r="M1284" s="2">
        <v>460</v>
      </c>
    </row>
    <row r="1285" spans="2:13" ht="12.75">
      <c r="B1285" s="107">
        <v>4000</v>
      </c>
      <c r="C1285" s="1" t="s">
        <v>0</v>
      </c>
      <c r="D1285" s="1" t="s">
        <v>517</v>
      </c>
      <c r="E1285" s="34" t="s">
        <v>57</v>
      </c>
      <c r="F1285" s="291" t="s">
        <v>1177</v>
      </c>
      <c r="G1285" s="32" t="s">
        <v>447</v>
      </c>
      <c r="H1285" s="6">
        <f t="shared" si="113"/>
        <v>-45000</v>
      </c>
      <c r="I1285" s="24">
        <f>+B1285/M1285</f>
        <v>8</v>
      </c>
      <c r="M1285" s="2">
        <v>500</v>
      </c>
    </row>
    <row r="1286" spans="2:13" ht="12.75">
      <c r="B1286" s="276">
        <v>2000</v>
      </c>
      <c r="C1286" s="1" t="s">
        <v>0</v>
      </c>
      <c r="D1286" s="1" t="s">
        <v>517</v>
      </c>
      <c r="E1286" s="1" t="s">
        <v>57</v>
      </c>
      <c r="F1286" s="291" t="s">
        <v>1182</v>
      </c>
      <c r="G1286" s="29" t="s">
        <v>451</v>
      </c>
      <c r="H1286" s="6">
        <f t="shared" si="113"/>
        <v>-47000</v>
      </c>
      <c r="I1286" s="24">
        <v>4</v>
      </c>
      <c r="K1286" t="s">
        <v>892</v>
      </c>
      <c r="L1286">
        <v>22</v>
      </c>
      <c r="M1286" s="2">
        <v>500</v>
      </c>
    </row>
    <row r="1287" spans="2:13" ht="12.75">
      <c r="B1287" s="276">
        <v>2000</v>
      </c>
      <c r="C1287" s="1" t="s">
        <v>0</v>
      </c>
      <c r="D1287" s="1" t="s">
        <v>517</v>
      </c>
      <c r="E1287" s="1" t="s">
        <v>57</v>
      </c>
      <c r="F1287" s="291" t="s">
        <v>1183</v>
      </c>
      <c r="G1287" s="29" t="s">
        <v>453</v>
      </c>
      <c r="H1287" s="6">
        <f t="shared" si="113"/>
        <v>-49000</v>
      </c>
      <c r="I1287" s="24">
        <v>4</v>
      </c>
      <c r="K1287" t="s">
        <v>892</v>
      </c>
      <c r="L1287">
        <v>22</v>
      </c>
      <c r="M1287" s="2">
        <v>500</v>
      </c>
    </row>
    <row r="1288" spans="1:13" ht="12.75">
      <c r="A1288" s="13"/>
      <c r="B1288" s="108">
        <f>SUM(B1277:B1287)</f>
        <v>49000</v>
      </c>
      <c r="C1288" s="13" t="s">
        <v>0</v>
      </c>
      <c r="D1288" s="13"/>
      <c r="E1288" s="13"/>
      <c r="F1288" s="63"/>
      <c r="G1288" s="20"/>
      <c r="H1288" s="55">
        <v>0</v>
      </c>
      <c r="I1288" s="56">
        <f aca="true" t="shared" si="114" ref="I1288:I1321">+B1288/M1288</f>
        <v>106.52173913043478</v>
      </c>
      <c r="J1288" s="57"/>
      <c r="K1288" s="57"/>
      <c r="L1288" s="57"/>
      <c r="M1288" s="2">
        <v>460</v>
      </c>
    </row>
    <row r="1289" spans="2:13" ht="12.75">
      <c r="B1289" s="276"/>
      <c r="H1289" s="6">
        <f>H1288-B1289</f>
        <v>0</v>
      </c>
      <c r="I1289" s="24">
        <f t="shared" si="114"/>
        <v>0</v>
      </c>
      <c r="M1289" s="2">
        <v>460</v>
      </c>
    </row>
    <row r="1290" spans="1:13" s="57" customFormat="1" ht="12.75">
      <c r="A1290" s="1"/>
      <c r="B1290" s="276"/>
      <c r="C1290" s="1"/>
      <c r="D1290" s="1"/>
      <c r="E1290" s="1"/>
      <c r="F1290" s="78"/>
      <c r="G1290" s="29"/>
      <c r="H1290" s="6">
        <f>H1289-B1290</f>
        <v>0</v>
      </c>
      <c r="I1290" s="24">
        <f t="shared" si="114"/>
        <v>0</v>
      </c>
      <c r="J1290"/>
      <c r="K1290"/>
      <c r="L1290"/>
      <c r="M1290" s="2">
        <v>460</v>
      </c>
    </row>
    <row r="1291" spans="2:13" ht="12.75">
      <c r="B1291" s="101">
        <v>40000</v>
      </c>
      <c r="C1291" s="14" t="s">
        <v>525</v>
      </c>
      <c r="D1291" s="14" t="s">
        <v>12</v>
      </c>
      <c r="E1291" s="1" t="s">
        <v>22</v>
      </c>
      <c r="F1291" s="78" t="s">
        <v>526</v>
      </c>
      <c r="G1291" s="29" t="s">
        <v>399</v>
      </c>
      <c r="H1291" s="6">
        <f>H1290-B1291</f>
        <v>-40000</v>
      </c>
      <c r="I1291" s="24">
        <f t="shared" si="114"/>
        <v>86.95652173913044</v>
      </c>
      <c r="K1291" t="s">
        <v>57</v>
      </c>
      <c r="L1291">
        <v>22</v>
      </c>
      <c r="M1291" s="2">
        <v>460</v>
      </c>
    </row>
    <row r="1292" spans="1:13" ht="12.75">
      <c r="A1292" s="13"/>
      <c r="B1292" s="102">
        <f>SUM(B1291)</f>
        <v>40000</v>
      </c>
      <c r="C1292" s="13" t="s">
        <v>27</v>
      </c>
      <c r="D1292" s="13"/>
      <c r="E1292" s="13"/>
      <c r="F1292" s="63"/>
      <c r="G1292" s="20"/>
      <c r="H1292" s="55">
        <v>0</v>
      </c>
      <c r="I1292" s="56">
        <f t="shared" si="114"/>
        <v>86.95652173913044</v>
      </c>
      <c r="J1292" s="57"/>
      <c r="K1292" s="57"/>
      <c r="L1292" s="57"/>
      <c r="M1292" s="2">
        <v>460</v>
      </c>
    </row>
    <row r="1293" spans="2:13" ht="12.75">
      <c r="B1293" s="276"/>
      <c r="H1293" s="6">
        <f>H1292-B1293</f>
        <v>0</v>
      </c>
      <c r="I1293" s="24">
        <f t="shared" si="114"/>
        <v>0</v>
      </c>
      <c r="M1293" s="2">
        <v>460</v>
      </c>
    </row>
    <row r="1294" spans="1:13" s="57" customFormat="1" ht="12.75">
      <c r="A1294" s="1"/>
      <c r="B1294" s="276"/>
      <c r="C1294" s="1"/>
      <c r="D1294" s="1"/>
      <c r="E1294" s="1"/>
      <c r="F1294" s="78"/>
      <c r="G1294" s="29"/>
      <c r="H1294" s="6">
        <f>H1293-B1294</f>
        <v>0</v>
      </c>
      <c r="I1294" s="24">
        <f t="shared" si="114"/>
        <v>0</v>
      </c>
      <c r="J1294"/>
      <c r="K1294"/>
      <c r="L1294"/>
      <c r="M1294" s="2">
        <v>460</v>
      </c>
    </row>
    <row r="1295" spans="2:13" ht="12.75">
      <c r="B1295" s="276">
        <v>1700</v>
      </c>
      <c r="C1295" s="1" t="s">
        <v>28</v>
      </c>
      <c r="D1295" s="14" t="s">
        <v>12</v>
      </c>
      <c r="E1295" s="1" t="s">
        <v>29</v>
      </c>
      <c r="F1295" s="78" t="s">
        <v>527</v>
      </c>
      <c r="G1295" s="29" t="s">
        <v>399</v>
      </c>
      <c r="H1295" s="6">
        <f>H1294-B1295</f>
        <v>-1700</v>
      </c>
      <c r="I1295" s="24">
        <f t="shared" si="114"/>
        <v>3.6956521739130435</v>
      </c>
      <c r="K1295" t="s">
        <v>57</v>
      </c>
      <c r="L1295">
        <v>22</v>
      </c>
      <c r="M1295" s="2">
        <v>460</v>
      </c>
    </row>
    <row r="1296" spans="1:13" ht="12.75">
      <c r="A1296" s="13"/>
      <c r="B1296" s="108">
        <f>SUM(B1295)</f>
        <v>1700</v>
      </c>
      <c r="C1296" s="13"/>
      <c r="D1296" s="13"/>
      <c r="E1296" s="13" t="s">
        <v>483</v>
      </c>
      <c r="F1296" s="63"/>
      <c r="G1296" s="20"/>
      <c r="H1296" s="55">
        <v>0</v>
      </c>
      <c r="I1296" s="56">
        <f t="shared" si="114"/>
        <v>3.6956521739130435</v>
      </c>
      <c r="J1296" s="57"/>
      <c r="K1296" s="57"/>
      <c r="L1296" s="57"/>
      <c r="M1296" s="2">
        <v>460</v>
      </c>
    </row>
    <row r="1297" spans="2:13" ht="12.75">
      <c r="B1297" s="276"/>
      <c r="H1297" s="6">
        <f>H1296-B1297</f>
        <v>0</v>
      </c>
      <c r="I1297" s="24">
        <f t="shared" si="114"/>
        <v>0</v>
      </c>
      <c r="M1297" s="2">
        <v>460</v>
      </c>
    </row>
    <row r="1298" spans="2:13" ht="12.75">
      <c r="B1298" s="276"/>
      <c r="H1298" s="6">
        <f>H1297-B1298</f>
        <v>0</v>
      </c>
      <c r="I1298" s="24">
        <f t="shared" si="114"/>
        <v>0</v>
      </c>
      <c r="M1298" s="2">
        <v>460</v>
      </c>
    </row>
    <row r="1299" spans="1:13" s="57" customFormat="1" ht="12.75">
      <c r="A1299" s="1"/>
      <c r="B1299" s="276">
        <v>2000</v>
      </c>
      <c r="C1299" s="1" t="s">
        <v>33</v>
      </c>
      <c r="D1299" s="14" t="s">
        <v>12</v>
      </c>
      <c r="E1299" s="1" t="s">
        <v>22</v>
      </c>
      <c r="F1299" s="78" t="s">
        <v>527</v>
      </c>
      <c r="G1299" s="29" t="s">
        <v>399</v>
      </c>
      <c r="H1299" s="6">
        <f>H1298-B1299</f>
        <v>-2000</v>
      </c>
      <c r="I1299" s="24">
        <f t="shared" si="114"/>
        <v>4.3478260869565215</v>
      </c>
      <c r="J1299"/>
      <c r="K1299" t="s">
        <v>57</v>
      </c>
      <c r="L1299">
        <v>22</v>
      </c>
      <c r="M1299" s="2">
        <v>460</v>
      </c>
    </row>
    <row r="1300" spans="1:13" ht="12.75">
      <c r="A1300" s="13"/>
      <c r="B1300" s="108">
        <f>SUM(B1299)</f>
        <v>2000</v>
      </c>
      <c r="C1300" s="13" t="s">
        <v>33</v>
      </c>
      <c r="D1300" s="13"/>
      <c r="E1300" s="13"/>
      <c r="F1300" s="63"/>
      <c r="G1300" s="20"/>
      <c r="H1300" s="55">
        <v>0</v>
      </c>
      <c r="I1300" s="56">
        <f t="shared" si="114"/>
        <v>4.3478260869565215</v>
      </c>
      <c r="J1300" s="57"/>
      <c r="K1300" s="57"/>
      <c r="L1300" s="57"/>
      <c r="M1300" s="2">
        <v>460</v>
      </c>
    </row>
    <row r="1301" spans="2:13" ht="12.75">
      <c r="B1301" s="276"/>
      <c r="H1301" s="6">
        <f>H1300-B1301</f>
        <v>0</v>
      </c>
      <c r="I1301" s="24">
        <f t="shared" si="114"/>
        <v>0</v>
      </c>
      <c r="M1301" s="2">
        <v>460</v>
      </c>
    </row>
    <row r="1302" spans="2:13" ht="12.75">
      <c r="B1302" s="276"/>
      <c r="H1302" s="6">
        <f>H1301-B1302</f>
        <v>0</v>
      </c>
      <c r="I1302" s="24">
        <f t="shared" si="114"/>
        <v>0</v>
      </c>
      <c r="M1302" s="2">
        <v>460</v>
      </c>
    </row>
    <row r="1303" spans="1:13" s="17" customFormat="1" ht="12.75">
      <c r="A1303" s="14"/>
      <c r="B1303" s="107">
        <v>3000</v>
      </c>
      <c r="C1303" s="14" t="s">
        <v>1202</v>
      </c>
      <c r="D1303" s="1" t="s">
        <v>513</v>
      </c>
      <c r="E1303" s="289" t="s">
        <v>177</v>
      </c>
      <c r="F1303" s="338" t="s">
        <v>637</v>
      </c>
      <c r="G1303" s="31" t="s">
        <v>447</v>
      </c>
      <c r="H1303" s="6">
        <f>H1302-B1303</f>
        <v>-3000</v>
      </c>
      <c r="I1303" s="24">
        <f t="shared" si="114"/>
        <v>6.521739130434782</v>
      </c>
      <c r="K1303" s="17" t="s">
        <v>636</v>
      </c>
      <c r="M1303" s="42">
        <v>460</v>
      </c>
    </row>
    <row r="1304" spans="1:13" s="57" customFormat="1" ht="12.75">
      <c r="A1304" s="13"/>
      <c r="B1304" s="108">
        <f>SUM(B1303)</f>
        <v>3000</v>
      </c>
      <c r="C1304" s="13"/>
      <c r="D1304" s="13"/>
      <c r="E1304" s="297" t="s">
        <v>177</v>
      </c>
      <c r="F1304" s="339"/>
      <c r="G1304" s="20"/>
      <c r="H1304" s="55">
        <v>0</v>
      </c>
      <c r="I1304" s="56">
        <f t="shared" si="114"/>
        <v>6.521739130434782</v>
      </c>
      <c r="M1304" s="42">
        <v>460</v>
      </c>
    </row>
    <row r="1305" spans="1:13" s="17" customFormat="1" ht="12.75">
      <c r="A1305" s="14"/>
      <c r="B1305" s="107"/>
      <c r="C1305" s="14"/>
      <c r="D1305" s="1"/>
      <c r="E1305" s="289"/>
      <c r="F1305" s="338"/>
      <c r="G1305" s="31"/>
      <c r="H1305" s="6">
        <f aca="true" t="shared" si="115" ref="H1305:H1310">H1304-B1305</f>
        <v>0</v>
      </c>
      <c r="I1305" s="24">
        <f t="shared" si="114"/>
        <v>0</v>
      </c>
      <c r="M1305" s="42">
        <v>460</v>
      </c>
    </row>
    <row r="1306" spans="1:13" s="17" customFormat="1" ht="12.75">
      <c r="A1306" s="14"/>
      <c r="B1306" s="107"/>
      <c r="C1306" s="14"/>
      <c r="D1306" s="1"/>
      <c r="E1306" s="289"/>
      <c r="F1306" s="338"/>
      <c r="G1306" s="31"/>
      <c r="H1306" s="6">
        <f t="shared" si="115"/>
        <v>0</v>
      </c>
      <c r="I1306" s="24">
        <f t="shared" si="114"/>
        <v>0</v>
      </c>
      <c r="M1306" s="42">
        <v>460</v>
      </c>
    </row>
    <row r="1307" spans="2:13" ht="12.75">
      <c r="B1307" s="8">
        <v>45000</v>
      </c>
      <c r="C1307" s="1" t="s">
        <v>528</v>
      </c>
      <c r="D1307" s="14" t="s">
        <v>529</v>
      </c>
      <c r="E1307" s="1" t="s">
        <v>530</v>
      </c>
      <c r="F1307" s="291" t="s">
        <v>531</v>
      </c>
      <c r="G1307" s="29" t="s">
        <v>399</v>
      </c>
      <c r="H1307" s="6">
        <f t="shared" si="115"/>
        <v>-45000</v>
      </c>
      <c r="I1307" s="24">
        <f t="shared" si="114"/>
        <v>97.82608695652173</v>
      </c>
      <c r="K1307" t="s">
        <v>57</v>
      </c>
      <c r="L1307">
        <v>22</v>
      </c>
      <c r="M1307" s="42">
        <v>460</v>
      </c>
    </row>
    <row r="1308" spans="2:13" ht="12.75">
      <c r="B1308" s="8">
        <v>10000</v>
      </c>
      <c r="C1308" s="1" t="s">
        <v>184</v>
      </c>
      <c r="D1308" s="14" t="s">
        <v>529</v>
      </c>
      <c r="E1308" s="1" t="s">
        <v>530</v>
      </c>
      <c r="F1308" s="291" t="s">
        <v>532</v>
      </c>
      <c r="G1308" s="29" t="s">
        <v>399</v>
      </c>
      <c r="H1308" s="6">
        <f t="shared" si="115"/>
        <v>-55000</v>
      </c>
      <c r="I1308" s="24">
        <f t="shared" si="114"/>
        <v>21.73913043478261</v>
      </c>
      <c r="K1308" t="s">
        <v>57</v>
      </c>
      <c r="L1308">
        <v>22</v>
      </c>
      <c r="M1308" s="42">
        <v>460</v>
      </c>
    </row>
    <row r="1309" spans="2:13" ht="12.75">
      <c r="B1309" s="8">
        <v>20000</v>
      </c>
      <c r="C1309" s="1" t="s">
        <v>1099</v>
      </c>
      <c r="D1309" s="1" t="s">
        <v>513</v>
      </c>
      <c r="E1309" s="77" t="s">
        <v>530</v>
      </c>
      <c r="F1309" s="291" t="s">
        <v>715</v>
      </c>
      <c r="G1309" s="29" t="s">
        <v>447</v>
      </c>
      <c r="H1309" s="6">
        <f t="shared" si="115"/>
        <v>-75000</v>
      </c>
      <c r="I1309" s="24">
        <f t="shared" si="114"/>
        <v>43.47826086956522</v>
      </c>
      <c r="M1309" s="42">
        <v>460</v>
      </c>
    </row>
    <row r="1310" spans="1:13" s="17" customFormat="1" ht="12.75">
      <c r="A1310" s="14"/>
      <c r="B1310" s="62">
        <v>25000</v>
      </c>
      <c r="C1310" s="14" t="s">
        <v>1099</v>
      </c>
      <c r="D1310" s="14" t="s">
        <v>529</v>
      </c>
      <c r="E1310" s="14" t="s">
        <v>530</v>
      </c>
      <c r="F1310" s="32" t="s">
        <v>1181</v>
      </c>
      <c r="G1310" s="31" t="s">
        <v>447</v>
      </c>
      <c r="H1310" s="6">
        <f t="shared" si="115"/>
        <v>-100000</v>
      </c>
      <c r="I1310" s="41">
        <f t="shared" si="114"/>
        <v>54.34782608695652</v>
      </c>
      <c r="K1310" s="17" t="s">
        <v>57</v>
      </c>
      <c r="L1310" s="17">
        <v>22</v>
      </c>
      <c r="M1310" s="42">
        <v>460</v>
      </c>
    </row>
    <row r="1311" spans="1:13" ht="12.75">
      <c r="A1311" s="13"/>
      <c r="B1311" s="61">
        <f>SUM(B1307:B1310)</f>
        <v>100000</v>
      </c>
      <c r="C1311" s="13"/>
      <c r="D1311" s="13"/>
      <c r="E1311" s="13" t="s">
        <v>533</v>
      </c>
      <c r="F1311" s="63"/>
      <c r="G1311" s="20"/>
      <c r="H1311" s="55">
        <v>0</v>
      </c>
      <c r="I1311" s="56">
        <f t="shared" si="114"/>
        <v>217.3913043478261</v>
      </c>
      <c r="J1311" s="57"/>
      <c r="K1311" s="57"/>
      <c r="L1311" s="57"/>
      <c r="M1311" s="42">
        <v>460</v>
      </c>
    </row>
    <row r="1312" spans="2:13" ht="12.75">
      <c r="B1312" s="276"/>
      <c r="H1312" s="6">
        <f>H1311-B1312</f>
        <v>0</v>
      </c>
      <c r="I1312" s="24">
        <f t="shared" si="114"/>
        <v>0</v>
      </c>
      <c r="M1312" s="42">
        <v>460</v>
      </c>
    </row>
    <row r="1313" spans="2:13" ht="12.75">
      <c r="B1313" s="276"/>
      <c r="H1313" s="6">
        <f>H1312-B1313</f>
        <v>0</v>
      </c>
      <c r="I1313" s="24">
        <f t="shared" si="114"/>
        <v>0</v>
      </c>
      <c r="M1313" s="42">
        <v>460</v>
      </c>
    </row>
    <row r="1314" spans="2:13" ht="12.75">
      <c r="B1314" s="276"/>
      <c r="H1314" s="6">
        <f>H1313-B1314</f>
        <v>0</v>
      </c>
      <c r="I1314" s="24">
        <f t="shared" si="114"/>
        <v>0</v>
      </c>
      <c r="M1314" s="42">
        <v>460</v>
      </c>
    </row>
    <row r="1315" spans="1:14" ht="12.75">
      <c r="A1315" s="14"/>
      <c r="B1315" s="107">
        <v>180000</v>
      </c>
      <c r="C1315" s="1" t="s">
        <v>1079</v>
      </c>
      <c r="D1315" s="1" t="s">
        <v>513</v>
      </c>
      <c r="F1315" s="78" t="s">
        <v>936</v>
      </c>
      <c r="G1315" s="31" t="s">
        <v>71</v>
      </c>
      <c r="H1315" s="6">
        <f>H1312-B1315</f>
        <v>-180000</v>
      </c>
      <c r="I1315" s="41">
        <f t="shared" si="114"/>
        <v>391.30434782608694</v>
      </c>
      <c r="J1315" s="17"/>
      <c r="K1315" s="17"/>
      <c r="L1315" s="17"/>
      <c r="M1315" s="2">
        <v>460</v>
      </c>
      <c r="N1315" s="40">
        <v>500</v>
      </c>
    </row>
    <row r="1316" spans="1:14" ht="12.75">
      <c r="A1316" s="13"/>
      <c r="B1316" s="108">
        <f>SUM(B1315:B1315)</f>
        <v>180000</v>
      </c>
      <c r="C1316" s="13" t="s">
        <v>1067</v>
      </c>
      <c r="D1316" s="13"/>
      <c r="E1316" s="13"/>
      <c r="F1316" s="63"/>
      <c r="G1316" s="20"/>
      <c r="H1316" s="55">
        <v>0</v>
      </c>
      <c r="I1316" s="56">
        <f t="shared" si="114"/>
        <v>391.30434782608694</v>
      </c>
      <c r="J1316" s="57"/>
      <c r="K1316" s="57"/>
      <c r="L1316" s="57"/>
      <c r="M1316" s="2">
        <v>460</v>
      </c>
      <c r="N1316" s="40"/>
    </row>
    <row r="1317" spans="2:13" ht="12.75">
      <c r="B1317" s="7"/>
      <c r="H1317" s="6">
        <f>H1316-B1317</f>
        <v>0</v>
      </c>
      <c r="I1317" s="24">
        <f t="shared" si="114"/>
        <v>0</v>
      </c>
      <c r="M1317" s="2">
        <v>460</v>
      </c>
    </row>
    <row r="1318" spans="8:13" ht="12.75">
      <c r="H1318" s="6">
        <f>H1317-B1318</f>
        <v>0</v>
      </c>
      <c r="I1318" s="24">
        <f t="shared" si="114"/>
        <v>0</v>
      </c>
      <c r="M1318" s="2">
        <v>460</v>
      </c>
    </row>
    <row r="1319" spans="1:13" ht="13.5" thickBot="1">
      <c r="A1319" s="43"/>
      <c r="B1319" s="68">
        <f>+B1418+B1422+B1468+B1614+B1633+B1661+B1669+B1674+B1697+B1687</f>
        <v>2554650</v>
      </c>
      <c r="C1319" s="46"/>
      <c r="D1319" s="45" t="s">
        <v>534</v>
      </c>
      <c r="E1319" s="43"/>
      <c r="F1319" s="69"/>
      <c r="G1319" s="47"/>
      <c r="H1319" s="70">
        <f>H1318-B1319</f>
        <v>-2554650</v>
      </c>
      <c r="I1319" s="48">
        <f t="shared" si="114"/>
        <v>5553.586956521739</v>
      </c>
      <c r="J1319" s="49"/>
      <c r="K1319" s="49"/>
      <c r="L1319" s="49"/>
      <c r="M1319" s="2">
        <v>460</v>
      </c>
    </row>
    <row r="1320" spans="2:13" ht="12.75">
      <c r="B1320" s="30"/>
      <c r="D1320" s="14"/>
      <c r="G1320" s="32"/>
      <c r="H1320" s="6">
        <v>0</v>
      </c>
      <c r="I1320" s="24">
        <f t="shared" si="114"/>
        <v>0</v>
      </c>
      <c r="M1320" s="2">
        <v>460</v>
      </c>
    </row>
    <row r="1321" spans="2:13" ht="12.75">
      <c r="B1321" s="33"/>
      <c r="C1321" s="34"/>
      <c r="D1321" s="14"/>
      <c r="E1321" s="34"/>
      <c r="G1321" s="32"/>
      <c r="H1321" s="6">
        <f aca="true" t="shared" si="116" ref="H1321:H1352">H1320-B1321</f>
        <v>0</v>
      </c>
      <c r="I1321" s="24">
        <f t="shared" si="114"/>
        <v>0</v>
      </c>
      <c r="M1321" s="2">
        <v>460</v>
      </c>
    </row>
    <row r="1322" spans="2:13" ht="12.75">
      <c r="B1322" s="101">
        <v>5000</v>
      </c>
      <c r="C1322" s="1" t="s">
        <v>0</v>
      </c>
      <c r="D1322" s="14" t="s">
        <v>535</v>
      </c>
      <c r="E1322" s="1" t="s">
        <v>536</v>
      </c>
      <c r="F1322" s="78" t="s">
        <v>537</v>
      </c>
      <c r="G1322" s="29" t="s">
        <v>24</v>
      </c>
      <c r="H1322" s="6">
        <f t="shared" si="116"/>
        <v>-5000</v>
      </c>
      <c r="I1322" s="24">
        <v>10</v>
      </c>
      <c r="K1322" t="s">
        <v>0</v>
      </c>
      <c r="M1322" s="2">
        <v>460</v>
      </c>
    </row>
    <row r="1323" spans="2:13" ht="12.75">
      <c r="B1323" s="101">
        <v>5000</v>
      </c>
      <c r="C1323" s="1" t="s">
        <v>0</v>
      </c>
      <c r="D1323" s="1" t="s">
        <v>535</v>
      </c>
      <c r="E1323" s="1" t="s">
        <v>536</v>
      </c>
      <c r="F1323" s="291" t="s">
        <v>538</v>
      </c>
      <c r="G1323" s="29" t="s">
        <v>20</v>
      </c>
      <c r="H1323" s="6">
        <f t="shared" si="116"/>
        <v>-10000</v>
      </c>
      <c r="I1323" s="24">
        <v>10</v>
      </c>
      <c r="K1323" t="s">
        <v>0</v>
      </c>
      <c r="M1323" s="2">
        <v>460</v>
      </c>
    </row>
    <row r="1324" spans="1:13" s="17" customFormat="1" ht="12.75">
      <c r="A1324" s="1"/>
      <c r="B1324" s="101">
        <v>6000</v>
      </c>
      <c r="C1324" s="1" t="s">
        <v>0</v>
      </c>
      <c r="D1324" s="1" t="s">
        <v>535</v>
      </c>
      <c r="E1324" s="1" t="s">
        <v>536</v>
      </c>
      <c r="F1324" s="291" t="s">
        <v>539</v>
      </c>
      <c r="G1324" s="29" t="s">
        <v>61</v>
      </c>
      <c r="H1324" s="6">
        <f t="shared" si="116"/>
        <v>-16000</v>
      </c>
      <c r="I1324" s="24">
        <v>12</v>
      </c>
      <c r="J1324"/>
      <c r="K1324" t="s">
        <v>0</v>
      </c>
      <c r="L1324"/>
      <c r="M1324" s="2">
        <v>460</v>
      </c>
    </row>
    <row r="1325" spans="2:13" ht="12.75">
      <c r="B1325" s="101">
        <v>4000</v>
      </c>
      <c r="C1325" s="1" t="s">
        <v>0</v>
      </c>
      <c r="D1325" s="1" t="s">
        <v>535</v>
      </c>
      <c r="E1325" s="1" t="s">
        <v>536</v>
      </c>
      <c r="F1325" s="291" t="s">
        <v>540</v>
      </c>
      <c r="G1325" s="29" t="s">
        <v>63</v>
      </c>
      <c r="H1325" s="6">
        <f t="shared" si="116"/>
        <v>-20000</v>
      </c>
      <c r="I1325" s="24">
        <v>8</v>
      </c>
      <c r="K1325" t="s">
        <v>0</v>
      </c>
      <c r="M1325" s="2">
        <v>460</v>
      </c>
    </row>
    <row r="1326" spans="2:13" ht="12.75">
      <c r="B1326" s="101">
        <v>5000</v>
      </c>
      <c r="C1326" s="1" t="s">
        <v>0</v>
      </c>
      <c r="D1326" s="1" t="s">
        <v>535</v>
      </c>
      <c r="E1326" s="1" t="s">
        <v>536</v>
      </c>
      <c r="F1326" s="291" t="s">
        <v>541</v>
      </c>
      <c r="G1326" s="29" t="s">
        <v>65</v>
      </c>
      <c r="H1326" s="6">
        <f t="shared" si="116"/>
        <v>-25000</v>
      </c>
      <c r="I1326" s="24">
        <v>10</v>
      </c>
      <c r="K1326" t="s">
        <v>0</v>
      </c>
      <c r="M1326" s="2">
        <v>460</v>
      </c>
    </row>
    <row r="1327" spans="2:13" ht="12.75">
      <c r="B1327" s="101">
        <v>9000</v>
      </c>
      <c r="C1327" s="14" t="s">
        <v>0</v>
      </c>
      <c r="D1327" s="1" t="s">
        <v>535</v>
      </c>
      <c r="E1327" s="1" t="s">
        <v>536</v>
      </c>
      <c r="F1327" s="291" t="s">
        <v>542</v>
      </c>
      <c r="G1327" s="29" t="s">
        <v>67</v>
      </c>
      <c r="H1327" s="6">
        <f t="shared" si="116"/>
        <v>-34000</v>
      </c>
      <c r="I1327" s="24">
        <v>18</v>
      </c>
      <c r="K1327" t="s">
        <v>0</v>
      </c>
      <c r="M1327" s="2">
        <v>460</v>
      </c>
    </row>
    <row r="1328" spans="2:14" ht="12.75">
      <c r="B1328" s="101">
        <v>5000</v>
      </c>
      <c r="C1328" s="1" t="s">
        <v>0</v>
      </c>
      <c r="D1328" s="1" t="s">
        <v>535</v>
      </c>
      <c r="E1328" s="1" t="s">
        <v>536</v>
      </c>
      <c r="F1328" s="291" t="s">
        <v>543</v>
      </c>
      <c r="G1328" s="29" t="s">
        <v>71</v>
      </c>
      <c r="H1328" s="6">
        <f t="shared" si="116"/>
        <v>-39000</v>
      </c>
      <c r="I1328" s="24">
        <v>10</v>
      </c>
      <c r="K1328" t="s">
        <v>0</v>
      </c>
      <c r="M1328" s="2">
        <v>460</v>
      </c>
      <c r="N1328" s="40">
        <v>500</v>
      </c>
    </row>
    <row r="1329" spans="2:13" ht="12.75">
      <c r="B1329" s="101">
        <v>5000</v>
      </c>
      <c r="C1329" s="1" t="s">
        <v>0</v>
      </c>
      <c r="D1329" s="1" t="s">
        <v>535</v>
      </c>
      <c r="E1329" s="1" t="s">
        <v>536</v>
      </c>
      <c r="F1329" s="291" t="s">
        <v>544</v>
      </c>
      <c r="G1329" s="29" t="s">
        <v>73</v>
      </c>
      <c r="H1329" s="6">
        <f t="shared" si="116"/>
        <v>-44000</v>
      </c>
      <c r="I1329" s="24">
        <v>10</v>
      </c>
      <c r="K1329" t="s">
        <v>0</v>
      </c>
      <c r="M1329" s="2">
        <v>460</v>
      </c>
    </row>
    <row r="1330" spans="2:13" ht="12.75">
      <c r="B1330" s="101">
        <v>5000</v>
      </c>
      <c r="C1330" s="1" t="s">
        <v>0</v>
      </c>
      <c r="D1330" s="1" t="s">
        <v>535</v>
      </c>
      <c r="E1330" s="1" t="s">
        <v>536</v>
      </c>
      <c r="F1330" s="291" t="s">
        <v>545</v>
      </c>
      <c r="G1330" s="29" t="s">
        <v>75</v>
      </c>
      <c r="H1330" s="6">
        <f t="shared" si="116"/>
        <v>-49000</v>
      </c>
      <c r="I1330" s="24">
        <v>10</v>
      </c>
      <c r="K1330" t="s">
        <v>0</v>
      </c>
      <c r="M1330" s="2">
        <v>460</v>
      </c>
    </row>
    <row r="1331" spans="2:13" ht="12.75">
      <c r="B1331" s="101">
        <v>5000</v>
      </c>
      <c r="C1331" s="1" t="s">
        <v>0</v>
      </c>
      <c r="D1331" s="1" t="s">
        <v>535</v>
      </c>
      <c r="E1331" s="1" t="s">
        <v>536</v>
      </c>
      <c r="F1331" s="291" t="s">
        <v>546</v>
      </c>
      <c r="G1331" s="29" t="s">
        <v>77</v>
      </c>
      <c r="H1331" s="6">
        <f t="shared" si="116"/>
        <v>-54000</v>
      </c>
      <c r="I1331" s="24">
        <v>10</v>
      </c>
      <c r="K1331" t="s">
        <v>0</v>
      </c>
      <c r="M1331" s="2">
        <v>460</v>
      </c>
    </row>
    <row r="1332" spans="2:13" ht="12.75">
      <c r="B1332" s="101">
        <v>4000</v>
      </c>
      <c r="C1332" s="1" t="s">
        <v>0</v>
      </c>
      <c r="D1332" s="1" t="s">
        <v>535</v>
      </c>
      <c r="E1332" s="1" t="s">
        <v>536</v>
      </c>
      <c r="F1332" s="291" t="s">
        <v>547</v>
      </c>
      <c r="G1332" s="29" t="s">
        <v>79</v>
      </c>
      <c r="H1332" s="6">
        <f t="shared" si="116"/>
        <v>-58000</v>
      </c>
      <c r="I1332" s="24">
        <v>8</v>
      </c>
      <c r="K1332" t="s">
        <v>0</v>
      </c>
      <c r="M1332" s="2">
        <v>460</v>
      </c>
    </row>
    <row r="1333" spans="2:13" ht="12.75">
      <c r="B1333" s="101">
        <v>10000</v>
      </c>
      <c r="C1333" s="1" t="s">
        <v>0</v>
      </c>
      <c r="D1333" s="1" t="s">
        <v>535</v>
      </c>
      <c r="E1333" s="1" t="s">
        <v>536</v>
      </c>
      <c r="F1333" s="291" t="s">
        <v>548</v>
      </c>
      <c r="G1333" s="29" t="s">
        <v>226</v>
      </c>
      <c r="H1333" s="6">
        <f t="shared" si="116"/>
        <v>-68000</v>
      </c>
      <c r="I1333" s="24">
        <v>20</v>
      </c>
      <c r="K1333" t="s">
        <v>0</v>
      </c>
      <c r="M1333" s="2">
        <v>460</v>
      </c>
    </row>
    <row r="1334" spans="2:13" ht="12.75">
      <c r="B1334" s="101">
        <v>5000</v>
      </c>
      <c r="C1334" s="1" t="s">
        <v>0</v>
      </c>
      <c r="D1334" s="1" t="s">
        <v>535</v>
      </c>
      <c r="E1334" s="1" t="s">
        <v>536</v>
      </c>
      <c r="F1334" s="291" t="s">
        <v>549</v>
      </c>
      <c r="G1334" s="29" t="s">
        <v>228</v>
      </c>
      <c r="H1334" s="6">
        <f t="shared" si="116"/>
        <v>-73000</v>
      </c>
      <c r="I1334" s="24">
        <v>10</v>
      </c>
      <c r="K1334" t="s">
        <v>0</v>
      </c>
      <c r="M1334" s="2">
        <v>460</v>
      </c>
    </row>
    <row r="1335" spans="2:13" ht="12.75">
      <c r="B1335" s="101">
        <v>5000</v>
      </c>
      <c r="C1335" s="1" t="s">
        <v>0</v>
      </c>
      <c r="D1335" s="1" t="s">
        <v>535</v>
      </c>
      <c r="E1335" s="1" t="s">
        <v>536</v>
      </c>
      <c r="F1335" s="291" t="s">
        <v>550</v>
      </c>
      <c r="G1335" s="29" t="s">
        <v>230</v>
      </c>
      <c r="H1335" s="6">
        <f t="shared" si="116"/>
        <v>-78000</v>
      </c>
      <c r="I1335" s="24">
        <v>10</v>
      </c>
      <c r="K1335" t="s">
        <v>0</v>
      </c>
      <c r="M1335" s="2">
        <v>460</v>
      </c>
    </row>
    <row r="1336" spans="2:13" ht="12.75">
      <c r="B1336" s="101">
        <v>5000</v>
      </c>
      <c r="C1336" s="1" t="s">
        <v>0</v>
      </c>
      <c r="D1336" s="1" t="s">
        <v>535</v>
      </c>
      <c r="E1336" s="1" t="s">
        <v>536</v>
      </c>
      <c r="F1336" s="291" t="s">
        <v>551</v>
      </c>
      <c r="G1336" s="29" t="s">
        <v>232</v>
      </c>
      <c r="H1336" s="6">
        <f t="shared" si="116"/>
        <v>-83000</v>
      </c>
      <c r="I1336" s="24">
        <v>10</v>
      </c>
      <c r="K1336" t="s">
        <v>0</v>
      </c>
      <c r="M1336" s="2">
        <v>460</v>
      </c>
    </row>
    <row r="1337" spans="2:13" ht="12.75">
      <c r="B1337" s="101">
        <v>5000</v>
      </c>
      <c r="C1337" s="1" t="s">
        <v>0</v>
      </c>
      <c r="D1337" s="1" t="s">
        <v>535</v>
      </c>
      <c r="E1337" s="1" t="s">
        <v>536</v>
      </c>
      <c r="F1337" s="291" t="s">
        <v>552</v>
      </c>
      <c r="G1337" s="29" t="s">
        <v>302</v>
      </c>
      <c r="H1337" s="6">
        <f t="shared" si="116"/>
        <v>-88000</v>
      </c>
      <c r="I1337" s="24">
        <v>10</v>
      </c>
      <c r="K1337" t="s">
        <v>0</v>
      </c>
      <c r="M1337" s="2">
        <v>460</v>
      </c>
    </row>
    <row r="1338" spans="2:13" ht="12.75">
      <c r="B1338" s="101">
        <v>5000</v>
      </c>
      <c r="C1338" s="1" t="s">
        <v>0</v>
      </c>
      <c r="D1338" s="1" t="s">
        <v>535</v>
      </c>
      <c r="E1338" s="1" t="s">
        <v>536</v>
      </c>
      <c r="F1338" s="291" t="s">
        <v>553</v>
      </c>
      <c r="G1338" s="29" t="s">
        <v>303</v>
      </c>
      <c r="H1338" s="6">
        <f t="shared" si="116"/>
        <v>-93000</v>
      </c>
      <c r="I1338" s="24">
        <v>10</v>
      </c>
      <c r="K1338" t="s">
        <v>0</v>
      </c>
      <c r="M1338" s="2">
        <v>460</v>
      </c>
    </row>
    <row r="1339" spans="2:13" ht="12.75">
      <c r="B1339" s="101">
        <v>5000</v>
      </c>
      <c r="C1339" s="1" t="s">
        <v>0</v>
      </c>
      <c r="D1339" s="1" t="s">
        <v>535</v>
      </c>
      <c r="E1339" s="1" t="s">
        <v>536</v>
      </c>
      <c r="F1339" s="291" t="s">
        <v>554</v>
      </c>
      <c r="G1339" s="29" t="s">
        <v>305</v>
      </c>
      <c r="H1339" s="6">
        <f t="shared" si="116"/>
        <v>-98000</v>
      </c>
      <c r="I1339" s="24">
        <v>10</v>
      </c>
      <c r="K1339" t="s">
        <v>0</v>
      </c>
      <c r="M1339" s="2">
        <v>460</v>
      </c>
    </row>
    <row r="1340" spans="2:13" ht="12.75">
      <c r="B1340" s="101">
        <v>5000</v>
      </c>
      <c r="C1340" s="1" t="s">
        <v>0</v>
      </c>
      <c r="D1340" s="1" t="s">
        <v>535</v>
      </c>
      <c r="E1340" s="1" t="s">
        <v>536</v>
      </c>
      <c r="F1340" s="291" t="s">
        <v>555</v>
      </c>
      <c r="G1340" s="29" t="s">
        <v>311</v>
      </c>
      <c r="H1340" s="6">
        <f t="shared" si="116"/>
        <v>-103000</v>
      </c>
      <c r="I1340" s="24">
        <v>10</v>
      </c>
      <c r="K1340" t="s">
        <v>0</v>
      </c>
      <c r="M1340" s="2">
        <v>460</v>
      </c>
    </row>
    <row r="1341" spans="2:13" ht="12.75">
      <c r="B1341" s="101">
        <v>5000</v>
      </c>
      <c r="C1341" s="1" t="s">
        <v>0</v>
      </c>
      <c r="D1341" s="1" t="s">
        <v>535</v>
      </c>
      <c r="E1341" s="1" t="s">
        <v>536</v>
      </c>
      <c r="F1341" s="291" t="s">
        <v>556</v>
      </c>
      <c r="G1341" s="29" t="s">
        <v>368</v>
      </c>
      <c r="H1341" s="6">
        <f t="shared" si="116"/>
        <v>-108000</v>
      </c>
      <c r="I1341" s="24">
        <v>10</v>
      </c>
      <c r="K1341" t="s">
        <v>0</v>
      </c>
      <c r="M1341" s="2">
        <v>460</v>
      </c>
    </row>
    <row r="1342" spans="2:13" ht="12.75">
      <c r="B1342" s="101">
        <v>10000</v>
      </c>
      <c r="C1342" s="14" t="s">
        <v>0</v>
      </c>
      <c r="D1342" s="1" t="s">
        <v>535</v>
      </c>
      <c r="E1342" s="1" t="s">
        <v>536</v>
      </c>
      <c r="F1342" s="291" t="s">
        <v>557</v>
      </c>
      <c r="G1342" s="29" t="s">
        <v>371</v>
      </c>
      <c r="H1342" s="6">
        <f t="shared" si="116"/>
        <v>-118000</v>
      </c>
      <c r="I1342" s="24">
        <v>20</v>
      </c>
      <c r="K1342" t="s">
        <v>0</v>
      </c>
      <c r="M1342" s="2">
        <v>460</v>
      </c>
    </row>
    <row r="1343" spans="2:13" ht="12.75">
      <c r="B1343" s="101">
        <v>5000</v>
      </c>
      <c r="C1343" s="1" t="s">
        <v>0</v>
      </c>
      <c r="D1343" s="1" t="s">
        <v>535</v>
      </c>
      <c r="E1343" s="1" t="s">
        <v>536</v>
      </c>
      <c r="F1343" s="291" t="s">
        <v>558</v>
      </c>
      <c r="G1343" s="29" t="s">
        <v>373</v>
      </c>
      <c r="H1343" s="6">
        <f t="shared" si="116"/>
        <v>-123000</v>
      </c>
      <c r="I1343" s="24">
        <v>10</v>
      </c>
      <c r="K1343" t="s">
        <v>0</v>
      </c>
      <c r="M1343" s="2">
        <v>460</v>
      </c>
    </row>
    <row r="1344" spans="2:13" ht="12.75">
      <c r="B1344" s="101">
        <v>5000</v>
      </c>
      <c r="C1344" s="1" t="s">
        <v>0</v>
      </c>
      <c r="D1344" s="1" t="s">
        <v>535</v>
      </c>
      <c r="E1344" s="1" t="s">
        <v>536</v>
      </c>
      <c r="F1344" s="291" t="s">
        <v>559</v>
      </c>
      <c r="G1344" s="29" t="s">
        <v>375</v>
      </c>
      <c r="H1344" s="6">
        <f t="shared" si="116"/>
        <v>-128000</v>
      </c>
      <c r="I1344" s="24">
        <v>10</v>
      </c>
      <c r="K1344" t="s">
        <v>0</v>
      </c>
      <c r="M1344" s="2">
        <v>460</v>
      </c>
    </row>
    <row r="1345" spans="2:13" ht="12.75">
      <c r="B1345" s="101">
        <v>5000</v>
      </c>
      <c r="C1345" s="1" t="s">
        <v>0</v>
      </c>
      <c r="D1345" s="1" t="s">
        <v>535</v>
      </c>
      <c r="E1345" s="1" t="s">
        <v>536</v>
      </c>
      <c r="F1345" s="291" t="s">
        <v>560</v>
      </c>
      <c r="G1345" s="29" t="s">
        <v>399</v>
      </c>
      <c r="H1345" s="6">
        <f t="shared" si="116"/>
        <v>-133000</v>
      </c>
      <c r="I1345" s="24">
        <v>10</v>
      </c>
      <c r="K1345" t="s">
        <v>0</v>
      </c>
      <c r="M1345" s="2">
        <v>460</v>
      </c>
    </row>
    <row r="1346" spans="2:13" ht="12.75">
      <c r="B1346" s="101">
        <v>7000</v>
      </c>
      <c r="C1346" s="1" t="s">
        <v>0</v>
      </c>
      <c r="D1346" s="1" t="s">
        <v>535</v>
      </c>
      <c r="E1346" s="1" t="s">
        <v>536</v>
      </c>
      <c r="F1346" s="291" t="s">
        <v>561</v>
      </c>
      <c r="G1346" s="29" t="s">
        <v>377</v>
      </c>
      <c r="H1346" s="6">
        <f t="shared" si="116"/>
        <v>-140000</v>
      </c>
      <c r="I1346" s="24">
        <v>14</v>
      </c>
      <c r="K1346" t="s">
        <v>0</v>
      </c>
      <c r="M1346" s="2">
        <v>460</v>
      </c>
    </row>
    <row r="1347" spans="2:13" ht="12.75">
      <c r="B1347" s="101">
        <v>13000</v>
      </c>
      <c r="C1347" s="1" t="s">
        <v>0</v>
      </c>
      <c r="D1347" s="1" t="s">
        <v>535</v>
      </c>
      <c r="E1347" s="1" t="s">
        <v>536</v>
      </c>
      <c r="F1347" s="291" t="s">
        <v>562</v>
      </c>
      <c r="G1347" s="29" t="s">
        <v>379</v>
      </c>
      <c r="H1347" s="6">
        <f t="shared" si="116"/>
        <v>-153000</v>
      </c>
      <c r="I1347" s="24">
        <v>26</v>
      </c>
      <c r="K1347" t="s">
        <v>0</v>
      </c>
      <c r="M1347" s="2">
        <v>460</v>
      </c>
    </row>
    <row r="1348" spans="2:13" ht="12.75">
      <c r="B1348" s="101">
        <v>2500</v>
      </c>
      <c r="C1348" s="1" t="s">
        <v>0</v>
      </c>
      <c r="D1348" s="14" t="s">
        <v>535</v>
      </c>
      <c r="E1348" s="1" t="s">
        <v>563</v>
      </c>
      <c r="F1348" s="78" t="s">
        <v>564</v>
      </c>
      <c r="G1348" s="29" t="s">
        <v>24</v>
      </c>
      <c r="H1348" s="6">
        <f t="shared" si="116"/>
        <v>-155500</v>
      </c>
      <c r="I1348" s="24">
        <v>5</v>
      </c>
      <c r="K1348" t="s">
        <v>0</v>
      </c>
      <c r="M1348" s="2">
        <v>460</v>
      </c>
    </row>
    <row r="1349" spans="2:13" ht="12.75">
      <c r="B1349" s="101">
        <v>2500</v>
      </c>
      <c r="C1349" s="1" t="s">
        <v>0</v>
      </c>
      <c r="D1349" s="1" t="s">
        <v>535</v>
      </c>
      <c r="E1349" s="1" t="s">
        <v>563</v>
      </c>
      <c r="F1349" s="291" t="s">
        <v>565</v>
      </c>
      <c r="G1349" s="29" t="s">
        <v>20</v>
      </c>
      <c r="H1349" s="6">
        <f t="shared" si="116"/>
        <v>-158000</v>
      </c>
      <c r="I1349" s="24">
        <v>5</v>
      </c>
      <c r="K1349" t="s">
        <v>0</v>
      </c>
      <c r="M1349" s="2">
        <v>460</v>
      </c>
    </row>
    <row r="1350" spans="2:13" ht="12.75">
      <c r="B1350" s="101">
        <v>2500</v>
      </c>
      <c r="C1350" s="1" t="s">
        <v>0</v>
      </c>
      <c r="D1350" s="1" t="s">
        <v>535</v>
      </c>
      <c r="E1350" s="1" t="s">
        <v>563</v>
      </c>
      <c r="F1350" s="291" t="s">
        <v>566</v>
      </c>
      <c r="G1350" s="29" t="s">
        <v>61</v>
      </c>
      <c r="H1350" s="6">
        <f t="shared" si="116"/>
        <v>-160500</v>
      </c>
      <c r="I1350" s="24">
        <v>5</v>
      </c>
      <c r="K1350" t="s">
        <v>0</v>
      </c>
      <c r="M1350" s="2">
        <v>460</v>
      </c>
    </row>
    <row r="1351" spans="2:13" ht="12.75">
      <c r="B1351" s="101">
        <v>2500</v>
      </c>
      <c r="C1351" s="1" t="s">
        <v>0</v>
      </c>
      <c r="D1351" s="1" t="s">
        <v>535</v>
      </c>
      <c r="E1351" s="1" t="s">
        <v>563</v>
      </c>
      <c r="F1351" s="291" t="s">
        <v>567</v>
      </c>
      <c r="G1351" s="29" t="s">
        <v>65</v>
      </c>
      <c r="H1351" s="6">
        <f t="shared" si="116"/>
        <v>-163000</v>
      </c>
      <c r="I1351" s="24">
        <v>5</v>
      </c>
      <c r="K1351" t="s">
        <v>0</v>
      </c>
      <c r="M1351" s="2">
        <v>460</v>
      </c>
    </row>
    <row r="1352" spans="2:13" ht="12.75">
      <c r="B1352" s="101">
        <v>2500</v>
      </c>
      <c r="C1352" s="1" t="s">
        <v>0</v>
      </c>
      <c r="D1352" s="1" t="s">
        <v>535</v>
      </c>
      <c r="E1352" s="1" t="s">
        <v>563</v>
      </c>
      <c r="F1352" s="291" t="s">
        <v>568</v>
      </c>
      <c r="G1352" s="29" t="s">
        <v>71</v>
      </c>
      <c r="H1352" s="6">
        <f t="shared" si="116"/>
        <v>-165500</v>
      </c>
      <c r="I1352" s="24">
        <v>5</v>
      </c>
      <c r="K1352" t="s">
        <v>0</v>
      </c>
      <c r="M1352" s="2">
        <v>460</v>
      </c>
    </row>
    <row r="1353" spans="2:13" ht="12.75">
      <c r="B1353" s="101">
        <v>2500</v>
      </c>
      <c r="C1353" s="1" t="s">
        <v>0</v>
      </c>
      <c r="D1353" s="1" t="s">
        <v>535</v>
      </c>
      <c r="E1353" s="1" t="s">
        <v>563</v>
      </c>
      <c r="F1353" s="291" t="s">
        <v>569</v>
      </c>
      <c r="G1353" s="29" t="s">
        <v>75</v>
      </c>
      <c r="H1353" s="6">
        <f aca="true" t="shared" si="117" ref="H1353:H1384">H1352-B1353</f>
        <v>-168000</v>
      </c>
      <c r="I1353" s="24">
        <v>5</v>
      </c>
      <c r="K1353" t="s">
        <v>0</v>
      </c>
      <c r="M1353" s="2">
        <v>460</v>
      </c>
    </row>
    <row r="1354" spans="2:13" ht="12.75">
      <c r="B1354" s="101">
        <v>2500</v>
      </c>
      <c r="C1354" s="1" t="s">
        <v>0</v>
      </c>
      <c r="D1354" s="1" t="s">
        <v>535</v>
      </c>
      <c r="E1354" s="1" t="s">
        <v>563</v>
      </c>
      <c r="F1354" s="291" t="s">
        <v>570</v>
      </c>
      <c r="G1354" s="29" t="s">
        <v>77</v>
      </c>
      <c r="H1354" s="6">
        <f t="shared" si="117"/>
        <v>-170500</v>
      </c>
      <c r="I1354" s="24">
        <v>5</v>
      </c>
      <c r="K1354" t="s">
        <v>0</v>
      </c>
      <c r="M1354" s="2">
        <v>460</v>
      </c>
    </row>
    <row r="1355" spans="2:13" ht="12.75">
      <c r="B1355" s="101">
        <v>2500</v>
      </c>
      <c r="C1355" s="1" t="s">
        <v>0</v>
      </c>
      <c r="D1355" s="1" t="s">
        <v>535</v>
      </c>
      <c r="E1355" s="1" t="s">
        <v>563</v>
      </c>
      <c r="F1355" s="291" t="s">
        <v>571</v>
      </c>
      <c r="G1355" s="29" t="s">
        <v>79</v>
      </c>
      <c r="H1355" s="6">
        <f t="shared" si="117"/>
        <v>-173000</v>
      </c>
      <c r="I1355" s="24">
        <v>5</v>
      </c>
      <c r="K1355" t="s">
        <v>0</v>
      </c>
      <c r="M1355" s="2">
        <v>460</v>
      </c>
    </row>
    <row r="1356" spans="2:13" ht="12.75">
      <c r="B1356" s="101">
        <v>2500</v>
      </c>
      <c r="C1356" s="1" t="s">
        <v>0</v>
      </c>
      <c r="D1356" s="1" t="s">
        <v>535</v>
      </c>
      <c r="E1356" s="1" t="s">
        <v>563</v>
      </c>
      <c r="F1356" s="291" t="s">
        <v>572</v>
      </c>
      <c r="G1356" s="29" t="s">
        <v>226</v>
      </c>
      <c r="H1356" s="6">
        <f t="shared" si="117"/>
        <v>-175500</v>
      </c>
      <c r="I1356" s="24">
        <v>5</v>
      </c>
      <c r="K1356" t="s">
        <v>0</v>
      </c>
      <c r="M1356" s="2">
        <v>460</v>
      </c>
    </row>
    <row r="1357" spans="2:13" ht="12.75">
      <c r="B1357" s="101">
        <v>2500</v>
      </c>
      <c r="C1357" s="1" t="s">
        <v>0</v>
      </c>
      <c r="D1357" s="1" t="s">
        <v>535</v>
      </c>
      <c r="E1357" s="1" t="s">
        <v>563</v>
      </c>
      <c r="F1357" s="291" t="s">
        <v>573</v>
      </c>
      <c r="G1357" s="29" t="s">
        <v>228</v>
      </c>
      <c r="H1357" s="6">
        <f t="shared" si="117"/>
        <v>-178000</v>
      </c>
      <c r="I1357" s="24">
        <v>5</v>
      </c>
      <c r="K1357" t="s">
        <v>0</v>
      </c>
      <c r="M1357" s="2">
        <v>460</v>
      </c>
    </row>
    <row r="1358" spans="2:13" ht="12.75">
      <c r="B1358" s="101">
        <v>2500</v>
      </c>
      <c r="C1358" s="1" t="s">
        <v>0</v>
      </c>
      <c r="D1358" s="1" t="s">
        <v>535</v>
      </c>
      <c r="E1358" s="1" t="s">
        <v>563</v>
      </c>
      <c r="F1358" s="291" t="s">
        <v>574</v>
      </c>
      <c r="G1358" s="29" t="s">
        <v>230</v>
      </c>
      <c r="H1358" s="6">
        <f t="shared" si="117"/>
        <v>-180500</v>
      </c>
      <c r="I1358" s="24">
        <v>5</v>
      </c>
      <c r="K1358" t="s">
        <v>0</v>
      </c>
      <c r="M1358" s="2">
        <v>460</v>
      </c>
    </row>
    <row r="1359" spans="2:13" ht="12.75">
      <c r="B1359" s="101">
        <v>2500</v>
      </c>
      <c r="C1359" s="1" t="s">
        <v>0</v>
      </c>
      <c r="D1359" s="1" t="s">
        <v>535</v>
      </c>
      <c r="E1359" s="1" t="s">
        <v>563</v>
      </c>
      <c r="F1359" s="291" t="s">
        <v>575</v>
      </c>
      <c r="G1359" s="29" t="s">
        <v>305</v>
      </c>
      <c r="H1359" s="6">
        <f t="shared" si="117"/>
        <v>-183000</v>
      </c>
      <c r="I1359" s="24">
        <v>5</v>
      </c>
      <c r="K1359" t="s">
        <v>0</v>
      </c>
      <c r="M1359" s="2">
        <v>460</v>
      </c>
    </row>
    <row r="1360" spans="2:13" ht="12.75">
      <c r="B1360" s="101">
        <v>2500</v>
      </c>
      <c r="C1360" s="1" t="s">
        <v>0</v>
      </c>
      <c r="D1360" s="1" t="s">
        <v>535</v>
      </c>
      <c r="E1360" s="1" t="s">
        <v>563</v>
      </c>
      <c r="F1360" s="291" t="s">
        <v>576</v>
      </c>
      <c r="G1360" s="29" t="s">
        <v>368</v>
      </c>
      <c r="H1360" s="6">
        <f t="shared" si="117"/>
        <v>-185500</v>
      </c>
      <c r="I1360" s="24">
        <v>5</v>
      </c>
      <c r="K1360" t="s">
        <v>0</v>
      </c>
      <c r="M1360" s="2">
        <v>460</v>
      </c>
    </row>
    <row r="1361" spans="2:13" ht="12.75">
      <c r="B1361" s="101">
        <v>5000</v>
      </c>
      <c r="C1361" s="14" t="s">
        <v>0</v>
      </c>
      <c r="D1361" s="1" t="s">
        <v>535</v>
      </c>
      <c r="E1361" s="1" t="s">
        <v>563</v>
      </c>
      <c r="F1361" s="291" t="s">
        <v>577</v>
      </c>
      <c r="G1361" s="29" t="s">
        <v>371</v>
      </c>
      <c r="H1361" s="6">
        <f t="shared" si="117"/>
        <v>-190500</v>
      </c>
      <c r="I1361" s="24">
        <v>10</v>
      </c>
      <c r="K1361" t="s">
        <v>0</v>
      </c>
      <c r="M1361" s="2">
        <v>460</v>
      </c>
    </row>
    <row r="1362" spans="2:13" ht="12.75">
      <c r="B1362" s="101">
        <v>2500</v>
      </c>
      <c r="C1362" s="1" t="s">
        <v>0</v>
      </c>
      <c r="D1362" s="1" t="s">
        <v>535</v>
      </c>
      <c r="E1362" s="1" t="s">
        <v>563</v>
      </c>
      <c r="F1362" s="291" t="s">
        <v>578</v>
      </c>
      <c r="G1362" s="29" t="s">
        <v>399</v>
      </c>
      <c r="H1362" s="6">
        <f t="shared" si="117"/>
        <v>-193000</v>
      </c>
      <c r="I1362" s="24">
        <v>5</v>
      </c>
      <c r="K1362" t="s">
        <v>0</v>
      </c>
      <c r="M1362" s="2">
        <v>460</v>
      </c>
    </row>
    <row r="1363" spans="2:13" ht="12.75">
      <c r="B1363" s="101">
        <v>2500</v>
      </c>
      <c r="C1363" s="1" t="s">
        <v>0</v>
      </c>
      <c r="D1363" s="1" t="s">
        <v>535</v>
      </c>
      <c r="E1363" s="1" t="s">
        <v>563</v>
      </c>
      <c r="F1363" s="291" t="s">
        <v>579</v>
      </c>
      <c r="G1363" s="29" t="s">
        <v>377</v>
      </c>
      <c r="H1363" s="6">
        <f t="shared" si="117"/>
        <v>-195500</v>
      </c>
      <c r="I1363" s="24">
        <v>5</v>
      </c>
      <c r="K1363" t="s">
        <v>0</v>
      </c>
      <c r="M1363" s="2">
        <v>460</v>
      </c>
    </row>
    <row r="1364" spans="2:13" ht="12.75">
      <c r="B1364" s="101">
        <v>2500</v>
      </c>
      <c r="C1364" s="1" t="s">
        <v>0</v>
      </c>
      <c r="D1364" s="1" t="s">
        <v>535</v>
      </c>
      <c r="E1364" s="1" t="s">
        <v>563</v>
      </c>
      <c r="F1364" s="291" t="s">
        <v>580</v>
      </c>
      <c r="G1364" s="29" t="s">
        <v>379</v>
      </c>
      <c r="H1364" s="6">
        <f t="shared" si="117"/>
        <v>-198000</v>
      </c>
      <c r="I1364" s="24">
        <v>5</v>
      </c>
      <c r="K1364" t="s">
        <v>0</v>
      </c>
      <c r="M1364" s="2">
        <v>460</v>
      </c>
    </row>
    <row r="1365" spans="2:13" ht="12.75">
      <c r="B1365" s="101">
        <v>2000</v>
      </c>
      <c r="C1365" s="1" t="s">
        <v>0</v>
      </c>
      <c r="D1365" s="14" t="s">
        <v>535</v>
      </c>
      <c r="E1365" s="1" t="s">
        <v>581</v>
      </c>
      <c r="F1365" s="78" t="s">
        <v>582</v>
      </c>
      <c r="G1365" s="29" t="s">
        <v>24</v>
      </c>
      <c r="H1365" s="6">
        <f t="shared" si="117"/>
        <v>-200000</v>
      </c>
      <c r="I1365" s="24">
        <v>4</v>
      </c>
      <c r="K1365" t="s">
        <v>0</v>
      </c>
      <c r="M1365" s="2">
        <v>460</v>
      </c>
    </row>
    <row r="1366" spans="2:13" ht="12.75">
      <c r="B1366" s="101">
        <v>2000</v>
      </c>
      <c r="C1366" s="1" t="s">
        <v>0</v>
      </c>
      <c r="D1366" s="1" t="s">
        <v>535</v>
      </c>
      <c r="E1366" s="1" t="s">
        <v>581</v>
      </c>
      <c r="F1366" s="291" t="s">
        <v>583</v>
      </c>
      <c r="G1366" s="29" t="s">
        <v>20</v>
      </c>
      <c r="H1366" s="6">
        <f t="shared" si="117"/>
        <v>-202000</v>
      </c>
      <c r="I1366" s="24">
        <v>4</v>
      </c>
      <c r="K1366" t="s">
        <v>0</v>
      </c>
      <c r="M1366" s="2">
        <v>460</v>
      </c>
    </row>
    <row r="1367" spans="2:13" ht="12.75">
      <c r="B1367" s="101">
        <v>2000</v>
      </c>
      <c r="C1367" s="1" t="s">
        <v>0</v>
      </c>
      <c r="D1367" s="1" t="s">
        <v>535</v>
      </c>
      <c r="E1367" s="1" t="s">
        <v>581</v>
      </c>
      <c r="F1367" s="291" t="s">
        <v>584</v>
      </c>
      <c r="G1367" s="29" t="s">
        <v>61</v>
      </c>
      <c r="H1367" s="6">
        <f t="shared" si="117"/>
        <v>-204000</v>
      </c>
      <c r="I1367" s="24">
        <v>4</v>
      </c>
      <c r="K1367" t="s">
        <v>0</v>
      </c>
      <c r="M1367" s="2">
        <v>460</v>
      </c>
    </row>
    <row r="1368" spans="2:13" ht="12.75">
      <c r="B1368" s="101">
        <v>2000</v>
      </c>
      <c r="C1368" s="1" t="s">
        <v>0</v>
      </c>
      <c r="D1368" s="1" t="s">
        <v>535</v>
      </c>
      <c r="E1368" s="1" t="s">
        <v>581</v>
      </c>
      <c r="F1368" s="291" t="s">
        <v>585</v>
      </c>
      <c r="G1368" s="29" t="s">
        <v>63</v>
      </c>
      <c r="H1368" s="6">
        <f t="shared" si="117"/>
        <v>-206000</v>
      </c>
      <c r="I1368" s="24">
        <v>4</v>
      </c>
      <c r="K1368" t="s">
        <v>0</v>
      </c>
      <c r="M1368" s="2">
        <v>460</v>
      </c>
    </row>
    <row r="1369" spans="2:13" ht="12.75">
      <c r="B1369" s="101">
        <v>2000</v>
      </c>
      <c r="C1369" s="1" t="s">
        <v>0</v>
      </c>
      <c r="D1369" s="1" t="s">
        <v>535</v>
      </c>
      <c r="E1369" s="1" t="s">
        <v>581</v>
      </c>
      <c r="F1369" s="291" t="s">
        <v>586</v>
      </c>
      <c r="G1369" s="29" t="s">
        <v>65</v>
      </c>
      <c r="H1369" s="6">
        <f t="shared" si="117"/>
        <v>-208000</v>
      </c>
      <c r="I1369" s="24">
        <v>4</v>
      </c>
      <c r="K1369" t="s">
        <v>0</v>
      </c>
      <c r="M1369" s="2">
        <v>460</v>
      </c>
    </row>
    <row r="1370" spans="2:13" ht="12.75">
      <c r="B1370" s="101">
        <v>2000</v>
      </c>
      <c r="C1370" s="1" t="s">
        <v>0</v>
      </c>
      <c r="D1370" s="1" t="s">
        <v>535</v>
      </c>
      <c r="E1370" s="1" t="s">
        <v>581</v>
      </c>
      <c r="F1370" s="291" t="s">
        <v>587</v>
      </c>
      <c r="G1370" s="29" t="s">
        <v>67</v>
      </c>
      <c r="H1370" s="6">
        <f t="shared" si="117"/>
        <v>-210000</v>
      </c>
      <c r="I1370" s="24">
        <v>4</v>
      </c>
      <c r="K1370" t="s">
        <v>0</v>
      </c>
      <c r="M1370" s="2">
        <v>460</v>
      </c>
    </row>
    <row r="1371" spans="2:13" ht="12.75">
      <c r="B1371" s="101">
        <v>2000</v>
      </c>
      <c r="C1371" s="1" t="s">
        <v>0</v>
      </c>
      <c r="D1371" s="1" t="s">
        <v>535</v>
      </c>
      <c r="E1371" s="1" t="s">
        <v>581</v>
      </c>
      <c r="F1371" s="291" t="s">
        <v>588</v>
      </c>
      <c r="G1371" s="29" t="s">
        <v>71</v>
      </c>
      <c r="H1371" s="6">
        <f t="shared" si="117"/>
        <v>-212000</v>
      </c>
      <c r="I1371" s="24">
        <v>4</v>
      </c>
      <c r="K1371" t="s">
        <v>0</v>
      </c>
      <c r="M1371" s="2">
        <v>460</v>
      </c>
    </row>
    <row r="1372" spans="2:13" ht="12.75">
      <c r="B1372" s="101">
        <v>2000</v>
      </c>
      <c r="C1372" s="1" t="s">
        <v>0</v>
      </c>
      <c r="D1372" s="1" t="s">
        <v>535</v>
      </c>
      <c r="E1372" s="1" t="s">
        <v>581</v>
      </c>
      <c r="F1372" s="291" t="s">
        <v>589</v>
      </c>
      <c r="G1372" s="29" t="s">
        <v>73</v>
      </c>
      <c r="H1372" s="6">
        <f t="shared" si="117"/>
        <v>-214000</v>
      </c>
      <c r="I1372" s="24">
        <v>4</v>
      </c>
      <c r="K1372" t="s">
        <v>0</v>
      </c>
      <c r="M1372" s="2">
        <v>460</v>
      </c>
    </row>
    <row r="1373" spans="2:13" ht="12.75">
      <c r="B1373" s="101">
        <v>2000</v>
      </c>
      <c r="C1373" s="1" t="s">
        <v>0</v>
      </c>
      <c r="D1373" s="1" t="s">
        <v>535</v>
      </c>
      <c r="E1373" s="1" t="s">
        <v>581</v>
      </c>
      <c r="F1373" s="291" t="s">
        <v>590</v>
      </c>
      <c r="G1373" s="29" t="s">
        <v>75</v>
      </c>
      <c r="H1373" s="6">
        <f t="shared" si="117"/>
        <v>-216000</v>
      </c>
      <c r="I1373" s="24">
        <v>4</v>
      </c>
      <c r="K1373" t="s">
        <v>0</v>
      </c>
      <c r="M1373" s="2">
        <v>460</v>
      </c>
    </row>
    <row r="1374" spans="2:13" ht="12.75">
      <c r="B1374" s="101">
        <v>2000</v>
      </c>
      <c r="C1374" s="1" t="s">
        <v>0</v>
      </c>
      <c r="D1374" s="1" t="s">
        <v>535</v>
      </c>
      <c r="E1374" s="1" t="s">
        <v>581</v>
      </c>
      <c r="F1374" s="291" t="s">
        <v>591</v>
      </c>
      <c r="G1374" s="29" t="s">
        <v>79</v>
      </c>
      <c r="H1374" s="6">
        <f t="shared" si="117"/>
        <v>-218000</v>
      </c>
      <c r="I1374" s="24">
        <v>4</v>
      </c>
      <c r="K1374" t="s">
        <v>0</v>
      </c>
      <c r="M1374" s="2">
        <v>460</v>
      </c>
    </row>
    <row r="1375" spans="2:13" ht="12.75">
      <c r="B1375" s="101">
        <v>2000</v>
      </c>
      <c r="C1375" s="1" t="s">
        <v>0</v>
      </c>
      <c r="D1375" s="1" t="s">
        <v>535</v>
      </c>
      <c r="E1375" s="1" t="s">
        <v>581</v>
      </c>
      <c r="F1375" s="291" t="s">
        <v>592</v>
      </c>
      <c r="G1375" s="29" t="s">
        <v>81</v>
      </c>
      <c r="H1375" s="6">
        <f t="shared" si="117"/>
        <v>-220000</v>
      </c>
      <c r="I1375" s="24">
        <v>4</v>
      </c>
      <c r="K1375" t="s">
        <v>0</v>
      </c>
      <c r="M1375" s="2">
        <v>460</v>
      </c>
    </row>
    <row r="1376" spans="2:13" ht="12.75">
      <c r="B1376" s="101">
        <v>4000</v>
      </c>
      <c r="C1376" s="1" t="s">
        <v>0</v>
      </c>
      <c r="D1376" s="1" t="s">
        <v>535</v>
      </c>
      <c r="E1376" s="1" t="s">
        <v>581</v>
      </c>
      <c r="F1376" s="291" t="s">
        <v>593</v>
      </c>
      <c r="G1376" s="29" t="s">
        <v>226</v>
      </c>
      <c r="H1376" s="6">
        <f t="shared" si="117"/>
        <v>-224000</v>
      </c>
      <c r="I1376" s="24">
        <v>8</v>
      </c>
      <c r="K1376" t="s">
        <v>0</v>
      </c>
      <c r="M1376" s="2">
        <v>460</v>
      </c>
    </row>
    <row r="1377" spans="2:13" ht="12.75">
      <c r="B1377" s="101">
        <v>2500</v>
      </c>
      <c r="C1377" s="1" t="s">
        <v>0</v>
      </c>
      <c r="D1377" s="1" t="s">
        <v>535</v>
      </c>
      <c r="E1377" s="1" t="s">
        <v>581</v>
      </c>
      <c r="F1377" s="291" t="s">
        <v>594</v>
      </c>
      <c r="G1377" s="29" t="s">
        <v>228</v>
      </c>
      <c r="H1377" s="6">
        <f t="shared" si="117"/>
        <v>-226500</v>
      </c>
      <c r="I1377" s="24">
        <v>5</v>
      </c>
      <c r="K1377" t="s">
        <v>0</v>
      </c>
      <c r="M1377" s="2">
        <v>460</v>
      </c>
    </row>
    <row r="1378" spans="2:13" ht="12.75">
      <c r="B1378" s="101">
        <v>2000</v>
      </c>
      <c r="C1378" s="1" t="s">
        <v>0</v>
      </c>
      <c r="D1378" s="1" t="s">
        <v>535</v>
      </c>
      <c r="E1378" s="1" t="s">
        <v>581</v>
      </c>
      <c r="F1378" s="291" t="s">
        <v>595</v>
      </c>
      <c r="G1378" s="29" t="s">
        <v>230</v>
      </c>
      <c r="H1378" s="6">
        <f t="shared" si="117"/>
        <v>-228500</v>
      </c>
      <c r="I1378" s="24">
        <v>4</v>
      </c>
      <c r="K1378" t="s">
        <v>0</v>
      </c>
      <c r="M1378" s="2">
        <v>460</v>
      </c>
    </row>
    <row r="1379" spans="2:13" ht="12.75">
      <c r="B1379" s="101">
        <v>2000</v>
      </c>
      <c r="C1379" s="1" t="s">
        <v>0</v>
      </c>
      <c r="D1379" s="1" t="s">
        <v>535</v>
      </c>
      <c r="E1379" s="1" t="s">
        <v>581</v>
      </c>
      <c r="F1379" s="291" t="s">
        <v>596</v>
      </c>
      <c r="G1379" s="29" t="s">
        <v>232</v>
      </c>
      <c r="H1379" s="6">
        <f t="shared" si="117"/>
        <v>-230500</v>
      </c>
      <c r="I1379" s="24">
        <v>4</v>
      </c>
      <c r="K1379" t="s">
        <v>0</v>
      </c>
      <c r="M1379" s="2">
        <v>460</v>
      </c>
    </row>
    <row r="1380" spans="2:13" ht="12.75">
      <c r="B1380" s="101">
        <v>2000</v>
      </c>
      <c r="C1380" s="1" t="s">
        <v>0</v>
      </c>
      <c r="D1380" s="1" t="s">
        <v>535</v>
      </c>
      <c r="E1380" s="1" t="s">
        <v>581</v>
      </c>
      <c r="F1380" s="291" t="s">
        <v>597</v>
      </c>
      <c r="G1380" s="29" t="s">
        <v>302</v>
      </c>
      <c r="H1380" s="6">
        <f t="shared" si="117"/>
        <v>-232500</v>
      </c>
      <c r="I1380" s="24">
        <v>4</v>
      </c>
      <c r="K1380" t="s">
        <v>0</v>
      </c>
      <c r="M1380" s="2">
        <v>460</v>
      </c>
    </row>
    <row r="1381" spans="2:13" ht="12.75">
      <c r="B1381" s="101">
        <v>4000</v>
      </c>
      <c r="C1381" s="1" t="s">
        <v>0</v>
      </c>
      <c r="D1381" s="1" t="s">
        <v>535</v>
      </c>
      <c r="E1381" s="1" t="s">
        <v>581</v>
      </c>
      <c r="F1381" s="291" t="s">
        <v>598</v>
      </c>
      <c r="G1381" s="29" t="s">
        <v>303</v>
      </c>
      <c r="H1381" s="6">
        <f t="shared" si="117"/>
        <v>-236500</v>
      </c>
      <c r="I1381" s="24">
        <v>8</v>
      </c>
      <c r="K1381" t="s">
        <v>0</v>
      </c>
      <c r="M1381" s="2">
        <v>460</v>
      </c>
    </row>
    <row r="1382" spans="2:13" ht="12.75">
      <c r="B1382" s="101">
        <v>4000</v>
      </c>
      <c r="C1382" s="1" t="s">
        <v>0</v>
      </c>
      <c r="D1382" s="1" t="s">
        <v>535</v>
      </c>
      <c r="E1382" s="1" t="s">
        <v>581</v>
      </c>
      <c r="F1382" s="291" t="s">
        <v>599</v>
      </c>
      <c r="G1382" s="29" t="s">
        <v>304</v>
      </c>
      <c r="H1382" s="6">
        <f t="shared" si="117"/>
        <v>-240500</v>
      </c>
      <c r="I1382" s="24">
        <v>8</v>
      </c>
      <c r="K1382" t="s">
        <v>0</v>
      </c>
      <c r="M1382" s="2">
        <v>460</v>
      </c>
    </row>
    <row r="1383" spans="2:13" ht="12.75">
      <c r="B1383" s="101">
        <v>3000</v>
      </c>
      <c r="C1383" s="1" t="s">
        <v>0</v>
      </c>
      <c r="D1383" s="1" t="s">
        <v>535</v>
      </c>
      <c r="E1383" s="1" t="s">
        <v>581</v>
      </c>
      <c r="F1383" s="291" t="s">
        <v>600</v>
      </c>
      <c r="G1383" s="29" t="s">
        <v>305</v>
      </c>
      <c r="H1383" s="6">
        <f t="shared" si="117"/>
        <v>-243500</v>
      </c>
      <c r="I1383" s="24">
        <v>6</v>
      </c>
      <c r="K1383" t="s">
        <v>0</v>
      </c>
      <c r="M1383" s="2">
        <v>460</v>
      </c>
    </row>
    <row r="1384" spans="2:13" ht="12.75">
      <c r="B1384" s="101">
        <v>2000</v>
      </c>
      <c r="C1384" s="1" t="s">
        <v>0</v>
      </c>
      <c r="D1384" s="1" t="s">
        <v>535</v>
      </c>
      <c r="E1384" s="1" t="s">
        <v>581</v>
      </c>
      <c r="F1384" s="291" t="s">
        <v>601</v>
      </c>
      <c r="G1384" s="29" t="s">
        <v>368</v>
      </c>
      <c r="H1384" s="6">
        <f t="shared" si="117"/>
        <v>-245500</v>
      </c>
      <c r="I1384" s="24">
        <v>4</v>
      </c>
      <c r="K1384" t="s">
        <v>0</v>
      </c>
      <c r="M1384" s="2">
        <v>460</v>
      </c>
    </row>
    <row r="1385" spans="2:13" ht="12.75">
      <c r="B1385" s="101">
        <v>2000</v>
      </c>
      <c r="C1385" s="1" t="s">
        <v>0</v>
      </c>
      <c r="D1385" s="1" t="s">
        <v>535</v>
      </c>
      <c r="E1385" s="1" t="s">
        <v>581</v>
      </c>
      <c r="F1385" s="291" t="s">
        <v>602</v>
      </c>
      <c r="G1385" s="29" t="s">
        <v>373</v>
      </c>
      <c r="H1385" s="6">
        <f aca="true" t="shared" si="118" ref="H1385:H1417">H1384-B1385</f>
        <v>-247500</v>
      </c>
      <c r="I1385" s="24">
        <v>4</v>
      </c>
      <c r="K1385" t="s">
        <v>0</v>
      </c>
      <c r="M1385" s="2">
        <v>460</v>
      </c>
    </row>
    <row r="1386" spans="2:13" ht="12.75">
      <c r="B1386" s="101">
        <v>2000</v>
      </c>
      <c r="C1386" s="1" t="s">
        <v>0</v>
      </c>
      <c r="D1386" s="1" t="s">
        <v>535</v>
      </c>
      <c r="E1386" s="1" t="s">
        <v>581</v>
      </c>
      <c r="F1386" s="291" t="s">
        <v>603</v>
      </c>
      <c r="G1386" s="29" t="s">
        <v>375</v>
      </c>
      <c r="H1386" s="6">
        <f t="shared" si="118"/>
        <v>-249500</v>
      </c>
      <c r="I1386" s="24">
        <v>4</v>
      </c>
      <c r="K1386" t="s">
        <v>0</v>
      </c>
      <c r="M1386" s="2">
        <v>460</v>
      </c>
    </row>
    <row r="1387" spans="2:13" ht="12.75">
      <c r="B1387" s="101">
        <v>4000</v>
      </c>
      <c r="C1387" s="1" t="s">
        <v>0</v>
      </c>
      <c r="D1387" s="1" t="s">
        <v>535</v>
      </c>
      <c r="E1387" s="1" t="s">
        <v>581</v>
      </c>
      <c r="F1387" s="291" t="s">
        <v>604</v>
      </c>
      <c r="G1387" s="29" t="s">
        <v>399</v>
      </c>
      <c r="H1387" s="6">
        <f t="shared" si="118"/>
        <v>-253500</v>
      </c>
      <c r="I1387" s="24">
        <v>8</v>
      </c>
      <c r="K1387" t="s">
        <v>0</v>
      </c>
      <c r="M1387" s="2">
        <v>460</v>
      </c>
    </row>
    <row r="1388" spans="2:13" ht="12.75">
      <c r="B1388" s="101">
        <v>9000</v>
      </c>
      <c r="C1388" s="1" t="s">
        <v>0</v>
      </c>
      <c r="D1388" s="1" t="s">
        <v>535</v>
      </c>
      <c r="E1388" s="1" t="s">
        <v>581</v>
      </c>
      <c r="F1388" s="291" t="s">
        <v>605</v>
      </c>
      <c r="G1388" s="29" t="s">
        <v>377</v>
      </c>
      <c r="H1388" s="6">
        <f t="shared" si="118"/>
        <v>-262500</v>
      </c>
      <c r="I1388" s="24">
        <v>18</v>
      </c>
      <c r="K1388" t="s">
        <v>0</v>
      </c>
      <c r="M1388" s="2">
        <v>460</v>
      </c>
    </row>
    <row r="1389" spans="2:13" ht="12.75">
      <c r="B1389" s="101">
        <v>4000</v>
      </c>
      <c r="C1389" s="1" t="s">
        <v>0</v>
      </c>
      <c r="D1389" s="1" t="s">
        <v>535</v>
      </c>
      <c r="E1389" s="1" t="s">
        <v>581</v>
      </c>
      <c r="F1389" s="291" t="s">
        <v>606</v>
      </c>
      <c r="G1389" s="29" t="s">
        <v>379</v>
      </c>
      <c r="H1389" s="6">
        <f t="shared" si="118"/>
        <v>-266500</v>
      </c>
      <c r="I1389" s="24">
        <v>8</v>
      </c>
      <c r="K1389" t="s">
        <v>0</v>
      </c>
      <c r="M1389" s="2">
        <v>460</v>
      </c>
    </row>
    <row r="1390" spans="2:13" ht="12.75">
      <c r="B1390" s="101">
        <v>2500</v>
      </c>
      <c r="C1390" s="1" t="s">
        <v>0</v>
      </c>
      <c r="D1390" s="1" t="s">
        <v>535</v>
      </c>
      <c r="E1390" s="1" t="s">
        <v>607</v>
      </c>
      <c r="F1390" s="291" t="s">
        <v>608</v>
      </c>
      <c r="G1390" s="29" t="s">
        <v>20</v>
      </c>
      <c r="H1390" s="6">
        <f t="shared" si="118"/>
        <v>-269000</v>
      </c>
      <c r="I1390" s="24">
        <v>5</v>
      </c>
      <c r="K1390" t="s">
        <v>0</v>
      </c>
      <c r="M1390" s="2">
        <v>460</v>
      </c>
    </row>
    <row r="1391" spans="2:13" ht="12.75">
      <c r="B1391" s="101">
        <v>2500</v>
      </c>
      <c r="C1391" s="1" t="s">
        <v>0</v>
      </c>
      <c r="D1391" s="1" t="s">
        <v>535</v>
      </c>
      <c r="E1391" s="1" t="s">
        <v>607</v>
      </c>
      <c r="F1391" s="291" t="s">
        <v>609</v>
      </c>
      <c r="G1391" s="29" t="s">
        <v>63</v>
      </c>
      <c r="H1391" s="6">
        <f t="shared" si="118"/>
        <v>-271500</v>
      </c>
      <c r="I1391" s="24">
        <v>5</v>
      </c>
      <c r="K1391" t="s">
        <v>0</v>
      </c>
      <c r="M1391" s="2">
        <v>460</v>
      </c>
    </row>
    <row r="1392" spans="2:13" ht="12.75">
      <c r="B1392" s="101">
        <v>2500</v>
      </c>
      <c r="C1392" s="1" t="s">
        <v>0</v>
      </c>
      <c r="D1392" s="1" t="s">
        <v>535</v>
      </c>
      <c r="E1392" s="1" t="s">
        <v>607</v>
      </c>
      <c r="F1392" s="291" t="s">
        <v>610</v>
      </c>
      <c r="G1392" s="29" t="s">
        <v>65</v>
      </c>
      <c r="H1392" s="6">
        <f t="shared" si="118"/>
        <v>-274000</v>
      </c>
      <c r="I1392" s="24">
        <v>5</v>
      </c>
      <c r="K1392" t="s">
        <v>0</v>
      </c>
      <c r="M1392" s="2">
        <v>460</v>
      </c>
    </row>
    <row r="1393" spans="2:13" ht="12.75">
      <c r="B1393" s="101">
        <v>2500</v>
      </c>
      <c r="C1393" s="1" t="s">
        <v>0</v>
      </c>
      <c r="D1393" s="1" t="s">
        <v>535</v>
      </c>
      <c r="E1393" s="1" t="s">
        <v>607</v>
      </c>
      <c r="F1393" s="291" t="s">
        <v>611</v>
      </c>
      <c r="G1393" s="29" t="s">
        <v>71</v>
      </c>
      <c r="H1393" s="6">
        <f t="shared" si="118"/>
        <v>-276500</v>
      </c>
      <c r="I1393" s="24">
        <v>5</v>
      </c>
      <c r="K1393" t="s">
        <v>0</v>
      </c>
      <c r="M1393" s="2">
        <v>460</v>
      </c>
    </row>
    <row r="1394" spans="2:13" ht="12.75">
      <c r="B1394" s="101">
        <v>2500</v>
      </c>
      <c r="C1394" s="1" t="s">
        <v>0</v>
      </c>
      <c r="D1394" s="1" t="s">
        <v>535</v>
      </c>
      <c r="E1394" s="1" t="s">
        <v>607</v>
      </c>
      <c r="F1394" s="291" t="s">
        <v>612</v>
      </c>
      <c r="G1394" s="29" t="s">
        <v>75</v>
      </c>
      <c r="H1394" s="6">
        <f t="shared" si="118"/>
        <v>-279000</v>
      </c>
      <c r="I1394" s="24">
        <v>5</v>
      </c>
      <c r="K1394" t="s">
        <v>0</v>
      </c>
      <c r="M1394" s="2">
        <v>460</v>
      </c>
    </row>
    <row r="1395" spans="2:13" ht="12.75">
      <c r="B1395" s="101">
        <v>2500</v>
      </c>
      <c r="C1395" s="1" t="s">
        <v>0</v>
      </c>
      <c r="D1395" s="1" t="s">
        <v>535</v>
      </c>
      <c r="E1395" s="1" t="s">
        <v>607</v>
      </c>
      <c r="F1395" s="291" t="s">
        <v>613</v>
      </c>
      <c r="G1395" s="29" t="s">
        <v>77</v>
      </c>
      <c r="H1395" s="6">
        <f t="shared" si="118"/>
        <v>-281500</v>
      </c>
      <c r="I1395" s="24">
        <v>5</v>
      </c>
      <c r="K1395" t="s">
        <v>0</v>
      </c>
      <c r="M1395" s="2">
        <v>460</v>
      </c>
    </row>
    <row r="1396" spans="2:13" ht="12.75">
      <c r="B1396" s="101">
        <v>2500</v>
      </c>
      <c r="C1396" s="1" t="s">
        <v>0</v>
      </c>
      <c r="D1396" s="1" t="s">
        <v>535</v>
      </c>
      <c r="E1396" s="1" t="s">
        <v>607</v>
      </c>
      <c r="F1396" s="291" t="s">
        <v>614</v>
      </c>
      <c r="G1396" s="29" t="s">
        <v>226</v>
      </c>
      <c r="H1396" s="6">
        <f t="shared" si="118"/>
        <v>-284000</v>
      </c>
      <c r="I1396" s="24">
        <v>5</v>
      </c>
      <c r="K1396" t="s">
        <v>0</v>
      </c>
      <c r="M1396" s="2">
        <v>460</v>
      </c>
    </row>
    <row r="1397" spans="2:13" ht="12.75">
      <c r="B1397" s="101">
        <v>2500</v>
      </c>
      <c r="C1397" s="1" t="s">
        <v>0</v>
      </c>
      <c r="D1397" s="1" t="s">
        <v>535</v>
      </c>
      <c r="E1397" s="1" t="s">
        <v>607</v>
      </c>
      <c r="F1397" s="291" t="s">
        <v>615</v>
      </c>
      <c r="G1397" s="29" t="s">
        <v>230</v>
      </c>
      <c r="H1397" s="6">
        <f t="shared" si="118"/>
        <v>-286500</v>
      </c>
      <c r="I1397" s="24">
        <v>5</v>
      </c>
      <c r="K1397" t="s">
        <v>0</v>
      </c>
      <c r="M1397" s="2">
        <v>460</v>
      </c>
    </row>
    <row r="1398" spans="2:13" ht="12.75">
      <c r="B1398" s="101">
        <v>2500</v>
      </c>
      <c r="C1398" s="1" t="s">
        <v>0</v>
      </c>
      <c r="D1398" s="1" t="s">
        <v>535</v>
      </c>
      <c r="E1398" s="1" t="s">
        <v>607</v>
      </c>
      <c r="F1398" s="291" t="s">
        <v>616</v>
      </c>
      <c r="G1398" s="29" t="s">
        <v>303</v>
      </c>
      <c r="H1398" s="6">
        <f t="shared" si="118"/>
        <v>-289000</v>
      </c>
      <c r="I1398" s="24">
        <v>5</v>
      </c>
      <c r="K1398" t="s">
        <v>0</v>
      </c>
      <c r="M1398" s="2">
        <v>460</v>
      </c>
    </row>
    <row r="1399" spans="2:13" ht="12.75">
      <c r="B1399" s="101">
        <v>2500</v>
      </c>
      <c r="C1399" s="1" t="s">
        <v>0</v>
      </c>
      <c r="D1399" s="1" t="s">
        <v>535</v>
      </c>
      <c r="E1399" s="1" t="s">
        <v>607</v>
      </c>
      <c r="F1399" s="291" t="s">
        <v>617</v>
      </c>
      <c r="G1399" s="29" t="s">
        <v>305</v>
      </c>
      <c r="H1399" s="6">
        <f t="shared" si="118"/>
        <v>-291500</v>
      </c>
      <c r="I1399" s="24">
        <v>5</v>
      </c>
      <c r="K1399" t="s">
        <v>0</v>
      </c>
      <c r="M1399" s="2">
        <v>460</v>
      </c>
    </row>
    <row r="1400" spans="2:13" ht="12.75">
      <c r="B1400" s="101">
        <v>2500</v>
      </c>
      <c r="C1400" s="1" t="s">
        <v>0</v>
      </c>
      <c r="D1400" s="1" t="s">
        <v>535</v>
      </c>
      <c r="E1400" s="1" t="s">
        <v>607</v>
      </c>
      <c r="F1400" s="291" t="s">
        <v>618</v>
      </c>
      <c r="G1400" s="29" t="s">
        <v>371</v>
      </c>
      <c r="H1400" s="6">
        <f t="shared" si="118"/>
        <v>-294000</v>
      </c>
      <c r="I1400" s="24">
        <v>5</v>
      </c>
      <c r="K1400" t="s">
        <v>0</v>
      </c>
      <c r="M1400" s="2">
        <v>460</v>
      </c>
    </row>
    <row r="1401" spans="2:13" ht="12.75">
      <c r="B1401" s="101">
        <v>2500</v>
      </c>
      <c r="C1401" s="1" t="s">
        <v>0</v>
      </c>
      <c r="D1401" s="1" t="s">
        <v>535</v>
      </c>
      <c r="E1401" s="1" t="s">
        <v>607</v>
      </c>
      <c r="F1401" s="291" t="s">
        <v>619</v>
      </c>
      <c r="G1401" s="29" t="s">
        <v>375</v>
      </c>
      <c r="H1401" s="6">
        <f t="shared" si="118"/>
        <v>-296500</v>
      </c>
      <c r="I1401" s="24">
        <v>5</v>
      </c>
      <c r="K1401" t="s">
        <v>0</v>
      </c>
      <c r="M1401" s="2">
        <v>460</v>
      </c>
    </row>
    <row r="1402" spans="2:13" ht="12.75">
      <c r="B1402" s="101">
        <v>2500</v>
      </c>
      <c r="C1402" s="1" t="s">
        <v>0</v>
      </c>
      <c r="D1402" s="1" t="s">
        <v>535</v>
      </c>
      <c r="E1402" s="1" t="s">
        <v>607</v>
      </c>
      <c r="F1402" s="291" t="s">
        <v>620</v>
      </c>
      <c r="G1402" s="29" t="s">
        <v>399</v>
      </c>
      <c r="H1402" s="6">
        <f t="shared" si="118"/>
        <v>-299000</v>
      </c>
      <c r="I1402" s="24">
        <v>5</v>
      </c>
      <c r="K1402" t="s">
        <v>0</v>
      </c>
      <c r="M1402" s="2">
        <v>460</v>
      </c>
    </row>
    <row r="1403" spans="2:13" ht="12.75">
      <c r="B1403" s="101">
        <v>2500</v>
      </c>
      <c r="C1403" s="1" t="s">
        <v>0</v>
      </c>
      <c r="D1403" s="1" t="s">
        <v>535</v>
      </c>
      <c r="E1403" s="1" t="s">
        <v>607</v>
      </c>
      <c r="F1403" s="291" t="s">
        <v>621</v>
      </c>
      <c r="G1403" s="29" t="s">
        <v>379</v>
      </c>
      <c r="H1403" s="6">
        <f t="shared" si="118"/>
        <v>-301500</v>
      </c>
      <c r="I1403" s="24">
        <v>5</v>
      </c>
      <c r="K1403" t="s">
        <v>0</v>
      </c>
      <c r="M1403" s="2">
        <v>460</v>
      </c>
    </row>
    <row r="1404" spans="2:13" ht="12.75">
      <c r="B1404" s="101">
        <v>2500</v>
      </c>
      <c r="C1404" s="1" t="s">
        <v>0</v>
      </c>
      <c r="D1404" s="1" t="s">
        <v>535</v>
      </c>
      <c r="E1404" s="1" t="s">
        <v>622</v>
      </c>
      <c r="F1404" s="291" t="s">
        <v>623</v>
      </c>
      <c r="G1404" s="29" t="s">
        <v>73</v>
      </c>
      <c r="H1404" s="6">
        <f t="shared" si="118"/>
        <v>-304000</v>
      </c>
      <c r="I1404" s="24">
        <v>5</v>
      </c>
      <c r="K1404" t="s">
        <v>0</v>
      </c>
      <c r="M1404" s="2">
        <v>460</v>
      </c>
    </row>
    <row r="1405" spans="2:13" ht="12.75">
      <c r="B1405" s="101">
        <v>2500</v>
      </c>
      <c r="C1405" s="1" t="s">
        <v>0</v>
      </c>
      <c r="D1405" s="1" t="s">
        <v>535</v>
      </c>
      <c r="E1405" s="1" t="s">
        <v>622</v>
      </c>
      <c r="F1405" s="291" t="s">
        <v>624</v>
      </c>
      <c r="G1405" s="29" t="s">
        <v>75</v>
      </c>
      <c r="H1405" s="6">
        <f t="shared" si="118"/>
        <v>-306500</v>
      </c>
      <c r="I1405" s="24">
        <v>5</v>
      </c>
      <c r="K1405" t="s">
        <v>0</v>
      </c>
      <c r="M1405" s="2">
        <v>460</v>
      </c>
    </row>
    <row r="1406" spans="2:13" ht="12.75">
      <c r="B1406" s="101">
        <v>2500</v>
      </c>
      <c r="C1406" s="1" t="s">
        <v>0</v>
      </c>
      <c r="D1406" s="1" t="s">
        <v>535</v>
      </c>
      <c r="E1406" s="1" t="s">
        <v>622</v>
      </c>
      <c r="F1406" s="291" t="s">
        <v>625</v>
      </c>
      <c r="G1406" s="29" t="s">
        <v>226</v>
      </c>
      <c r="H1406" s="6">
        <f t="shared" si="118"/>
        <v>-309000</v>
      </c>
      <c r="I1406" s="24">
        <v>5</v>
      </c>
      <c r="K1406" t="s">
        <v>0</v>
      </c>
      <c r="M1406" s="2">
        <v>460</v>
      </c>
    </row>
    <row r="1407" spans="2:13" ht="12.75">
      <c r="B1407" s="101">
        <v>2500</v>
      </c>
      <c r="C1407" s="1" t="s">
        <v>0</v>
      </c>
      <c r="D1407" s="1" t="s">
        <v>535</v>
      </c>
      <c r="E1407" s="1" t="s">
        <v>622</v>
      </c>
      <c r="F1407" s="291" t="s">
        <v>626</v>
      </c>
      <c r="G1407" s="29" t="s">
        <v>232</v>
      </c>
      <c r="H1407" s="6">
        <f t="shared" si="118"/>
        <v>-311500</v>
      </c>
      <c r="I1407" s="24">
        <v>5</v>
      </c>
      <c r="K1407" t="s">
        <v>0</v>
      </c>
      <c r="M1407" s="2">
        <v>460</v>
      </c>
    </row>
    <row r="1408" spans="2:13" ht="12.75">
      <c r="B1408" s="101">
        <v>2500</v>
      </c>
      <c r="C1408" s="1" t="s">
        <v>0</v>
      </c>
      <c r="D1408" s="1" t="s">
        <v>535</v>
      </c>
      <c r="E1408" s="1" t="s">
        <v>622</v>
      </c>
      <c r="F1408" s="291" t="s">
        <v>627</v>
      </c>
      <c r="G1408" s="29" t="s">
        <v>302</v>
      </c>
      <c r="H1408" s="6">
        <f t="shared" si="118"/>
        <v>-314000</v>
      </c>
      <c r="I1408" s="24">
        <v>5</v>
      </c>
      <c r="K1408" t="s">
        <v>0</v>
      </c>
      <c r="M1408" s="2">
        <v>460</v>
      </c>
    </row>
    <row r="1409" spans="2:13" ht="12.75">
      <c r="B1409" s="101">
        <v>2500</v>
      </c>
      <c r="C1409" s="1" t="s">
        <v>0</v>
      </c>
      <c r="D1409" s="1" t="s">
        <v>535</v>
      </c>
      <c r="E1409" s="1" t="s">
        <v>622</v>
      </c>
      <c r="F1409" s="291" t="s">
        <v>628</v>
      </c>
      <c r="G1409" s="29" t="s">
        <v>304</v>
      </c>
      <c r="H1409" s="6">
        <f t="shared" si="118"/>
        <v>-316500</v>
      </c>
      <c r="I1409" s="24">
        <v>5</v>
      </c>
      <c r="K1409" t="s">
        <v>0</v>
      </c>
      <c r="M1409" s="2">
        <v>460</v>
      </c>
    </row>
    <row r="1410" spans="2:13" ht="12.75">
      <c r="B1410" s="101">
        <v>2500</v>
      </c>
      <c r="C1410" s="1" t="s">
        <v>0</v>
      </c>
      <c r="D1410" s="1" t="s">
        <v>535</v>
      </c>
      <c r="E1410" s="1" t="s">
        <v>622</v>
      </c>
      <c r="F1410" s="291" t="s">
        <v>629</v>
      </c>
      <c r="G1410" s="29" t="s">
        <v>305</v>
      </c>
      <c r="H1410" s="6">
        <f t="shared" si="118"/>
        <v>-319000</v>
      </c>
      <c r="I1410" s="24">
        <v>5</v>
      </c>
      <c r="K1410" t="s">
        <v>0</v>
      </c>
      <c r="M1410" s="2">
        <v>460</v>
      </c>
    </row>
    <row r="1411" spans="2:13" ht="12.75">
      <c r="B1411" s="101">
        <v>2500</v>
      </c>
      <c r="C1411" s="1" t="s">
        <v>0</v>
      </c>
      <c r="D1411" s="1" t="s">
        <v>535</v>
      </c>
      <c r="E1411" s="1" t="s">
        <v>622</v>
      </c>
      <c r="F1411" s="291" t="s">
        <v>630</v>
      </c>
      <c r="G1411" s="29" t="s">
        <v>399</v>
      </c>
      <c r="H1411" s="6">
        <f t="shared" si="118"/>
        <v>-321500</v>
      </c>
      <c r="I1411" s="24">
        <v>5</v>
      </c>
      <c r="K1411" t="s">
        <v>0</v>
      </c>
      <c r="M1411" s="2">
        <v>460</v>
      </c>
    </row>
    <row r="1412" spans="2:13" ht="12.75">
      <c r="B1412" s="101">
        <v>2500</v>
      </c>
      <c r="C1412" s="1" t="s">
        <v>0</v>
      </c>
      <c r="D1412" s="1" t="s">
        <v>535</v>
      </c>
      <c r="E1412" s="1" t="s">
        <v>622</v>
      </c>
      <c r="F1412" s="291" t="s">
        <v>631</v>
      </c>
      <c r="G1412" s="29" t="s">
        <v>377</v>
      </c>
      <c r="H1412" s="6">
        <f t="shared" si="118"/>
        <v>-324000</v>
      </c>
      <c r="I1412" s="24">
        <v>5</v>
      </c>
      <c r="K1412" t="s">
        <v>0</v>
      </c>
      <c r="M1412" s="2">
        <v>460</v>
      </c>
    </row>
    <row r="1413" spans="2:13" ht="12.75">
      <c r="B1413" s="101">
        <v>5000</v>
      </c>
      <c r="C1413" s="14" t="s">
        <v>0</v>
      </c>
      <c r="D1413" s="14" t="s">
        <v>535</v>
      </c>
      <c r="E1413" s="1" t="s">
        <v>632</v>
      </c>
      <c r="F1413" s="291" t="s">
        <v>633</v>
      </c>
      <c r="G1413" s="29" t="s">
        <v>24</v>
      </c>
      <c r="H1413" s="6">
        <f t="shared" si="118"/>
        <v>-329000</v>
      </c>
      <c r="I1413" s="24">
        <v>10</v>
      </c>
      <c r="K1413" t="s">
        <v>0</v>
      </c>
      <c r="M1413" s="2">
        <v>460</v>
      </c>
    </row>
    <row r="1414" spans="2:13" ht="12.75">
      <c r="B1414" s="101">
        <v>2500</v>
      </c>
      <c r="C1414" s="14" t="s">
        <v>0</v>
      </c>
      <c r="D1414" s="14" t="s">
        <v>535</v>
      </c>
      <c r="E1414" s="1" t="s">
        <v>632</v>
      </c>
      <c r="F1414" s="291" t="s">
        <v>634</v>
      </c>
      <c r="G1414" s="29" t="s">
        <v>61</v>
      </c>
      <c r="H1414" s="6">
        <f t="shared" si="118"/>
        <v>-331500</v>
      </c>
      <c r="I1414" s="24">
        <v>5</v>
      </c>
      <c r="K1414" t="s">
        <v>0</v>
      </c>
      <c r="M1414" s="2">
        <v>460</v>
      </c>
    </row>
    <row r="1415" spans="1:13" s="17" customFormat="1" ht="12.75">
      <c r="A1415" s="14"/>
      <c r="B1415" s="105">
        <v>600</v>
      </c>
      <c r="C1415" s="14" t="s">
        <v>0</v>
      </c>
      <c r="D1415" s="14" t="s">
        <v>535</v>
      </c>
      <c r="E1415" s="14" t="s">
        <v>51</v>
      </c>
      <c r="F1415" s="32" t="s">
        <v>637</v>
      </c>
      <c r="G1415" s="31" t="s">
        <v>226</v>
      </c>
      <c r="H1415" s="6">
        <f t="shared" si="118"/>
        <v>-332100</v>
      </c>
      <c r="I1415" s="41">
        <f aca="true" t="shared" si="119" ref="I1415:I1446">+B1415/M1415</f>
        <v>1.3043478260869565</v>
      </c>
      <c r="K1415" s="17" t="s">
        <v>636</v>
      </c>
      <c r="M1415" s="42">
        <v>460</v>
      </c>
    </row>
    <row r="1416" spans="1:13" s="17" customFormat="1" ht="12.75">
      <c r="A1416" s="14"/>
      <c r="B1416" s="105">
        <v>1000</v>
      </c>
      <c r="C1416" s="14" t="s">
        <v>0</v>
      </c>
      <c r="D1416" s="14" t="s">
        <v>535</v>
      </c>
      <c r="E1416" s="14" t="s">
        <v>51</v>
      </c>
      <c r="F1416" s="32" t="s">
        <v>638</v>
      </c>
      <c r="G1416" s="31" t="s">
        <v>447</v>
      </c>
      <c r="H1416" s="6">
        <f t="shared" si="118"/>
        <v>-333100</v>
      </c>
      <c r="I1416" s="41">
        <f t="shared" si="119"/>
        <v>2.1739130434782608</v>
      </c>
      <c r="K1416" s="17" t="s">
        <v>636</v>
      </c>
      <c r="M1416" s="42">
        <v>460</v>
      </c>
    </row>
    <row r="1417" spans="1:13" s="17" customFormat="1" ht="12.75">
      <c r="A1417" s="14"/>
      <c r="B1417" s="105">
        <v>200</v>
      </c>
      <c r="C1417" s="14" t="s">
        <v>0</v>
      </c>
      <c r="D1417" s="14" t="s">
        <v>535</v>
      </c>
      <c r="E1417" s="14" t="s">
        <v>51</v>
      </c>
      <c r="F1417" s="32" t="s">
        <v>639</v>
      </c>
      <c r="G1417" s="31" t="s">
        <v>303</v>
      </c>
      <c r="H1417" s="30">
        <f t="shared" si="118"/>
        <v>-333300</v>
      </c>
      <c r="I1417" s="41">
        <f t="shared" si="119"/>
        <v>0.43478260869565216</v>
      </c>
      <c r="K1417" s="17" t="s">
        <v>636</v>
      </c>
      <c r="M1417" s="42">
        <v>460</v>
      </c>
    </row>
    <row r="1418" spans="1:13" s="57" customFormat="1" ht="12.75">
      <c r="A1418" s="13"/>
      <c r="B1418" s="102">
        <f>SUM(B1322:B1417)</f>
        <v>333300</v>
      </c>
      <c r="C1418" s="13" t="s">
        <v>0</v>
      </c>
      <c r="D1418" s="13"/>
      <c r="E1418" s="13"/>
      <c r="F1418" s="63"/>
      <c r="G1418" s="20"/>
      <c r="H1418" s="55">
        <v>0</v>
      </c>
      <c r="I1418" s="56">
        <f t="shared" si="119"/>
        <v>724.5652173913044</v>
      </c>
      <c r="M1418" s="2">
        <v>460</v>
      </c>
    </row>
    <row r="1419" spans="2:13" ht="12.75">
      <c r="B1419" s="101"/>
      <c r="H1419" s="6">
        <f>H1418-B1419</f>
        <v>0</v>
      </c>
      <c r="I1419" s="24">
        <f t="shared" si="119"/>
        <v>0</v>
      </c>
      <c r="M1419" s="2">
        <v>460</v>
      </c>
    </row>
    <row r="1420" spans="2:13" ht="12.75">
      <c r="B1420" s="101"/>
      <c r="H1420" s="6">
        <f>H1419-B1420</f>
        <v>0</v>
      </c>
      <c r="I1420" s="24">
        <f t="shared" si="119"/>
        <v>0</v>
      </c>
      <c r="M1420" s="2">
        <v>460</v>
      </c>
    </row>
    <row r="1421" spans="2:13" ht="12.75">
      <c r="B1421" s="101">
        <v>300</v>
      </c>
      <c r="C1421" s="1" t="s">
        <v>1</v>
      </c>
      <c r="D1421" s="1" t="s">
        <v>535</v>
      </c>
      <c r="E1421" s="1" t="s">
        <v>51</v>
      </c>
      <c r="F1421" s="78" t="s">
        <v>640</v>
      </c>
      <c r="G1421" s="29" t="s">
        <v>447</v>
      </c>
      <c r="H1421" s="6">
        <f>H1420-B1421</f>
        <v>-300</v>
      </c>
      <c r="I1421" s="24">
        <f t="shared" si="119"/>
        <v>0.6521739130434783</v>
      </c>
      <c r="K1421" t="s">
        <v>636</v>
      </c>
      <c r="M1421" s="2">
        <v>460</v>
      </c>
    </row>
    <row r="1422" spans="1:13" s="75" customFormat="1" ht="12.75">
      <c r="A1422" s="71"/>
      <c r="B1422" s="346">
        <f>SUM(B1421)</f>
        <v>300</v>
      </c>
      <c r="C1422" s="71" t="s">
        <v>1</v>
      </c>
      <c r="D1422" s="71"/>
      <c r="E1422" s="71"/>
      <c r="F1422" s="339"/>
      <c r="G1422" s="73"/>
      <c r="H1422" s="72">
        <v>0</v>
      </c>
      <c r="I1422" s="74">
        <f t="shared" si="119"/>
        <v>0.6521739130434783</v>
      </c>
      <c r="K1422" s="75" t="s">
        <v>636</v>
      </c>
      <c r="M1422" s="2">
        <v>460</v>
      </c>
    </row>
    <row r="1423" spans="2:13" ht="12.75">
      <c r="B1423" s="101"/>
      <c r="H1423" s="6">
        <f aca="true" t="shared" si="120" ref="H1423:H1467">H1422-B1423</f>
        <v>0</v>
      </c>
      <c r="I1423" s="24">
        <f t="shared" si="119"/>
        <v>0</v>
      </c>
      <c r="M1423" s="2">
        <v>460</v>
      </c>
    </row>
    <row r="1424" spans="2:13" ht="12.75">
      <c r="B1424" s="101"/>
      <c r="H1424" s="6">
        <f t="shared" si="120"/>
        <v>0</v>
      </c>
      <c r="I1424" s="24">
        <f t="shared" si="119"/>
        <v>0</v>
      </c>
      <c r="M1424" s="2">
        <v>460</v>
      </c>
    </row>
    <row r="1425" spans="2:13" ht="12.75">
      <c r="B1425" s="101">
        <v>2000</v>
      </c>
      <c r="C1425" s="1" t="s">
        <v>641</v>
      </c>
      <c r="D1425" s="1" t="s">
        <v>535</v>
      </c>
      <c r="E1425" s="1" t="s">
        <v>642</v>
      </c>
      <c r="F1425" s="78" t="s">
        <v>643</v>
      </c>
      <c r="G1425" s="29" t="s">
        <v>73</v>
      </c>
      <c r="H1425" s="6">
        <f t="shared" si="120"/>
        <v>-2000</v>
      </c>
      <c r="I1425" s="24">
        <f t="shared" si="119"/>
        <v>4.3478260869565215</v>
      </c>
      <c r="K1425" t="s">
        <v>636</v>
      </c>
      <c r="M1425" s="2">
        <v>460</v>
      </c>
    </row>
    <row r="1426" spans="2:13" ht="12.75">
      <c r="B1426" s="344">
        <v>2000</v>
      </c>
      <c r="C1426" s="1" t="s">
        <v>644</v>
      </c>
      <c r="D1426" s="1" t="s">
        <v>535</v>
      </c>
      <c r="E1426" s="1" t="s">
        <v>642</v>
      </c>
      <c r="F1426" s="78" t="s">
        <v>645</v>
      </c>
      <c r="G1426" s="29" t="s">
        <v>73</v>
      </c>
      <c r="H1426" s="6">
        <f t="shared" si="120"/>
        <v>-4000</v>
      </c>
      <c r="I1426" s="24">
        <f t="shared" si="119"/>
        <v>4.3478260869565215</v>
      </c>
      <c r="K1426" t="s">
        <v>636</v>
      </c>
      <c r="M1426" s="2">
        <v>460</v>
      </c>
    </row>
    <row r="1427" spans="2:13" ht="12.75">
      <c r="B1427" s="101">
        <v>5000</v>
      </c>
      <c r="C1427" s="1" t="s">
        <v>646</v>
      </c>
      <c r="D1427" s="1" t="s">
        <v>535</v>
      </c>
      <c r="E1427" s="1" t="s">
        <v>642</v>
      </c>
      <c r="F1427" s="78" t="s">
        <v>647</v>
      </c>
      <c r="G1427" s="29" t="s">
        <v>304</v>
      </c>
      <c r="H1427" s="6">
        <f t="shared" si="120"/>
        <v>-9000</v>
      </c>
      <c r="I1427" s="24">
        <f t="shared" si="119"/>
        <v>10.869565217391305</v>
      </c>
      <c r="K1427" t="s">
        <v>636</v>
      </c>
      <c r="M1427" s="2">
        <v>460</v>
      </c>
    </row>
    <row r="1428" spans="2:13" ht="12.75">
      <c r="B1428" s="101">
        <v>5000</v>
      </c>
      <c r="C1428" s="1" t="s">
        <v>648</v>
      </c>
      <c r="D1428" s="1" t="s">
        <v>535</v>
      </c>
      <c r="E1428" s="1" t="s">
        <v>642</v>
      </c>
      <c r="F1428" s="78" t="s">
        <v>649</v>
      </c>
      <c r="G1428" s="29" t="s">
        <v>305</v>
      </c>
      <c r="H1428" s="6">
        <f t="shared" si="120"/>
        <v>-14000</v>
      </c>
      <c r="I1428" s="24">
        <f t="shared" si="119"/>
        <v>10.869565217391305</v>
      </c>
      <c r="K1428" t="s">
        <v>636</v>
      </c>
      <c r="M1428" s="2">
        <v>460</v>
      </c>
    </row>
    <row r="1429" spans="2:13" ht="12.75">
      <c r="B1429" s="101">
        <v>3500</v>
      </c>
      <c r="C1429" s="1" t="s">
        <v>650</v>
      </c>
      <c r="D1429" s="1" t="s">
        <v>535</v>
      </c>
      <c r="E1429" s="1" t="s">
        <v>642</v>
      </c>
      <c r="F1429" s="78" t="s">
        <v>651</v>
      </c>
      <c r="G1429" s="29" t="s">
        <v>81</v>
      </c>
      <c r="H1429" s="6">
        <f t="shared" si="120"/>
        <v>-17500</v>
      </c>
      <c r="I1429" s="24">
        <f t="shared" si="119"/>
        <v>7.608695652173913</v>
      </c>
      <c r="K1429" t="s">
        <v>636</v>
      </c>
      <c r="M1429" s="2">
        <v>460</v>
      </c>
    </row>
    <row r="1430" spans="2:13" ht="12.75">
      <c r="B1430" s="101">
        <v>1500</v>
      </c>
      <c r="C1430" s="14" t="s">
        <v>285</v>
      </c>
      <c r="D1430" s="1" t="s">
        <v>535</v>
      </c>
      <c r="E1430" s="1" t="s">
        <v>642</v>
      </c>
      <c r="F1430" s="78" t="s">
        <v>637</v>
      </c>
      <c r="G1430" s="29" t="s">
        <v>81</v>
      </c>
      <c r="H1430" s="6">
        <f t="shared" si="120"/>
        <v>-19000</v>
      </c>
      <c r="I1430" s="24">
        <f t="shared" si="119"/>
        <v>3.260869565217391</v>
      </c>
      <c r="K1430" t="s">
        <v>636</v>
      </c>
      <c r="M1430" s="2">
        <v>460</v>
      </c>
    </row>
    <row r="1431" spans="2:13" ht="12.75">
      <c r="B1431" s="101">
        <v>2000</v>
      </c>
      <c r="C1431" s="14" t="s">
        <v>207</v>
      </c>
      <c r="D1431" s="1" t="s">
        <v>535</v>
      </c>
      <c r="E1431" s="1" t="s">
        <v>642</v>
      </c>
      <c r="F1431" s="78" t="s">
        <v>637</v>
      </c>
      <c r="G1431" s="29" t="s">
        <v>81</v>
      </c>
      <c r="H1431" s="6">
        <f t="shared" si="120"/>
        <v>-21000</v>
      </c>
      <c r="I1431" s="24">
        <f t="shared" si="119"/>
        <v>4.3478260869565215</v>
      </c>
      <c r="K1431" t="s">
        <v>636</v>
      </c>
      <c r="M1431" s="2">
        <v>460</v>
      </c>
    </row>
    <row r="1432" spans="2:13" ht="12.75">
      <c r="B1432" s="101">
        <v>11000</v>
      </c>
      <c r="C1432" s="14" t="s">
        <v>652</v>
      </c>
      <c r="D1432" s="1" t="s">
        <v>535</v>
      </c>
      <c r="E1432" s="1" t="s">
        <v>642</v>
      </c>
      <c r="F1432" s="78" t="s">
        <v>653</v>
      </c>
      <c r="G1432" s="29" t="s">
        <v>224</v>
      </c>
      <c r="H1432" s="6">
        <f t="shared" si="120"/>
        <v>-32000</v>
      </c>
      <c r="I1432" s="24">
        <f t="shared" si="119"/>
        <v>23.91304347826087</v>
      </c>
      <c r="K1432" t="s">
        <v>636</v>
      </c>
      <c r="M1432" s="2">
        <v>460</v>
      </c>
    </row>
    <row r="1433" spans="2:13" ht="12.75">
      <c r="B1433" s="101">
        <v>12000</v>
      </c>
      <c r="C1433" s="14" t="s">
        <v>654</v>
      </c>
      <c r="D1433" s="1" t="s">
        <v>535</v>
      </c>
      <c r="E1433" s="1" t="s">
        <v>642</v>
      </c>
      <c r="F1433" s="78" t="s">
        <v>655</v>
      </c>
      <c r="G1433" s="29" t="s">
        <v>226</v>
      </c>
      <c r="H1433" s="6">
        <f t="shared" si="120"/>
        <v>-44000</v>
      </c>
      <c r="I1433" s="24">
        <f t="shared" si="119"/>
        <v>26.08695652173913</v>
      </c>
      <c r="K1433" t="s">
        <v>636</v>
      </c>
      <c r="M1433" s="2">
        <v>460</v>
      </c>
    </row>
    <row r="1434" spans="2:13" ht="12.75">
      <c r="B1434" s="101">
        <v>500</v>
      </c>
      <c r="C1434" s="14" t="s">
        <v>656</v>
      </c>
      <c r="D1434" s="1" t="s">
        <v>535</v>
      </c>
      <c r="E1434" s="1" t="s">
        <v>642</v>
      </c>
      <c r="F1434" s="78" t="s">
        <v>657</v>
      </c>
      <c r="G1434" s="29" t="s">
        <v>230</v>
      </c>
      <c r="H1434" s="6">
        <f t="shared" si="120"/>
        <v>-44500</v>
      </c>
      <c r="I1434" s="24">
        <f t="shared" si="119"/>
        <v>1.0869565217391304</v>
      </c>
      <c r="K1434" t="s">
        <v>636</v>
      </c>
      <c r="M1434" s="2">
        <v>460</v>
      </c>
    </row>
    <row r="1435" spans="2:13" ht="12.75">
      <c r="B1435" s="101">
        <v>1200</v>
      </c>
      <c r="C1435" s="14" t="s">
        <v>658</v>
      </c>
      <c r="D1435" s="1" t="s">
        <v>535</v>
      </c>
      <c r="E1435" s="1" t="s">
        <v>642</v>
      </c>
      <c r="F1435" s="78" t="s">
        <v>637</v>
      </c>
      <c r="G1435" s="29" t="s">
        <v>230</v>
      </c>
      <c r="H1435" s="6">
        <f t="shared" si="120"/>
        <v>-45700</v>
      </c>
      <c r="I1435" s="24">
        <f t="shared" si="119"/>
        <v>2.608695652173913</v>
      </c>
      <c r="K1435" t="s">
        <v>636</v>
      </c>
      <c r="M1435" s="2">
        <v>460</v>
      </c>
    </row>
    <row r="1436" spans="2:13" ht="12.75">
      <c r="B1436" s="101">
        <v>3000</v>
      </c>
      <c r="C1436" s="14" t="s">
        <v>659</v>
      </c>
      <c r="D1436" s="1" t="s">
        <v>535</v>
      </c>
      <c r="E1436" s="1" t="s">
        <v>642</v>
      </c>
      <c r="F1436" s="78" t="s">
        <v>660</v>
      </c>
      <c r="G1436" s="29" t="s">
        <v>230</v>
      </c>
      <c r="H1436" s="6">
        <f t="shared" si="120"/>
        <v>-48700</v>
      </c>
      <c r="I1436" s="24">
        <f t="shared" si="119"/>
        <v>6.521739130434782</v>
      </c>
      <c r="K1436" t="s">
        <v>636</v>
      </c>
      <c r="M1436" s="2">
        <v>460</v>
      </c>
    </row>
    <row r="1437" spans="2:13" ht="12.75">
      <c r="B1437" s="101">
        <v>3500</v>
      </c>
      <c r="C1437" s="14" t="s">
        <v>650</v>
      </c>
      <c r="D1437" s="1" t="s">
        <v>535</v>
      </c>
      <c r="E1437" s="1" t="s">
        <v>642</v>
      </c>
      <c r="F1437" s="78" t="s">
        <v>661</v>
      </c>
      <c r="G1437" s="29" t="s">
        <v>303</v>
      </c>
      <c r="H1437" s="6">
        <f t="shared" si="120"/>
        <v>-52200</v>
      </c>
      <c r="I1437" s="24">
        <f t="shared" si="119"/>
        <v>7.608695652173913</v>
      </c>
      <c r="K1437" t="s">
        <v>636</v>
      </c>
      <c r="M1437" s="2">
        <v>460</v>
      </c>
    </row>
    <row r="1438" spans="2:13" ht="12.75">
      <c r="B1438" s="101">
        <v>1700</v>
      </c>
      <c r="C1438" s="14" t="s">
        <v>662</v>
      </c>
      <c r="D1438" s="1" t="s">
        <v>535</v>
      </c>
      <c r="E1438" s="1" t="s">
        <v>642</v>
      </c>
      <c r="F1438" s="78" t="s">
        <v>637</v>
      </c>
      <c r="G1438" s="29" t="s">
        <v>303</v>
      </c>
      <c r="H1438" s="6">
        <f t="shared" si="120"/>
        <v>-53900</v>
      </c>
      <c r="I1438" s="24">
        <f t="shared" si="119"/>
        <v>3.6956521739130435</v>
      </c>
      <c r="K1438" t="s">
        <v>636</v>
      </c>
      <c r="M1438" s="2">
        <v>460</v>
      </c>
    </row>
    <row r="1439" spans="2:13" ht="12.75">
      <c r="B1439" s="101">
        <v>2000</v>
      </c>
      <c r="C1439" s="14" t="s">
        <v>207</v>
      </c>
      <c r="D1439" s="1" t="s">
        <v>535</v>
      </c>
      <c r="E1439" s="1" t="s">
        <v>642</v>
      </c>
      <c r="F1439" s="78" t="s">
        <v>663</v>
      </c>
      <c r="G1439" s="29" t="s">
        <v>303</v>
      </c>
      <c r="H1439" s="6">
        <f t="shared" si="120"/>
        <v>-55900</v>
      </c>
      <c r="I1439" s="24">
        <f t="shared" si="119"/>
        <v>4.3478260869565215</v>
      </c>
      <c r="K1439" t="s">
        <v>636</v>
      </c>
      <c r="M1439" s="2">
        <v>460</v>
      </c>
    </row>
    <row r="1440" spans="2:13" ht="12.75">
      <c r="B1440" s="101">
        <v>500</v>
      </c>
      <c r="C1440" s="1" t="s">
        <v>656</v>
      </c>
      <c r="D1440" s="1" t="s">
        <v>535</v>
      </c>
      <c r="E1440" s="1" t="s">
        <v>642</v>
      </c>
      <c r="F1440" s="78" t="s">
        <v>664</v>
      </c>
      <c r="G1440" s="29" t="s">
        <v>305</v>
      </c>
      <c r="H1440" s="6">
        <f t="shared" si="120"/>
        <v>-56400</v>
      </c>
      <c r="I1440" s="24">
        <f t="shared" si="119"/>
        <v>1.0869565217391304</v>
      </c>
      <c r="K1440" t="s">
        <v>636</v>
      </c>
      <c r="M1440" s="2">
        <v>460</v>
      </c>
    </row>
    <row r="1441" spans="2:13" ht="12.75">
      <c r="B1441" s="101">
        <v>1200</v>
      </c>
      <c r="C1441" s="1" t="s">
        <v>658</v>
      </c>
      <c r="D1441" s="1" t="s">
        <v>535</v>
      </c>
      <c r="E1441" s="1" t="s">
        <v>642</v>
      </c>
      <c r="F1441" s="78" t="s">
        <v>637</v>
      </c>
      <c r="G1441" s="29" t="s">
        <v>305</v>
      </c>
      <c r="H1441" s="6">
        <f t="shared" si="120"/>
        <v>-57600</v>
      </c>
      <c r="I1441" s="24">
        <f t="shared" si="119"/>
        <v>2.608695652173913</v>
      </c>
      <c r="K1441" t="s">
        <v>636</v>
      </c>
      <c r="M1441" s="2">
        <v>460</v>
      </c>
    </row>
    <row r="1442" spans="2:13" ht="12.75">
      <c r="B1442" s="101">
        <v>3500</v>
      </c>
      <c r="C1442" s="1" t="s">
        <v>659</v>
      </c>
      <c r="D1442" s="1" t="s">
        <v>535</v>
      </c>
      <c r="E1442" s="1" t="s">
        <v>642</v>
      </c>
      <c r="F1442" s="78" t="s">
        <v>665</v>
      </c>
      <c r="G1442" s="29" t="s">
        <v>311</v>
      </c>
      <c r="H1442" s="6">
        <f t="shared" si="120"/>
        <v>-61100</v>
      </c>
      <c r="I1442" s="24">
        <f t="shared" si="119"/>
        <v>7.608695652173913</v>
      </c>
      <c r="K1442" t="s">
        <v>636</v>
      </c>
      <c r="M1442" s="2">
        <v>460</v>
      </c>
    </row>
    <row r="1443" spans="2:13" ht="12.75">
      <c r="B1443" s="344">
        <v>3500</v>
      </c>
      <c r="C1443" s="1" t="s">
        <v>666</v>
      </c>
      <c r="D1443" s="1" t="s">
        <v>535</v>
      </c>
      <c r="E1443" s="1" t="s">
        <v>642</v>
      </c>
      <c r="F1443" s="78" t="s">
        <v>667</v>
      </c>
      <c r="G1443" s="29" t="s">
        <v>373</v>
      </c>
      <c r="H1443" s="6">
        <f t="shared" si="120"/>
        <v>-64600</v>
      </c>
      <c r="I1443" s="24">
        <f t="shared" si="119"/>
        <v>7.608695652173913</v>
      </c>
      <c r="K1443" t="s">
        <v>636</v>
      </c>
      <c r="M1443" s="2">
        <v>460</v>
      </c>
    </row>
    <row r="1444" spans="2:13" ht="12.75">
      <c r="B1444" s="344">
        <v>800</v>
      </c>
      <c r="C1444" s="1" t="s">
        <v>668</v>
      </c>
      <c r="D1444" s="1" t="s">
        <v>535</v>
      </c>
      <c r="E1444" s="1" t="s">
        <v>642</v>
      </c>
      <c r="F1444" s="78" t="s">
        <v>669</v>
      </c>
      <c r="G1444" s="29" t="s">
        <v>373</v>
      </c>
      <c r="H1444" s="6">
        <f t="shared" si="120"/>
        <v>-65400</v>
      </c>
      <c r="I1444" s="24">
        <f t="shared" si="119"/>
        <v>1.7391304347826086</v>
      </c>
      <c r="K1444" t="s">
        <v>636</v>
      </c>
      <c r="M1444" s="2">
        <v>460</v>
      </c>
    </row>
    <row r="1445" spans="2:13" ht="12.75">
      <c r="B1445" s="344">
        <v>1750</v>
      </c>
      <c r="C1445" s="1" t="s">
        <v>476</v>
      </c>
      <c r="D1445" s="1" t="s">
        <v>535</v>
      </c>
      <c r="E1445" s="1" t="s">
        <v>642</v>
      </c>
      <c r="F1445" s="78" t="s">
        <v>637</v>
      </c>
      <c r="G1445" s="29" t="s">
        <v>373</v>
      </c>
      <c r="H1445" s="6">
        <f t="shared" si="120"/>
        <v>-67150</v>
      </c>
      <c r="I1445" s="24">
        <f t="shared" si="119"/>
        <v>3.8043478260869565</v>
      </c>
      <c r="K1445" t="s">
        <v>636</v>
      </c>
      <c r="M1445" s="2">
        <v>460</v>
      </c>
    </row>
    <row r="1446" spans="2:13" ht="12.75">
      <c r="B1446" s="101">
        <v>1750</v>
      </c>
      <c r="C1446" s="1" t="s">
        <v>670</v>
      </c>
      <c r="D1446" s="1" t="s">
        <v>535</v>
      </c>
      <c r="E1446" s="1" t="s">
        <v>642</v>
      </c>
      <c r="F1446" s="78" t="s">
        <v>637</v>
      </c>
      <c r="G1446" s="29" t="s">
        <v>373</v>
      </c>
      <c r="H1446" s="6">
        <f t="shared" si="120"/>
        <v>-68900</v>
      </c>
      <c r="I1446" s="24">
        <f t="shared" si="119"/>
        <v>3.8043478260869565</v>
      </c>
      <c r="K1446" t="s">
        <v>636</v>
      </c>
      <c r="M1446" s="2">
        <v>460</v>
      </c>
    </row>
    <row r="1447" spans="2:13" ht="12.75">
      <c r="B1447" s="101">
        <v>1250</v>
      </c>
      <c r="C1447" s="1" t="s">
        <v>476</v>
      </c>
      <c r="D1447" s="1" t="s">
        <v>535</v>
      </c>
      <c r="E1447" s="1" t="s">
        <v>642</v>
      </c>
      <c r="F1447" s="78" t="s">
        <v>637</v>
      </c>
      <c r="G1447" s="29" t="s">
        <v>375</v>
      </c>
      <c r="H1447" s="6">
        <f t="shared" si="120"/>
        <v>-70150</v>
      </c>
      <c r="I1447" s="24">
        <f aca="true" t="shared" si="121" ref="I1447:I1478">+B1447/M1447</f>
        <v>2.717391304347826</v>
      </c>
      <c r="K1447" t="s">
        <v>636</v>
      </c>
      <c r="M1447" s="2">
        <v>460</v>
      </c>
    </row>
    <row r="1448" spans="2:13" ht="12.75">
      <c r="B1448" s="101">
        <v>1250</v>
      </c>
      <c r="C1448" s="1" t="s">
        <v>670</v>
      </c>
      <c r="D1448" s="1" t="s">
        <v>535</v>
      </c>
      <c r="E1448" s="1" t="s">
        <v>642</v>
      </c>
      <c r="F1448" s="78" t="s">
        <v>637</v>
      </c>
      <c r="G1448" s="29" t="s">
        <v>375</v>
      </c>
      <c r="H1448" s="6">
        <f t="shared" si="120"/>
        <v>-71400</v>
      </c>
      <c r="I1448" s="24">
        <f t="shared" si="121"/>
        <v>2.717391304347826</v>
      </c>
      <c r="K1448" t="s">
        <v>636</v>
      </c>
      <c r="M1448" s="2">
        <v>460</v>
      </c>
    </row>
    <row r="1449" spans="2:13" ht="12.75">
      <c r="B1449" s="101">
        <v>800</v>
      </c>
      <c r="C1449" s="1" t="s">
        <v>671</v>
      </c>
      <c r="D1449" s="1" t="s">
        <v>535</v>
      </c>
      <c r="E1449" s="1" t="s">
        <v>642</v>
      </c>
      <c r="F1449" s="78" t="s">
        <v>637</v>
      </c>
      <c r="G1449" s="29" t="s">
        <v>375</v>
      </c>
      <c r="H1449" s="6">
        <f t="shared" si="120"/>
        <v>-72200</v>
      </c>
      <c r="I1449" s="24">
        <f t="shared" si="121"/>
        <v>1.7391304347826086</v>
      </c>
      <c r="K1449" t="s">
        <v>636</v>
      </c>
      <c r="M1449" s="2">
        <v>460</v>
      </c>
    </row>
    <row r="1450" spans="2:13" ht="12.75">
      <c r="B1450" s="101">
        <v>1500</v>
      </c>
      <c r="C1450" s="1" t="s">
        <v>672</v>
      </c>
      <c r="D1450" s="1" t="s">
        <v>535</v>
      </c>
      <c r="E1450" s="1" t="s">
        <v>642</v>
      </c>
      <c r="F1450" s="78" t="s">
        <v>637</v>
      </c>
      <c r="G1450" s="29" t="s">
        <v>375</v>
      </c>
      <c r="H1450" s="6">
        <f t="shared" si="120"/>
        <v>-73700</v>
      </c>
      <c r="I1450" s="24">
        <f t="shared" si="121"/>
        <v>3.260869565217391</v>
      </c>
      <c r="K1450" t="s">
        <v>636</v>
      </c>
      <c r="M1450" s="2">
        <v>460</v>
      </c>
    </row>
    <row r="1451" spans="2:13" ht="12.75">
      <c r="B1451" s="101">
        <v>1500</v>
      </c>
      <c r="C1451" s="1" t="s">
        <v>673</v>
      </c>
      <c r="D1451" s="1" t="s">
        <v>535</v>
      </c>
      <c r="E1451" s="1" t="s">
        <v>642</v>
      </c>
      <c r="F1451" s="78" t="s">
        <v>637</v>
      </c>
      <c r="G1451" s="29" t="s">
        <v>399</v>
      </c>
      <c r="H1451" s="6">
        <f t="shared" si="120"/>
        <v>-75200</v>
      </c>
      <c r="I1451" s="24">
        <f t="shared" si="121"/>
        <v>3.260869565217391</v>
      </c>
      <c r="K1451" t="s">
        <v>636</v>
      </c>
      <c r="M1451" s="2">
        <v>460</v>
      </c>
    </row>
    <row r="1452" spans="2:13" ht="12.75">
      <c r="B1452" s="101">
        <v>800</v>
      </c>
      <c r="C1452" s="1" t="s">
        <v>668</v>
      </c>
      <c r="D1452" s="1" t="s">
        <v>535</v>
      </c>
      <c r="E1452" s="1" t="s">
        <v>642</v>
      </c>
      <c r="F1452" s="78" t="s">
        <v>637</v>
      </c>
      <c r="G1452" s="29" t="s">
        <v>399</v>
      </c>
      <c r="H1452" s="6">
        <f t="shared" si="120"/>
        <v>-76000</v>
      </c>
      <c r="I1452" s="24">
        <f t="shared" si="121"/>
        <v>1.7391304347826086</v>
      </c>
      <c r="K1452" t="s">
        <v>636</v>
      </c>
      <c r="M1452" s="2">
        <v>460</v>
      </c>
    </row>
    <row r="1453" spans="2:13" ht="12.75">
      <c r="B1453" s="101">
        <v>2000</v>
      </c>
      <c r="C1453" s="1" t="s">
        <v>674</v>
      </c>
      <c r="D1453" s="1" t="s">
        <v>535</v>
      </c>
      <c r="E1453" s="1" t="s">
        <v>642</v>
      </c>
      <c r="F1453" s="78" t="s">
        <v>637</v>
      </c>
      <c r="G1453" s="29" t="s">
        <v>399</v>
      </c>
      <c r="H1453" s="6">
        <f t="shared" si="120"/>
        <v>-78000</v>
      </c>
      <c r="I1453" s="24">
        <f t="shared" si="121"/>
        <v>4.3478260869565215</v>
      </c>
      <c r="K1453" t="s">
        <v>636</v>
      </c>
      <c r="M1453" s="2">
        <v>460</v>
      </c>
    </row>
    <row r="1454" spans="2:13" ht="12.75">
      <c r="B1454" s="101">
        <v>500</v>
      </c>
      <c r="C1454" s="1" t="s">
        <v>675</v>
      </c>
      <c r="D1454" s="1" t="s">
        <v>535</v>
      </c>
      <c r="E1454" s="1" t="s">
        <v>642</v>
      </c>
      <c r="F1454" s="78" t="s">
        <v>637</v>
      </c>
      <c r="G1454" s="29" t="s">
        <v>399</v>
      </c>
      <c r="H1454" s="6">
        <f t="shared" si="120"/>
        <v>-78500</v>
      </c>
      <c r="I1454" s="24">
        <f t="shared" si="121"/>
        <v>1.0869565217391304</v>
      </c>
      <c r="K1454" t="s">
        <v>636</v>
      </c>
      <c r="M1454" s="2">
        <v>460</v>
      </c>
    </row>
    <row r="1455" spans="2:13" ht="12.75">
      <c r="B1455" s="101">
        <v>1000</v>
      </c>
      <c r="C1455" s="1" t="s">
        <v>676</v>
      </c>
      <c r="D1455" s="1" t="s">
        <v>535</v>
      </c>
      <c r="E1455" s="1" t="s">
        <v>642</v>
      </c>
      <c r="F1455" s="78" t="s">
        <v>637</v>
      </c>
      <c r="G1455" s="29" t="s">
        <v>377</v>
      </c>
      <c r="H1455" s="6">
        <f t="shared" si="120"/>
        <v>-79500</v>
      </c>
      <c r="I1455" s="24">
        <f t="shared" si="121"/>
        <v>2.1739130434782608</v>
      </c>
      <c r="K1455" t="s">
        <v>636</v>
      </c>
      <c r="M1455" s="2">
        <v>460</v>
      </c>
    </row>
    <row r="1456" spans="2:13" ht="12.75">
      <c r="B1456" s="101">
        <v>1000</v>
      </c>
      <c r="C1456" s="1" t="s">
        <v>675</v>
      </c>
      <c r="D1456" s="1" t="s">
        <v>535</v>
      </c>
      <c r="E1456" s="1" t="s">
        <v>642</v>
      </c>
      <c r="F1456" s="78" t="s">
        <v>637</v>
      </c>
      <c r="G1456" s="29" t="s">
        <v>377</v>
      </c>
      <c r="H1456" s="6">
        <f t="shared" si="120"/>
        <v>-80500</v>
      </c>
      <c r="I1456" s="24">
        <f t="shared" si="121"/>
        <v>2.1739130434782608</v>
      </c>
      <c r="K1456" t="s">
        <v>636</v>
      </c>
      <c r="M1456" s="2">
        <v>460</v>
      </c>
    </row>
    <row r="1457" spans="2:13" ht="12.75">
      <c r="B1457" s="101">
        <v>1000</v>
      </c>
      <c r="C1457" s="1" t="s">
        <v>676</v>
      </c>
      <c r="D1457" s="1" t="s">
        <v>535</v>
      </c>
      <c r="E1457" s="1" t="s">
        <v>642</v>
      </c>
      <c r="F1457" s="78" t="s">
        <v>637</v>
      </c>
      <c r="G1457" s="29" t="s">
        <v>379</v>
      </c>
      <c r="H1457" s="6">
        <f t="shared" si="120"/>
        <v>-81500</v>
      </c>
      <c r="I1457" s="24">
        <f t="shared" si="121"/>
        <v>2.1739130434782608</v>
      </c>
      <c r="K1457" t="s">
        <v>636</v>
      </c>
      <c r="M1457" s="2">
        <v>460</v>
      </c>
    </row>
    <row r="1458" spans="2:13" ht="12.75">
      <c r="B1458" s="101">
        <v>1000</v>
      </c>
      <c r="C1458" s="1" t="s">
        <v>675</v>
      </c>
      <c r="D1458" s="1" t="s">
        <v>535</v>
      </c>
      <c r="E1458" s="1" t="s">
        <v>642</v>
      </c>
      <c r="F1458" s="78" t="s">
        <v>637</v>
      </c>
      <c r="G1458" s="29" t="s">
        <v>379</v>
      </c>
      <c r="H1458" s="6">
        <f t="shared" si="120"/>
        <v>-82500</v>
      </c>
      <c r="I1458" s="24">
        <f t="shared" si="121"/>
        <v>2.1739130434782608</v>
      </c>
      <c r="K1458" t="s">
        <v>636</v>
      </c>
      <c r="M1458" s="2">
        <v>460</v>
      </c>
    </row>
    <row r="1459" spans="2:13" ht="12.75">
      <c r="B1459" s="101">
        <v>2000</v>
      </c>
      <c r="C1459" s="1" t="s">
        <v>677</v>
      </c>
      <c r="D1459" s="1" t="s">
        <v>535</v>
      </c>
      <c r="E1459" s="1" t="s">
        <v>642</v>
      </c>
      <c r="F1459" s="78" t="s">
        <v>637</v>
      </c>
      <c r="G1459" s="29" t="s">
        <v>447</v>
      </c>
      <c r="H1459" s="6">
        <f t="shared" si="120"/>
        <v>-84500</v>
      </c>
      <c r="I1459" s="24">
        <f t="shared" si="121"/>
        <v>4.3478260869565215</v>
      </c>
      <c r="K1459" t="s">
        <v>636</v>
      </c>
      <c r="M1459" s="2">
        <v>460</v>
      </c>
    </row>
    <row r="1460" spans="2:13" ht="12.75">
      <c r="B1460" s="101">
        <v>3000</v>
      </c>
      <c r="C1460" s="1" t="s">
        <v>659</v>
      </c>
      <c r="D1460" s="1" t="s">
        <v>535</v>
      </c>
      <c r="E1460" s="1" t="s">
        <v>642</v>
      </c>
      <c r="F1460" s="78" t="s">
        <v>678</v>
      </c>
      <c r="G1460" s="29" t="s">
        <v>447</v>
      </c>
      <c r="H1460" s="6">
        <f t="shared" si="120"/>
        <v>-87500</v>
      </c>
      <c r="I1460" s="24">
        <f t="shared" si="121"/>
        <v>6.521739130434782</v>
      </c>
      <c r="K1460" t="s">
        <v>636</v>
      </c>
      <c r="M1460" s="2">
        <v>460</v>
      </c>
    </row>
    <row r="1461" spans="2:13" ht="12.75">
      <c r="B1461" s="101">
        <v>2000</v>
      </c>
      <c r="C1461" s="1" t="s">
        <v>675</v>
      </c>
      <c r="D1461" s="1" t="s">
        <v>535</v>
      </c>
      <c r="E1461" s="1" t="s">
        <v>642</v>
      </c>
      <c r="F1461" s="78" t="s">
        <v>637</v>
      </c>
      <c r="G1461" s="29" t="s">
        <v>447</v>
      </c>
      <c r="H1461" s="6">
        <f t="shared" si="120"/>
        <v>-89500</v>
      </c>
      <c r="I1461" s="24">
        <f t="shared" si="121"/>
        <v>4.3478260869565215</v>
      </c>
      <c r="K1461" t="s">
        <v>636</v>
      </c>
      <c r="L1461">
        <v>1</v>
      </c>
      <c r="M1461" s="2">
        <v>460</v>
      </c>
    </row>
    <row r="1462" spans="2:13" ht="12.75">
      <c r="B1462" s="101">
        <v>3500</v>
      </c>
      <c r="C1462" s="1" t="s">
        <v>659</v>
      </c>
      <c r="D1462" s="1" t="s">
        <v>535</v>
      </c>
      <c r="E1462" s="1" t="s">
        <v>642</v>
      </c>
      <c r="F1462" s="78" t="s">
        <v>679</v>
      </c>
      <c r="G1462" s="29" t="s">
        <v>373</v>
      </c>
      <c r="H1462" s="6">
        <f t="shared" si="120"/>
        <v>-93000</v>
      </c>
      <c r="I1462" s="24">
        <f t="shared" si="121"/>
        <v>7.608695652173913</v>
      </c>
      <c r="K1462" t="s">
        <v>636</v>
      </c>
      <c r="M1462" s="2">
        <v>460</v>
      </c>
    </row>
    <row r="1463" spans="2:13" ht="12.75">
      <c r="B1463" s="101">
        <v>23000</v>
      </c>
      <c r="C1463" s="1" t="s">
        <v>1203</v>
      </c>
      <c r="D1463" s="1" t="s">
        <v>535</v>
      </c>
      <c r="E1463" s="1" t="s">
        <v>642</v>
      </c>
      <c r="F1463" s="78" t="s">
        <v>680</v>
      </c>
      <c r="G1463" s="29" t="s">
        <v>399</v>
      </c>
      <c r="H1463" s="6">
        <f t="shared" si="120"/>
        <v>-116000</v>
      </c>
      <c r="I1463" s="24">
        <f t="shared" si="121"/>
        <v>50</v>
      </c>
      <c r="K1463" t="s">
        <v>636</v>
      </c>
      <c r="M1463" s="2">
        <v>460</v>
      </c>
    </row>
    <row r="1464" spans="2:13" ht="12.75">
      <c r="B1464" s="101">
        <v>6000</v>
      </c>
      <c r="C1464" s="1" t="s">
        <v>681</v>
      </c>
      <c r="D1464" s="1" t="s">
        <v>535</v>
      </c>
      <c r="E1464" s="1" t="s">
        <v>642</v>
      </c>
      <c r="F1464" s="78" t="s">
        <v>682</v>
      </c>
      <c r="G1464" s="29" t="s">
        <v>377</v>
      </c>
      <c r="H1464" s="6">
        <f t="shared" si="120"/>
        <v>-122000</v>
      </c>
      <c r="I1464" s="24">
        <f t="shared" si="121"/>
        <v>13.043478260869565</v>
      </c>
      <c r="K1464" t="s">
        <v>636</v>
      </c>
      <c r="M1464" s="2">
        <v>460</v>
      </c>
    </row>
    <row r="1465" spans="2:13" ht="12.75">
      <c r="B1465" s="101">
        <v>3000</v>
      </c>
      <c r="C1465" s="1" t="s">
        <v>683</v>
      </c>
      <c r="D1465" s="1" t="s">
        <v>535</v>
      </c>
      <c r="E1465" s="1" t="s">
        <v>642</v>
      </c>
      <c r="F1465" s="78" t="s">
        <v>684</v>
      </c>
      <c r="G1465" s="29" t="s">
        <v>379</v>
      </c>
      <c r="H1465" s="6">
        <f t="shared" si="120"/>
        <v>-125000</v>
      </c>
      <c r="I1465" s="24">
        <f t="shared" si="121"/>
        <v>6.521739130434782</v>
      </c>
      <c r="K1465" t="s">
        <v>636</v>
      </c>
      <c r="M1465" s="2">
        <v>460</v>
      </c>
    </row>
    <row r="1466" spans="2:13" ht="12.75">
      <c r="B1466" s="101">
        <v>4000</v>
      </c>
      <c r="C1466" s="1" t="s">
        <v>685</v>
      </c>
      <c r="D1466" s="1" t="s">
        <v>535</v>
      </c>
      <c r="E1466" s="1" t="s">
        <v>642</v>
      </c>
      <c r="F1466" s="78" t="s">
        <v>686</v>
      </c>
      <c r="G1466" s="29" t="s">
        <v>453</v>
      </c>
      <c r="H1466" s="6">
        <f t="shared" si="120"/>
        <v>-129000</v>
      </c>
      <c r="I1466" s="24">
        <f t="shared" si="121"/>
        <v>8.695652173913043</v>
      </c>
      <c r="K1466" t="s">
        <v>636</v>
      </c>
      <c r="M1466" s="2">
        <v>460</v>
      </c>
    </row>
    <row r="1467" spans="2:13" ht="12.75">
      <c r="B1467" s="101">
        <v>17000</v>
      </c>
      <c r="C1467" s="1" t="s">
        <v>1204</v>
      </c>
      <c r="D1467" s="1" t="s">
        <v>535</v>
      </c>
      <c r="E1467" s="1" t="s">
        <v>642</v>
      </c>
      <c r="F1467" s="78" t="s">
        <v>687</v>
      </c>
      <c r="G1467" s="29" t="s">
        <v>453</v>
      </c>
      <c r="H1467" s="6">
        <f t="shared" si="120"/>
        <v>-146000</v>
      </c>
      <c r="I1467" s="24">
        <f t="shared" si="121"/>
        <v>36.95652173913044</v>
      </c>
      <c r="K1467" t="s">
        <v>636</v>
      </c>
      <c r="M1467" s="2">
        <v>460</v>
      </c>
    </row>
    <row r="1468" spans="1:13" s="75" customFormat="1" ht="12.75">
      <c r="A1468" s="71"/>
      <c r="B1468" s="346">
        <f>SUM(B1425:B1467)</f>
        <v>146000</v>
      </c>
      <c r="C1468" s="71" t="s">
        <v>27</v>
      </c>
      <c r="D1468" s="71"/>
      <c r="E1468" s="71"/>
      <c r="F1468" s="339"/>
      <c r="G1468" s="73"/>
      <c r="H1468" s="72">
        <v>0</v>
      </c>
      <c r="I1468" s="74">
        <f t="shared" si="121"/>
        <v>317.39130434782606</v>
      </c>
      <c r="K1468" s="75" t="s">
        <v>636</v>
      </c>
      <c r="M1468" s="2">
        <v>460</v>
      </c>
    </row>
    <row r="1469" spans="2:13" ht="12.75">
      <c r="B1469" s="101"/>
      <c r="H1469" s="6">
        <f aca="true" t="shared" si="122" ref="H1469:H1500">H1468-B1469</f>
        <v>0</v>
      </c>
      <c r="I1469" s="24">
        <f t="shared" si="121"/>
        <v>0</v>
      </c>
      <c r="K1469" t="s">
        <v>636</v>
      </c>
      <c r="M1469" s="2">
        <v>460</v>
      </c>
    </row>
    <row r="1470" spans="2:13" ht="12.75">
      <c r="B1470" s="101"/>
      <c r="H1470" s="6">
        <f t="shared" si="122"/>
        <v>0</v>
      </c>
      <c r="I1470" s="24">
        <f t="shared" si="121"/>
        <v>0</v>
      </c>
      <c r="K1470" t="s">
        <v>636</v>
      </c>
      <c r="M1470" s="2">
        <v>460</v>
      </c>
    </row>
    <row r="1471" spans="2:13" ht="12.75">
      <c r="B1471" s="101">
        <v>600</v>
      </c>
      <c r="C1471" s="1" t="s">
        <v>28</v>
      </c>
      <c r="D1471" s="1" t="s">
        <v>535</v>
      </c>
      <c r="E1471" s="1" t="s">
        <v>29</v>
      </c>
      <c r="F1471" s="78" t="s">
        <v>688</v>
      </c>
      <c r="G1471" s="29" t="s">
        <v>24</v>
      </c>
      <c r="H1471" s="6">
        <f t="shared" si="122"/>
        <v>-600</v>
      </c>
      <c r="I1471" s="24">
        <f t="shared" si="121"/>
        <v>1.3043478260869565</v>
      </c>
      <c r="K1471" t="s">
        <v>636</v>
      </c>
      <c r="M1471" s="2">
        <v>460</v>
      </c>
    </row>
    <row r="1472" spans="2:13" ht="12.75">
      <c r="B1472" s="101">
        <v>900</v>
      </c>
      <c r="C1472" s="1" t="s">
        <v>28</v>
      </c>
      <c r="D1472" s="1" t="s">
        <v>535</v>
      </c>
      <c r="E1472" s="1" t="s">
        <v>29</v>
      </c>
      <c r="F1472" s="78" t="s">
        <v>688</v>
      </c>
      <c r="G1472" s="29" t="s">
        <v>20</v>
      </c>
      <c r="H1472" s="6">
        <f t="shared" si="122"/>
        <v>-1500</v>
      </c>
      <c r="I1472" s="24">
        <f t="shared" si="121"/>
        <v>1.9565217391304348</v>
      </c>
      <c r="K1472" t="s">
        <v>636</v>
      </c>
      <c r="L1472">
        <v>2</v>
      </c>
      <c r="M1472" s="2">
        <v>460</v>
      </c>
    </row>
    <row r="1473" spans="2:13" ht="12.75">
      <c r="B1473" s="101">
        <v>1400</v>
      </c>
      <c r="C1473" s="1" t="s">
        <v>28</v>
      </c>
      <c r="D1473" s="1" t="s">
        <v>535</v>
      </c>
      <c r="E1473" s="1" t="s">
        <v>29</v>
      </c>
      <c r="F1473" s="78" t="s">
        <v>688</v>
      </c>
      <c r="G1473" s="29" t="s">
        <v>61</v>
      </c>
      <c r="H1473" s="6">
        <f t="shared" si="122"/>
        <v>-2900</v>
      </c>
      <c r="I1473" s="24">
        <f t="shared" si="121"/>
        <v>3.0434782608695654</v>
      </c>
      <c r="K1473" t="s">
        <v>636</v>
      </c>
      <c r="M1473" s="2">
        <v>460</v>
      </c>
    </row>
    <row r="1474" spans="2:13" ht="12.75">
      <c r="B1474" s="101">
        <v>600</v>
      </c>
      <c r="C1474" s="1" t="s">
        <v>28</v>
      </c>
      <c r="D1474" s="1" t="s">
        <v>535</v>
      </c>
      <c r="E1474" s="1" t="s">
        <v>29</v>
      </c>
      <c r="F1474" s="78" t="s">
        <v>688</v>
      </c>
      <c r="G1474" s="29" t="s">
        <v>63</v>
      </c>
      <c r="H1474" s="6">
        <f t="shared" si="122"/>
        <v>-3500</v>
      </c>
      <c r="I1474" s="24">
        <f t="shared" si="121"/>
        <v>1.3043478260869565</v>
      </c>
      <c r="K1474" t="s">
        <v>636</v>
      </c>
      <c r="M1474" s="2">
        <v>460</v>
      </c>
    </row>
    <row r="1475" spans="2:13" ht="12.75">
      <c r="B1475" s="101">
        <v>600</v>
      </c>
      <c r="C1475" s="1" t="s">
        <v>28</v>
      </c>
      <c r="D1475" s="1" t="s">
        <v>535</v>
      </c>
      <c r="E1475" s="1" t="s">
        <v>29</v>
      </c>
      <c r="F1475" s="78" t="s">
        <v>688</v>
      </c>
      <c r="G1475" s="29" t="s">
        <v>65</v>
      </c>
      <c r="H1475" s="6">
        <f t="shared" si="122"/>
        <v>-4100</v>
      </c>
      <c r="I1475" s="24">
        <f t="shared" si="121"/>
        <v>1.3043478260869565</v>
      </c>
      <c r="K1475" t="s">
        <v>636</v>
      </c>
      <c r="M1475" s="2">
        <v>460</v>
      </c>
    </row>
    <row r="1476" spans="2:13" ht="12.75">
      <c r="B1476" s="101">
        <v>900</v>
      </c>
      <c r="C1476" s="1" t="s">
        <v>28</v>
      </c>
      <c r="D1476" s="1" t="s">
        <v>535</v>
      </c>
      <c r="E1476" s="1" t="s">
        <v>29</v>
      </c>
      <c r="F1476" s="78" t="s">
        <v>688</v>
      </c>
      <c r="G1476" s="29" t="s">
        <v>67</v>
      </c>
      <c r="H1476" s="6">
        <f t="shared" si="122"/>
        <v>-5000</v>
      </c>
      <c r="I1476" s="24">
        <f t="shared" si="121"/>
        <v>1.9565217391304348</v>
      </c>
      <c r="K1476" t="s">
        <v>636</v>
      </c>
      <c r="M1476" s="2">
        <v>460</v>
      </c>
    </row>
    <row r="1477" spans="2:13" ht="12.75">
      <c r="B1477" s="101">
        <v>1000</v>
      </c>
      <c r="C1477" s="1" t="s">
        <v>28</v>
      </c>
      <c r="D1477" s="1" t="s">
        <v>535</v>
      </c>
      <c r="E1477" s="1" t="s">
        <v>29</v>
      </c>
      <c r="F1477" s="78" t="s">
        <v>688</v>
      </c>
      <c r="G1477" s="29" t="s">
        <v>71</v>
      </c>
      <c r="H1477" s="6">
        <f t="shared" si="122"/>
        <v>-6000</v>
      </c>
      <c r="I1477" s="24">
        <f t="shared" si="121"/>
        <v>2.1739130434782608</v>
      </c>
      <c r="K1477" t="s">
        <v>636</v>
      </c>
      <c r="M1477" s="2">
        <v>460</v>
      </c>
    </row>
    <row r="1478" spans="2:13" ht="12.75">
      <c r="B1478" s="101">
        <v>600</v>
      </c>
      <c r="C1478" s="1" t="s">
        <v>28</v>
      </c>
      <c r="D1478" s="1" t="s">
        <v>535</v>
      </c>
      <c r="E1478" s="1" t="s">
        <v>29</v>
      </c>
      <c r="F1478" s="78" t="s">
        <v>688</v>
      </c>
      <c r="G1478" s="29" t="s">
        <v>73</v>
      </c>
      <c r="H1478" s="6">
        <f t="shared" si="122"/>
        <v>-6600</v>
      </c>
      <c r="I1478" s="24">
        <f t="shared" si="121"/>
        <v>1.3043478260869565</v>
      </c>
      <c r="K1478" t="s">
        <v>636</v>
      </c>
      <c r="M1478" s="2">
        <v>460</v>
      </c>
    </row>
    <row r="1479" spans="2:13" ht="12.75">
      <c r="B1479" s="101">
        <v>1000</v>
      </c>
      <c r="C1479" s="1" t="s">
        <v>28</v>
      </c>
      <c r="D1479" s="1" t="s">
        <v>535</v>
      </c>
      <c r="E1479" s="1" t="s">
        <v>29</v>
      </c>
      <c r="F1479" s="78" t="s">
        <v>688</v>
      </c>
      <c r="G1479" s="29" t="s">
        <v>75</v>
      </c>
      <c r="H1479" s="6">
        <f t="shared" si="122"/>
        <v>-7600</v>
      </c>
      <c r="I1479" s="24">
        <f aca="true" t="shared" si="123" ref="I1479:I1510">+B1479/M1479</f>
        <v>2.1739130434782608</v>
      </c>
      <c r="K1479" t="s">
        <v>636</v>
      </c>
      <c r="M1479" s="2">
        <v>460</v>
      </c>
    </row>
    <row r="1480" spans="2:13" ht="12.75">
      <c r="B1480" s="101">
        <v>900</v>
      </c>
      <c r="C1480" s="1" t="s">
        <v>28</v>
      </c>
      <c r="D1480" s="1" t="s">
        <v>535</v>
      </c>
      <c r="E1480" s="1" t="s">
        <v>29</v>
      </c>
      <c r="F1480" s="78" t="s">
        <v>688</v>
      </c>
      <c r="G1480" s="29" t="s">
        <v>77</v>
      </c>
      <c r="H1480" s="6">
        <f t="shared" si="122"/>
        <v>-8500</v>
      </c>
      <c r="I1480" s="24">
        <f t="shared" si="123"/>
        <v>1.9565217391304348</v>
      </c>
      <c r="K1480" t="s">
        <v>636</v>
      </c>
      <c r="M1480" s="2">
        <v>460</v>
      </c>
    </row>
    <row r="1481" spans="2:13" ht="12.75">
      <c r="B1481" s="101">
        <v>600</v>
      </c>
      <c r="C1481" s="1" t="s">
        <v>28</v>
      </c>
      <c r="D1481" s="1" t="s">
        <v>535</v>
      </c>
      <c r="E1481" s="1" t="s">
        <v>29</v>
      </c>
      <c r="F1481" s="78" t="s">
        <v>688</v>
      </c>
      <c r="G1481" s="29" t="s">
        <v>81</v>
      </c>
      <c r="H1481" s="6">
        <f t="shared" si="122"/>
        <v>-9100</v>
      </c>
      <c r="I1481" s="24">
        <f t="shared" si="123"/>
        <v>1.3043478260869565</v>
      </c>
      <c r="K1481" t="s">
        <v>636</v>
      </c>
      <c r="M1481" s="2">
        <v>460</v>
      </c>
    </row>
    <row r="1482" spans="2:13" ht="12.75">
      <c r="B1482" s="101">
        <v>1000</v>
      </c>
      <c r="C1482" s="1" t="s">
        <v>28</v>
      </c>
      <c r="D1482" s="1" t="s">
        <v>535</v>
      </c>
      <c r="E1482" s="1" t="s">
        <v>29</v>
      </c>
      <c r="F1482" s="78" t="s">
        <v>688</v>
      </c>
      <c r="G1482" s="29" t="s">
        <v>226</v>
      </c>
      <c r="H1482" s="6">
        <f t="shared" si="122"/>
        <v>-10100</v>
      </c>
      <c r="I1482" s="24">
        <f t="shared" si="123"/>
        <v>2.1739130434782608</v>
      </c>
      <c r="K1482" t="s">
        <v>636</v>
      </c>
      <c r="M1482" s="2">
        <v>460</v>
      </c>
    </row>
    <row r="1483" spans="2:13" ht="12.75">
      <c r="B1483" s="101">
        <v>600</v>
      </c>
      <c r="C1483" s="1" t="s">
        <v>28</v>
      </c>
      <c r="D1483" s="1" t="s">
        <v>535</v>
      </c>
      <c r="E1483" s="1" t="s">
        <v>29</v>
      </c>
      <c r="F1483" s="78" t="s">
        <v>688</v>
      </c>
      <c r="G1483" s="29" t="s">
        <v>228</v>
      </c>
      <c r="H1483" s="6">
        <f t="shared" si="122"/>
        <v>-10700</v>
      </c>
      <c r="I1483" s="24">
        <f t="shared" si="123"/>
        <v>1.3043478260869565</v>
      </c>
      <c r="K1483" t="s">
        <v>636</v>
      </c>
      <c r="M1483" s="2">
        <v>460</v>
      </c>
    </row>
    <row r="1484" spans="2:13" ht="12.75">
      <c r="B1484" s="101">
        <v>600</v>
      </c>
      <c r="C1484" s="77" t="s">
        <v>28</v>
      </c>
      <c r="D1484" s="1" t="s">
        <v>535</v>
      </c>
      <c r="E1484" s="1" t="s">
        <v>29</v>
      </c>
      <c r="F1484" s="78" t="s">
        <v>688</v>
      </c>
      <c r="G1484" s="29" t="s">
        <v>230</v>
      </c>
      <c r="H1484" s="6">
        <f t="shared" si="122"/>
        <v>-11300</v>
      </c>
      <c r="I1484" s="24">
        <f t="shared" si="123"/>
        <v>1.3043478260869565</v>
      </c>
      <c r="K1484" t="s">
        <v>636</v>
      </c>
      <c r="M1484" s="2">
        <v>460</v>
      </c>
    </row>
    <row r="1485" spans="2:13" ht="12.75">
      <c r="B1485" s="101">
        <v>1000</v>
      </c>
      <c r="C1485" s="1" t="s">
        <v>28</v>
      </c>
      <c r="D1485" s="1" t="s">
        <v>535</v>
      </c>
      <c r="E1485" s="1" t="s">
        <v>29</v>
      </c>
      <c r="F1485" s="78" t="s">
        <v>688</v>
      </c>
      <c r="G1485" s="29" t="s">
        <v>232</v>
      </c>
      <c r="H1485" s="6">
        <f t="shared" si="122"/>
        <v>-12300</v>
      </c>
      <c r="I1485" s="24">
        <f t="shared" si="123"/>
        <v>2.1739130434782608</v>
      </c>
      <c r="K1485" t="s">
        <v>636</v>
      </c>
      <c r="M1485" s="2">
        <v>460</v>
      </c>
    </row>
    <row r="1486" spans="2:13" ht="12.75">
      <c r="B1486" s="101">
        <v>600</v>
      </c>
      <c r="C1486" s="1" t="s">
        <v>28</v>
      </c>
      <c r="D1486" s="1" t="s">
        <v>535</v>
      </c>
      <c r="E1486" s="1" t="s">
        <v>29</v>
      </c>
      <c r="F1486" s="78" t="s">
        <v>688</v>
      </c>
      <c r="G1486" s="29" t="s">
        <v>302</v>
      </c>
      <c r="H1486" s="6">
        <f t="shared" si="122"/>
        <v>-12900</v>
      </c>
      <c r="I1486" s="24">
        <f t="shared" si="123"/>
        <v>1.3043478260869565</v>
      </c>
      <c r="K1486" t="s">
        <v>636</v>
      </c>
      <c r="M1486" s="2">
        <v>460</v>
      </c>
    </row>
    <row r="1487" spans="2:13" ht="12.75">
      <c r="B1487" s="101">
        <v>600</v>
      </c>
      <c r="C1487" s="1" t="s">
        <v>28</v>
      </c>
      <c r="D1487" s="1" t="s">
        <v>535</v>
      </c>
      <c r="E1487" s="1" t="s">
        <v>29</v>
      </c>
      <c r="F1487" s="78" t="s">
        <v>688</v>
      </c>
      <c r="G1487" s="29" t="s">
        <v>303</v>
      </c>
      <c r="H1487" s="6">
        <f t="shared" si="122"/>
        <v>-13500</v>
      </c>
      <c r="I1487" s="24">
        <f t="shared" si="123"/>
        <v>1.3043478260869565</v>
      </c>
      <c r="K1487" t="s">
        <v>636</v>
      </c>
      <c r="M1487" s="2">
        <v>460</v>
      </c>
    </row>
    <row r="1488" spans="2:13" ht="12.75">
      <c r="B1488" s="101">
        <v>600</v>
      </c>
      <c r="C1488" s="1" t="s">
        <v>28</v>
      </c>
      <c r="D1488" s="1" t="s">
        <v>535</v>
      </c>
      <c r="E1488" s="1" t="s">
        <v>29</v>
      </c>
      <c r="F1488" s="78" t="s">
        <v>688</v>
      </c>
      <c r="G1488" s="29" t="s">
        <v>305</v>
      </c>
      <c r="H1488" s="6">
        <f t="shared" si="122"/>
        <v>-14100</v>
      </c>
      <c r="I1488" s="24">
        <f t="shared" si="123"/>
        <v>1.3043478260869565</v>
      </c>
      <c r="K1488" t="s">
        <v>636</v>
      </c>
      <c r="M1488" s="2">
        <v>460</v>
      </c>
    </row>
    <row r="1489" spans="2:13" ht="12.75">
      <c r="B1489" s="101">
        <v>600</v>
      </c>
      <c r="C1489" s="1" t="s">
        <v>28</v>
      </c>
      <c r="D1489" s="1" t="s">
        <v>535</v>
      </c>
      <c r="E1489" s="1" t="s">
        <v>29</v>
      </c>
      <c r="F1489" s="78" t="s">
        <v>688</v>
      </c>
      <c r="G1489" s="29" t="s">
        <v>311</v>
      </c>
      <c r="H1489" s="6">
        <f t="shared" si="122"/>
        <v>-14700</v>
      </c>
      <c r="I1489" s="24">
        <f t="shared" si="123"/>
        <v>1.3043478260869565</v>
      </c>
      <c r="K1489" t="s">
        <v>636</v>
      </c>
      <c r="M1489" s="2">
        <v>460</v>
      </c>
    </row>
    <row r="1490" spans="2:13" ht="12.75">
      <c r="B1490" s="101">
        <v>600</v>
      </c>
      <c r="C1490" s="1" t="s">
        <v>28</v>
      </c>
      <c r="D1490" s="1" t="s">
        <v>535</v>
      </c>
      <c r="E1490" s="1" t="s">
        <v>29</v>
      </c>
      <c r="F1490" s="78" t="s">
        <v>688</v>
      </c>
      <c r="G1490" s="29" t="s">
        <v>368</v>
      </c>
      <c r="H1490" s="6">
        <f t="shared" si="122"/>
        <v>-15300</v>
      </c>
      <c r="I1490" s="24">
        <f t="shared" si="123"/>
        <v>1.3043478260869565</v>
      </c>
      <c r="K1490" t="s">
        <v>636</v>
      </c>
      <c r="M1490" s="2">
        <v>460</v>
      </c>
    </row>
    <row r="1491" spans="2:13" ht="12.75">
      <c r="B1491" s="101">
        <v>600</v>
      </c>
      <c r="C1491" s="1" t="s">
        <v>28</v>
      </c>
      <c r="D1491" s="1" t="s">
        <v>535</v>
      </c>
      <c r="E1491" s="1" t="s">
        <v>29</v>
      </c>
      <c r="F1491" s="78" t="s">
        <v>688</v>
      </c>
      <c r="G1491" s="29" t="s">
        <v>371</v>
      </c>
      <c r="H1491" s="6">
        <f t="shared" si="122"/>
        <v>-15900</v>
      </c>
      <c r="I1491" s="24">
        <f t="shared" si="123"/>
        <v>1.3043478260869565</v>
      </c>
      <c r="K1491" t="s">
        <v>636</v>
      </c>
      <c r="M1491" s="2">
        <v>460</v>
      </c>
    </row>
    <row r="1492" spans="2:13" ht="12.75">
      <c r="B1492" s="101">
        <v>600</v>
      </c>
      <c r="C1492" s="1" t="s">
        <v>28</v>
      </c>
      <c r="D1492" s="1" t="s">
        <v>535</v>
      </c>
      <c r="E1492" s="1" t="s">
        <v>29</v>
      </c>
      <c r="F1492" s="78" t="s">
        <v>688</v>
      </c>
      <c r="G1492" s="29" t="s">
        <v>373</v>
      </c>
      <c r="H1492" s="6">
        <f t="shared" si="122"/>
        <v>-16500</v>
      </c>
      <c r="I1492" s="24">
        <f t="shared" si="123"/>
        <v>1.3043478260869565</v>
      </c>
      <c r="K1492" t="s">
        <v>636</v>
      </c>
      <c r="M1492" s="2">
        <v>460</v>
      </c>
    </row>
    <row r="1493" spans="2:13" ht="12.75">
      <c r="B1493" s="101">
        <v>600</v>
      </c>
      <c r="C1493" s="1" t="s">
        <v>28</v>
      </c>
      <c r="D1493" s="1" t="s">
        <v>535</v>
      </c>
      <c r="E1493" s="1" t="s">
        <v>29</v>
      </c>
      <c r="F1493" s="78" t="s">
        <v>688</v>
      </c>
      <c r="G1493" s="29" t="s">
        <v>375</v>
      </c>
      <c r="H1493" s="6">
        <f t="shared" si="122"/>
        <v>-17100</v>
      </c>
      <c r="I1493" s="24">
        <f t="shared" si="123"/>
        <v>1.3043478260869565</v>
      </c>
      <c r="K1493" t="s">
        <v>636</v>
      </c>
      <c r="M1493" s="2">
        <v>460</v>
      </c>
    </row>
    <row r="1494" spans="2:13" ht="12.75">
      <c r="B1494" s="101">
        <v>1000</v>
      </c>
      <c r="C1494" s="1" t="s">
        <v>28</v>
      </c>
      <c r="D1494" s="1" t="s">
        <v>535</v>
      </c>
      <c r="E1494" s="1" t="s">
        <v>29</v>
      </c>
      <c r="F1494" s="78" t="s">
        <v>688</v>
      </c>
      <c r="G1494" s="29" t="s">
        <v>399</v>
      </c>
      <c r="H1494" s="6">
        <f t="shared" si="122"/>
        <v>-18100</v>
      </c>
      <c r="I1494" s="24">
        <f t="shared" si="123"/>
        <v>2.1739130434782608</v>
      </c>
      <c r="K1494" t="s">
        <v>636</v>
      </c>
      <c r="M1494" s="2">
        <v>460</v>
      </c>
    </row>
    <row r="1495" spans="2:13" ht="12.75">
      <c r="B1495" s="101">
        <v>1250</v>
      </c>
      <c r="C1495" s="1" t="s">
        <v>28</v>
      </c>
      <c r="D1495" s="1" t="s">
        <v>535</v>
      </c>
      <c r="E1495" s="1" t="s">
        <v>29</v>
      </c>
      <c r="F1495" s="78" t="s">
        <v>688</v>
      </c>
      <c r="G1495" s="29" t="s">
        <v>377</v>
      </c>
      <c r="H1495" s="6">
        <f t="shared" si="122"/>
        <v>-19350</v>
      </c>
      <c r="I1495" s="24">
        <f t="shared" si="123"/>
        <v>2.717391304347826</v>
      </c>
      <c r="K1495" t="s">
        <v>636</v>
      </c>
      <c r="L1495">
        <v>1</v>
      </c>
      <c r="M1495" s="2">
        <v>460</v>
      </c>
    </row>
    <row r="1496" spans="2:13" ht="12.75">
      <c r="B1496" s="101">
        <v>1000</v>
      </c>
      <c r="C1496" s="1" t="s">
        <v>28</v>
      </c>
      <c r="D1496" s="1" t="s">
        <v>535</v>
      </c>
      <c r="E1496" s="1" t="s">
        <v>29</v>
      </c>
      <c r="F1496" s="78" t="s">
        <v>688</v>
      </c>
      <c r="G1496" s="29" t="s">
        <v>379</v>
      </c>
      <c r="H1496" s="6">
        <f t="shared" si="122"/>
        <v>-20350</v>
      </c>
      <c r="I1496" s="24">
        <f t="shared" si="123"/>
        <v>2.1739130434782608</v>
      </c>
      <c r="K1496" t="s">
        <v>636</v>
      </c>
      <c r="M1496" s="2">
        <v>460</v>
      </c>
    </row>
    <row r="1497" spans="2:13" ht="12.75">
      <c r="B1497" s="101">
        <v>800</v>
      </c>
      <c r="C1497" s="1" t="s">
        <v>28</v>
      </c>
      <c r="D1497" s="1" t="s">
        <v>535</v>
      </c>
      <c r="E1497" s="1" t="s">
        <v>29</v>
      </c>
      <c r="F1497" s="78" t="s">
        <v>635</v>
      </c>
      <c r="G1497" s="29" t="s">
        <v>24</v>
      </c>
      <c r="H1497" s="6">
        <f t="shared" si="122"/>
        <v>-21150</v>
      </c>
      <c r="I1497" s="24">
        <f t="shared" si="123"/>
        <v>1.7391304347826086</v>
      </c>
      <c r="K1497" t="s">
        <v>636</v>
      </c>
      <c r="M1497" s="2">
        <v>460</v>
      </c>
    </row>
    <row r="1498" spans="2:13" ht="12.75">
      <c r="B1498" s="101">
        <v>400</v>
      </c>
      <c r="C1498" s="1" t="s">
        <v>28</v>
      </c>
      <c r="D1498" s="1" t="s">
        <v>535</v>
      </c>
      <c r="E1498" s="1" t="s">
        <v>29</v>
      </c>
      <c r="F1498" s="78" t="s">
        <v>635</v>
      </c>
      <c r="G1498" s="29" t="s">
        <v>20</v>
      </c>
      <c r="H1498" s="6">
        <f t="shared" si="122"/>
        <v>-21550</v>
      </c>
      <c r="I1498" s="24">
        <f t="shared" si="123"/>
        <v>0.8695652173913043</v>
      </c>
      <c r="K1498" t="s">
        <v>636</v>
      </c>
      <c r="M1498" s="2">
        <v>460</v>
      </c>
    </row>
    <row r="1499" spans="2:13" ht="12.75">
      <c r="B1499" s="101">
        <v>400</v>
      </c>
      <c r="C1499" s="1" t="s">
        <v>28</v>
      </c>
      <c r="D1499" s="1" t="s">
        <v>535</v>
      </c>
      <c r="E1499" s="1" t="s">
        <v>29</v>
      </c>
      <c r="F1499" s="78" t="s">
        <v>635</v>
      </c>
      <c r="G1499" s="29" t="s">
        <v>61</v>
      </c>
      <c r="H1499" s="6">
        <f t="shared" si="122"/>
        <v>-21950</v>
      </c>
      <c r="I1499" s="24">
        <f t="shared" si="123"/>
        <v>0.8695652173913043</v>
      </c>
      <c r="K1499" t="s">
        <v>636</v>
      </c>
      <c r="M1499" s="2">
        <v>460</v>
      </c>
    </row>
    <row r="1500" spans="2:13" ht="12.75">
      <c r="B1500" s="101">
        <v>400</v>
      </c>
      <c r="C1500" s="1" t="s">
        <v>28</v>
      </c>
      <c r="D1500" s="1" t="s">
        <v>535</v>
      </c>
      <c r="E1500" s="1" t="s">
        <v>29</v>
      </c>
      <c r="F1500" s="78" t="s">
        <v>635</v>
      </c>
      <c r="G1500" s="29" t="s">
        <v>71</v>
      </c>
      <c r="H1500" s="6">
        <f t="shared" si="122"/>
        <v>-22350</v>
      </c>
      <c r="I1500" s="24">
        <f t="shared" si="123"/>
        <v>0.8695652173913043</v>
      </c>
      <c r="K1500" t="s">
        <v>636</v>
      </c>
      <c r="M1500" s="2">
        <v>460</v>
      </c>
    </row>
    <row r="1501" spans="2:13" ht="12.75">
      <c r="B1501" s="101">
        <v>1500</v>
      </c>
      <c r="C1501" s="1" t="s">
        <v>28</v>
      </c>
      <c r="D1501" s="1" t="s">
        <v>535</v>
      </c>
      <c r="E1501" s="1" t="s">
        <v>29</v>
      </c>
      <c r="F1501" s="78" t="s">
        <v>635</v>
      </c>
      <c r="G1501" s="29" t="s">
        <v>73</v>
      </c>
      <c r="H1501" s="6">
        <f aca="true" t="shared" si="124" ref="H1501:H1532">H1500-B1501</f>
        <v>-23850</v>
      </c>
      <c r="I1501" s="24">
        <f t="shared" si="123"/>
        <v>3.260869565217391</v>
      </c>
      <c r="K1501" t="s">
        <v>636</v>
      </c>
      <c r="M1501" s="2">
        <v>460</v>
      </c>
    </row>
    <row r="1502" spans="2:13" ht="12.75">
      <c r="B1502" s="101">
        <v>400</v>
      </c>
      <c r="C1502" s="1" t="s">
        <v>28</v>
      </c>
      <c r="D1502" s="1" t="s">
        <v>535</v>
      </c>
      <c r="E1502" s="1" t="s">
        <v>29</v>
      </c>
      <c r="F1502" s="78" t="s">
        <v>635</v>
      </c>
      <c r="G1502" s="29" t="s">
        <v>75</v>
      </c>
      <c r="H1502" s="6">
        <f t="shared" si="124"/>
        <v>-24250</v>
      </c>
      <c r="I1502" s="24">
        <f t="shared" si="123"/>
        <v>0.8695652173913043</v>
      </c>
      <c r="K1502" t="s">
        <v>636</v>
      </c>
      <c r="M1502" s="2">
        <v>460</v>
      </c>
    </row>
    <row r="1503" spans="2:13" ht="12.75">
      <c r="B1503" s="101">
        <v>400</v>
      </c>
      <c r="C1503" s="1" t="s">
        <v>28</v>
      </c>
      <c r="D1503" s="1" t="s">
        <v>535</v>
      </c>
      <c r="E1503" s="1" t="s">
        <v>29</v>
      </c>
      <c r="F1503" s="78" t="s">
        <v>635</v>
      </c>
      <c r="G1503" s="29" t="s">
        <v>77</v>
      </c>
      <c r="H1503" s="6">
        <f t="shared" si="124"/>
        <v>-24650</v>
      </c>
      <c r="I1503" s="24">
        <f t="shared" si="123"/>
        <v>0.8695652173913043</v>
      </c>
      <c r="K1503" t="s">
        <v>636</v>
      </c>
      <c r="M1503" s="2">
        <v>460</v>
      </c>
    </row>
    <row r="1504" spans="2:13" ht="12.75">
      <c r="B1504" s="101">
        <v>400</v>
      </c>
      <c r="C1504" s="1" t="s">
        <v>28</v>
      </c>
      <c r="D1504" s="1" t="s">
        <v>535</v>
      </c>
      <c r="E1504" s="1" t="s">
        <v>29</v>
      </c>
      <c r="F1504" s="78" t="s">
        <v>635</v>
      </c>
      <c r="G1504" s="29" t="s">
        <v>81</v>
      </c>
      <c r="H1504" s="6">
        <f t="shared" si="124"/>
        <v>-25050</v>
      </c>
      <c r="I1504" s="24">
        <f t="shared" si="123"/>
        <v>0.8695652173913043</v>
      </c>
      <c r="K1504" t="s">
        <v>636</v>
      </c>
      <c r="M1504" s="2">
        <v>460</v>
      </c>
    </row>
    <row r="1505" spans="2:13" ht="12.75">
      <c r="B1505" s="101">
        <v>1600</v>
      </c>
      <c r="C1505" s="1" t="s">
        <v>28</v>
      </c>
      <c r="D1505" s="1" t="s">
        <v>535</v>
      </c>
      <c r="E1505" s="1" t="s">
        <v>29</v>
      </c>
      <c r="F1505" s="78" t="s">
        <v>635</v>
      </c>
      <c r="G1505" s="29" t="s">
        <v>226</v>
      </c>
      <c r="H1505" s="6">
        <f t="shared" si="124"/>
        <v>-26650</v>
      </c>
      <c r="I1505" s="24">
        <f t="shared" si="123"/>
        <v>3.4782608695652173</v>
      </c>
      <c r="K1505" t="s">
        <v>636</v>
      </c>
      <c r="M1505" s="2">
        <v>460</v>
      </c>
    </row>
    <row r="1506" spans="2:13" ht="12.75">
      <c r="B1506" s="101">
        <v>400</v>
      </c>
      <c r="C1506" s="1" t="s">
        <v>28</v>
      </c>
      <c r="D1506" s="1" t="s">
        <v>535</v>
      </c>
      <c r="E1506" s="1" t="s">
        <v>29</v>
      </c>
      <c r="F1506" s="78" t="s">
        <v>635</v>
      </c>
      <c r="G1506" s="29" t="s">
        <v>228</v>
      </c>
      <c r="H1506" s="6">
        <f t="shared" si="124"/>
        <v>-27050</v>
      </c>
      <c r="I1506" s="24">
        <f t="shared" si="123"/>
        <v>0.8695652173913043</v>
      </c>
      <c r="K1506" t="s">
        <v>636</v>
      </c>
      <c r="M1506" s="2">
        <v>460</v>
      </c>
    </row>
    <row r="1507" spans="2:13" ht="12.75">
      <c r="B1507" s="101">
        <v>1400</v>
      </c>
      <c r="C1507" s="1" t="s">
        <v>28</v>
      </c>
      <c r="D1507" s="1" t="s">
        <v>535</v>
      </c>
      <c r="E1507" s="1" t="s">
        <v>29</v>
      </c>
      <c r="F1507" s="78" t="s">
        <v>635</v>
      </c>
      <c r="G1507" s="29" t="s">
        <v>230</v>
      </c>
      <c r="H1507" s="6">
        <f t="shared" si="124"/>
        <v>-28450</v>
      </c>
      <c r="I1507" s="24">
        <f t="shared" si="123"/>
        <v>3.0434782608695654</v>
      </c>
      <c r="K1507" t="s">
        <v>636</v>
      </c>
      <c r="M1507" s="2">
        <v>460</v>
      </c>
    </row>
    <row r="1508" spans="2:13" ht="12.75">
      <c r="B1508" s="101">
        <v>400</v>
      </c>
      <c r="C1508" s="1" t="s">
        <v>28</v>
      </c>
      <c r="D1508" s="1" t="s">
        <v>535</v>
      </c>
      <c r="E1508" s="1" t="s">
        <v>29</v>
      </c>
      <c r="F1508" s="32" t="s">
        <v>635</v>
      </c>
      <c r="G1508" s="29" t="s">
        <v>232</v>
      </c>
      <c r="H1508" s="6">
        <f t="shared" si="124"/>
        <v>-28850</v>
      </c>
      <c r="I1508" s="24">
        <f t="shared" si="123"/>
        <v>0.8695652173913043</v>
      </c>
      <c r="K1508" t="s">
        <v>636</v>
      </c>
      <c r="M1508" s="2">
        <v>460</v>
      </c>
    </row>
    <row r="1509" spans="2:13" ht="12.75">
      <c r="B1509" s="101">
        <v>400</v>
      </c>
      <c r="C1509" s="1" t="s">
        <v>28</v>
      </c>
      <c r="D1509" s="1" t="s">
        <v>535</v>
      </c>
      <c r="E1509" s="1" t="s">
        <v>29</v>
      </c>
      <c r="F1509" s="78" t="s">
        <v>635</v>
      </c>
      <c r="G1509" s="29" t="s">
        <v>302</v>
      </c>
      <c r="H1509" s="6">
        <f t="shared" si="124"/>
        <v>-29250</v>
      </c>
      <c r="I1509" s="24">
        <f t="shared" si="123"/>
        <v>0.8695652173913043</v>
      </c>
      <c r="K1509" t="s">
        <v>636</v>
      </c>
      <c r="M1509" s="2">
        <v>460</v>
      </c>
    </row>
    <row r="1510" spans="2:13" ht="12.75">
      <c r="B1510" s="101">
        <v>1000</v>
      </c>
      <c r="C1510" s="1" t="s">
        <v>28</v>
      </c>
      <c r="D1510" s="1" t="s">
        <v>535</v>
      </c>
      <c r="E1510" s="1" t="s">
        <v>29</v>
      </c>
      <c r="F1510" s="78" t="s">
        <v>635</v>
      </c>
      <c r="G1510" s="29" t="s">
        <v>303</v>
      </c>
      <c r="H1510" s="6">
        <f t="shared" si="124"/>
        <v>-30250</v>
      </c>
      <c r="I1510" s="24">
        <f t="shared" si="123"/>
        <v>2.1739130434782608</v>
      </c>
      <c r="K1510" t="s">
        <v>636</v>
      </c>
      <c r="M1510" s="2">
        <v>460</v>
      </c>
    </row>
    <row r="1511" spans="2:13" ht="12.75">
      <c r="B1511" s="101">
        <v>1500</v>
      </c>
      <c r="C1511" s="1" t="s">
        <v>28</v>
      </c>
      <c r="D1511" s="1" t="s">
        <v>535</v>
      </c>
      <c r="E1511" s="1" t="s">
        <v>29</v>
      </c>
      <c r="F1511" s="78" t="s">
        <v>635</v>
      </c>
      <c r="G1511" s="29" t="s">
        <v>304</v>
      </c>
      <c r="H1511" s="6">
        <f t="shared" si="124"/>
        <v>-31750</v>
      </c>
      <c r="I1511" s="24">
        <f aca="true" t="shared" si="125" ref="I1511:I1542">+B1511/M1511</f>
        <v>3.260869565217391</v>
      </c>
      <c r="K1511" t="s">
        <v>636</v>
      </c>
      <c r="M1511" s="2">
        <v>460</v>
      </c>
    </row>
    <row r="1512" spans="2:13" ht="12.75">
      <c r="B1512" s="101">
        <v>1500</v>
      </c>
      <c r="C1512" s="1" t="s">
        <v>28</v>
      </c>
      <c r="D1512" s="1" t="s">
        <v>535</v>
      </c>
      <c r="E1512" s="1" t="s">
        <v>29</v>
      </c>
      <c r="F1512" s="78" t="s">
        <v>635</v>
      </c>
      <c r="G1512" s="29" t="s">
        <v>305</v>
      </c>
      <c r="H1512" s="6">
        <f t="shared" si="124"/>
        <v>-33250</v>
      </c>
      <c r="I1512" s="24">
        <f t="shared" si="125"/>
        <v>3.260869565217391</v>
      </c>
      <c r="K1512" t="s">
        <v>636</v>
      </c>
      <c r="M1512" s="2">
        <v>460</v>
      </c>
    </row>
    <row r="1513" spans="2:13" ht="12.75">
      <c r="B1513" s="101">
        <v>2000</v>
      </c>
      <c r="C1513" s="1" t="s">
        <v>28</v>
      </c>
      <c r="D1513" s="1" t="s">
        <v>535</v>
      </c>
      <c r="E1513" s="1" t="s">
        <v>29</v>
      </c>
      <c r="F1513" s="78" t="s">
        <v>635</v>
      </c>
      <c r="G1513" s="29" t="s">
        <v>305</v>
      </c>
      <c r="H1513" s="6">
        <f t="shared" si="124"/>
        <v>-35250</v>
      </c>
      <c r="I1513" s="24">
        <f t="shared" si="125"/>
        <v>4.3478260869565215</v>
      </c>
      <c r="K1513" t="s">
        <v>636</v>
      </c>
      <c r="M1513" s="2">
        <v>460</v>
      </c>
    </row>
    <row r="1514" spans="2:13" ht="12.75">
      <c r="B1514" s="101">
        <v>800</v>
      </c>
      <c r="C1514" s="1" t="s">
        <v>28</v>
      </c>
      <c r="D1514" s="1" t="s">
        <v>535</v>
      </c>
      <c r="E1514" s="1" t="s">
        <v>29</v>
      </c>
      <c r="F1514" s="78" t="s">
        <v>635</v>
      </c>
      <c r="G1514" s="29" t="s">
        <v>311</v>
      </c>
      <c r="H1514" s="6">
        <f t="shared" si="124"/>
        <v>-36050</v>
      </c>
      <c r="I1514" s="24">
        <f t="shared" si="125"/>
        <v>1.7391304347826086</v>
      </c>
      <c r="K1514" t="s">
        <v>636</v>
      </c>
      <c r="M1514" s="2">
        <v>460</v>
      </c>
    </row>
    <row r="1515" spans="2:13" ht="12.75">
      <c r="B1515" s="101">
        <v>400</v>
      </c>
      <c r="C1515" s="1" t="s">
        <v>28</v>
      </c>
      <c r="D1515" s="1" t="s">
        <v>535</v>
      </c>
      <c r="E1515" s="1" t="s">
        <v>29</v>
      </c>
      <c r="F1515" s="78" t="s">
        <v>635</v>
      </c>
      <c r="G1515" s="29" t="s">
        <v>368</v>
      </c>
      <c r="H1515" s="6">
        <f t="shared" si="124"/>
        <v>-36450</v>
      </c>
      <c r="I1515" s="24">
        <f t="shared" si="125"/>
        <v>0.8695652173913043</v>
      </c>
      <c r="K1515" t="s">
        <v>636</v>
      </c>
      <c r="M1515" s="2">
        <v>460</v>
      </c>
    </row>
    <row r="1516" spans="2:13" ht="12.75">
      <c r="B1516" s="101">
        <v>400</v>
      </c>
      <c r="C1516" s="1" t="s">
        <v>28</v>
      </c>
      <c r="D1516" s="1" t="s">
        <v>535</v>
      </c>
      <c r="E1516" s="1" t="s">
        <v>29</v>
      </c>
      <c r="F1516" s="78" t="s">
        <v>635</v>
      </c>
      <c r="G1516" s="29" t="s">
        <v>371</v>
      </c>
      <c r="H1516" s="6">
        <f t="shared" si="124"/>
        <v>-36850</v>
      </c>
      <c r="I1516" s="24">
        <f t="shared" si="125"/>
        <v>0.8695652173913043</v>
      </c>
      <c r="K1516" t="s">
        <v>636</v>
      </c>
      <c r="L1516">
        <v>2</v>
      </c>
      <c r="M1516" s="2">
        <v>460</v>
      </c>
    </row>
    <row r="1517" spans="2:13" ht="12.75">
      <c r="B1517" s="101">
        <v>1300</v>
      </c>
      <c r="C1517" s="1" t="s">
        <v>28</v>
      </c>
      <c r="D1517" s="1" t="s">
        <v>535</v>
      </c>
      <c r="E1517" s="1" t="s">
        <v>29</v>
      </c>
      <c r="F1517" s="78" t="s">
        <v>635</v>
      </c>
      <c r="G1517" s="29" t="s">
        <v>373</v>
      </c>
      <c r="H1517" s="6">
        <f t="shared" si="124"/>
        <v>-38150</v>
      </c>
      <c r="I1517" s="24">
        <f t="shared" si="125"/>
        <v>2.8260869565217392</v>
      </c>
      <c r="K1517" t="s">
        <v>636</v>
      </c>
      <c r="M1517" s="2">
        <v>460</v>
      </c>
    </row>
    <row r="1518" spans="2:13" ht="12.75">
      <c r="B1518" s="101">
        <v>800</v>
      </c>
      <c r="C1518" s="1" t="s">
        <v>28</v>
      </c>
      <c r="D1518" s="1" t="s">
        <v>535</v>
      </c>
      <c r="E1518" s="1" t="s">
        <v>29</v>
      </c>
      <c r="F1518" s="32" t="s">
        <v>635</v>
      </c>
      <c r="G1518" s="29" t="s">
        <v>375</v>
      </c>
      <c r="H1518" s="6">
        <f t="shared" si="124"/>
        <v>-38950</v>
      </c>
      <c r="I1518" s="24">
        <f t="shared" si="125"/>
        <v>1.7391304347826086</v>
      </c>
      <c r="K1518" t="s">
        <v>636</v>
      </c>
      <c r="M1518" s="2">
        <v>460</v>
      </c>
    </row>
    <row r="1519" spans="2:13" ht="12.75">
      <c r="B1519" s="101">
        <v>1200</v>
      </c>
      <c r="C1519" s="1" t="s">
        <v>28</v>
      </c>
      <c r="D1519" s="1" t="s">
        <v>535</v>
      </c>
      <c r="E1519" s="1" t="s">
        <v>29</v>
      </c>
      <c r="F1519" s="78" t="s">
        <v>635</v>
      </c>
      <c r="G1519" s="29" t="s">
        <v>399</v>
      </c>
      <c r="H1519" s="6">
        <f t="shared" si="124"/>
        <v>-40150</v>
      </c>
      <c r="I1519" s="24">
        <f t="shared" si="125"/>
        <v>2.608695652173913</v>
      </c>
      <c r="K1519" t="s">
        <v>636</v>
      </c>
      <c r="M1519" s="2">
        <v>460</v>
      </c>
    </row>
    <row r="1520" spans="2:13" ht="12.75">
      <c r="B1520" s="101">
        <v>1600</v>
      </c>
      <c r="C1520" s="1" t="s">
        <v>28</v>
      </c>
      <c r="D1520" s="1" t="s">
        <v>535</v>
      </c>
      <c r="E1520" s="1" t="s">
        <v>29</v>
      </c>
      <c r="F1520" s="78" t="s">
        <v>635</v>
      </c>
      <c r="G1520" s="29" t="s">
        <v>377</v>
      </c>
      <c r="H1520" s="6">
        <f t="shared" si="124"/>
        <v>-41750</v>
      </c>
      <c r="I1520" s="24">
        <f t="shared" si="125"/>
        <v>3.4782608695652173</v>
      </c>
      <c r="K1520" t="s">
        <v>636</v>
      </c>
      <c r="M1520" s="2">
        <v>460</v>
      </c>
    </row>
    <row r="1521" spans="2:13" ht="12.75">
      <c r="B1521" s="105">
        <v>2000</v>
      </c>
      <c r="C1521" s="1" t="s">
        <v>28</v>
      </c>
      <c r="D1521" s="1" t="s">
        <v>535</v>
      </c>
      <c r="E1521" s="1" t="s">
        <v>29</v>
      </c>
      <c r="F1521" s="78" t="s">
        <v>635</v>
      </c>
      <c r="G1521" s="29" t="s">
        <v>379</v>
      </c>
      <c r="H1521" s="6">
        <f t="shared" si="124"/>
        <v>-43750</v>
      </c>
      <c r="I1521" s="24">
        <f t="shared" si="125"/>
        <v>4.3478260869565215</v>
      </c>
      <c r="K1521" t="s">
        <v>636</v>
      </c>
      <c r="M1521" s="2">
        <v>460</v>
      </c>
    </row>
    <row r="1522" spans="2:13" ht="12.75">
      <c r="B1522" s="101">
        <v>600</v>
      </c>
      <c r="C1522" s="1" t="s">
        <v>28</v>
      </c>
      <c r="D1522" s="1" t="s">
        <v>535</v>
      </c>
      <c r="E1522" s="1" t="s">
        <v>29</v>
      </c>
      <c r="F1522" s="78" t="s">
        <v>637</v>
      </c>
      <c r="G1522" s="29" t="s">
        <v>63</v>
      </c>
      <c r="H1522" s="6">
        <f t="shared" si="124"/>
        <v>-44350</v>
      </c>
      <c r="I1522" s="24">
        <f t="shared" si="125"/>
        <v>1.3043478260869565</v>
      </c>
      <c r="K1522" t="s">
        <v>636</v>
      </c>
      <c r="M1522" s="2">
        <v>460</v>
      </c>
    </row>
    <row r="1523" spans="2:13" ht="12.75">
      <c r="B1523" s="101">
        <v>600</v>
      </c>
      <c r="C1523" s="1" t="s">
        <v>28</v>
      </c>
      <c r="D1523" s="1" t="s">
        <v>535</v>
      </c>
      <c r="E1523" s="1" t="s">
        <v>29</v>
      </c>
      <c r="F1523" s="78" t="s">
        <v>637</v>
      </c>
      <c r="G1523" s="29" t="s">
        <v>65</v>
      </c>
      <c r="H1523" s="6">
        <f t="shared" si="124"/>
        <v>-44950</v>
      </c>
      <c r="I1523" s="24">
        <f t="shared" si="125"/>
        <v>1.3043478260869565</v>
      </c>
      <c r="K1523" t="s">
        <v>636</v>
      </c>
      <c r="M1523" s="2">
        <v>460</v>
      </c>
    </row>
    <row r="1524" spans="2:13" ht="12.75">
      <c r="B1524" s="101">
        <v>600</v>
      </c>
      <c r="C1524" s="1" t="s">
        <v>28</v>
      </c>
      <c r="D1524" s="1" t="s">
        <v>535</v>
      </c>
      <c r="E1524" s="1" t="s">
        <v>29</v>
      </c>
      <c r="F1524" s="78" t="s">
        <v>637</v>
      </c>
      <c r="G1524" s="29" t="s">
        <v>67</v>
      </c>
      <c r="H1524" s="6">
        <f t="shared" si="124"/>
        <v>-45550</v>
      </c>
      <c r="I1524" s="24">
        <f t="shared" si="125"/>
        <v>1.3043478260869565</v>
      </c>
      <c r="K1524" t="s">
        <v>636</v>
      </c>
      <c r="M1524" s="2">
        <v>460</v>
      </c>
    </row>
    <row r="1525" spans="2:13" ht="12.75">
      <c r="B1525" s="101">
        <v>1000</v>
      </c>
      <c r="C1525" s="1" t="s">
        <v>28</v>
      </c>
      <c r="D1525" s="1" t="s">
        <v>535</v>
      </c>
      <c r="E1525" s="1" t="s">
        <v>29</v>
      </c>
      <c r="F1525" s="78" t="s">
        <v>637</v>
      </c>
      <c r="G1525" s="29" t="s">
        <v>71</v>
      </c>
      <c r="H1525" s="6">
        <f t="shared" si="124"/>
        <v>-46550</v>
      </c>
      <c r="I1525" s="24">
        <f t="shared" si="125"/>
        <v>2.1739130434782608</v>
      </c>
      <c r="K1525" t="s">
        <v>636</v>
      </c>
      <c r="M1525" s="2">
        <v>460</v>
      </c>
    </row>
    <row r="1526" spans="2:13" ht="12.75">
      <c r="B1526" s="101">
        <v>600</v>
      </c>
      <c r="C1526" s="1" t="s">
        <v>28</v>
      </c>
      <c r="D1526" s="1" t="s">
        <v>535</v>
      </c>
      <c r="E1526" s="1" t="s">
        <v>29</v>
      </c>
      <c r="F1526" s="78" t="s">
        <v>637</v>
      </c>
      <c r="G1526" s="29" t="s">
        <v>73</v>
      </c>
      <c r="H1526" s="6">
        <f t="shared" si="124"/>
        <v>-47150</v>
      </c>
      <c r="I1526" s="24">
        <f t="shared" si="125"/>
        <v>1.3043478260869565</v>
      </c>
      <c r="K1526" t="s">
        <v>636</v>
      </c>
      <c r="M1526" s="2">
        <v>460</v>
      </c>
    </row>
    <row r="1527" spans="2:13" ht="12.75">
      <c r="B1527" s="101">
        <v>600</v>
      </c>
      <c r="C1527" s="1" t="s">
        <v>28</v>
      </c>
      <c r="D1527" s="1" t="s">
        <v>535</v>
      </c>
      <c r="E1527" s="1" t="s">
        <v>29</v>
      </c>
      <c r="F1527" s="78" t="s">
        <v>637</v>
      </c>
      <c r="G1527" s="29" t="s">
        <v>75</v>
      </c>
      <c r="H1527" s="6">
        <f t="shared" si="124"/>
        <v>-47750</v>
      </c>
      <c r="I1527" s="24">
        <f t="shared" si="125"/>
        <v>1.3043478260869565</v>
      </c>
      <c r="K1527" t="s">
        <v>636</v>
      </c>
      <c r="M1527" s="2">
        <v>460</v>
      </c>
    </row>
    <row r="1528" spans="2:13" ht="12.75">
      <c r="B1528" s="101">
        <v>600</v>
      </c>
      <c r="C1528" s="1" t="s">
        <v>28</v>
      </c>
      <c r="D1528" s="1" t="s">
        <v>535</v>
      </c>
      <c r="E1528" s="1" t="s">
        <v>29</v>
      </c>
      <c r="F1528" s="78" t="s">
        <v>637</v>
      </c>
      <c r="G1528" s="29" t="s">
        <v>77</v>
      </c>
      <c r="H1528" s="6">
        <f t="shared" si="124"/>
        <v>-48350</v>
      </c>
      <c r="I1528" s="24">
        <f t="shared" si="125"/>
        <v>1.3043478260869565</v>
      </c>
      <c r="K1528" t="s">
        <v>636</v>
      </c>
      <c r="M1528" s="2">
        <v>460</v>
      </c>
    </row>
    <row r="1529" spans="2:13" ht="12.75">
      <c r="B1529" s="101">
        <v>1500</v>
      </c>
      <c r="C1529" s="1" t="s">
        <v>28</v>
      </c>
      <c r="D1529" s="1" t="s">
        <v>535</v>
      </c>
      <c r="E1529" s="1" t="s">
        <v>29</v>
      </c>
      <c r="F1529" s="78" t="s">
        <v>637</v>
      </c>
      <c r="G1529" s="29" t="s">
        <v>81</v>
      </c>
      <c r="H1529" s="6">
        <f t="shared" si="124"/>
        <v>-49850</v>
      </c>
      <c r="I1529" s="24">
        <f t="shared" si="125"/>
        <v>3.260869565217391</v>
      </c>
      <c r="K1529" t="s">
        <v>636</v>
      </c>
      <c r="M1529" s="2">
        <v>460</v>
      </c>
    </row>
    <row r="1530" spans="2:13" ht="12.75">
      <c r="B1530" s="101">
        <v>1000</v>
      </c>
      <c r="C1530" s="1" t="s">
        <v>28</v>
      </c>
      <c r="D1530" s="1" t="s">
        <v>535</v>
      </c>
      <c r="E1530" s="1" t="s">
        <v>29</v>
      </c>
      <c r="F1530" s="78" t="s">
        <v>637</v>
      </c>
      <c r="G1530" s="29" t="s">
        <v>224</v>
      </c>
      <c r="H1530" s="6">
        <f t="shared" si="124"/>
        <v>-50850</v>
      </c>
      <c r="I1530" s="24">
        <f t="shared" si="125"/>
        <v>2.1739130434782608</v>
      </c>
      <c r="K1530" t="s">
        <v>636</v>
      </c>
      <c r="M1530" s="2">
        <v>460</v>
      </c>
    </row>
    <row r="1531" spans="2:13" ht="12.75">
      <c r="B1531" s="101">
        <v>1000</v>
      </c>
      <c r="C1531" s="1" t="s">
        <v>28</v>
      </c>
      <c r="D1531" s="1" t="s">
        <v>535</v>
      </c>
      <c r="E1531" s="1" t="s">
        <v>29</v>
      </c>
      <c r="F1531" s="78" t="s">
        <v>637</v>
      </c>
      <c r="G1531" s="29" t="s">
        <v>226</v>
      </c>
      <c r="H1531" s="6">
        <f t="shared" si="124"/>
        <v>-51850</v>
      </c>
      <c r="I1531" s="24">
        <f t="shared" si="125"/>
        <v>2.1739130434782608</v>
      </c>
      <c r="K1531" t="s">
        <v>636</v>
      </c>
      <c r="M1531" s="2">
        <v>460</v>
      </c>
    </row>
    <row r="1532" spans="2:13" ht="12.75">
      <c r="B1532" s="101">
        <v>1000</v>
      </c>
      <c r="C1532" s="1" t="s">
        <v>28</v>
      </c>
      <c r="D1532" s="1" t="s">
        <v>535</v>
      </c>
      <c r="E1532" s="1" t="s">
        <v>29</v>
      </c>
      <c r="F1532" s="78" t="s">
        <v>637</v>
      </c>
      <c r="G1532" s="29" t="s">
        <v>228</v>
      </c>
      <c r="H1532" s="6">
        <f t="shared" si="124"/>
        <v>-52850</v>
      </c>
      <c r="I1532" s="24">
        <f t="shared" si="125"/>
        <v>2.1739130434782608</v>
      </c>
      <c r="K1532" t="s">
        <v>636</v>
      </c>
      <c r="M1532" s="2">
        <v>460</v>
      </c>
    </row>
    <row r="1533" spans="2:13" ht="12.75">
      <c r="B1533" s="101">
        <v>1000</v>
      </c>
      <c r="C1533" s="1" t="s">
        <v>28</v>
      </c>
      <c r="D1533" s="1" t="s">
        <v>535</v>
      </c>
      <c r="E1533" s="1" t="s">
        <v>29</v>
      </c>
      <c r="F1533" s="78" t="s">
        <v>637</v>
      </c>
      <c r="G1533" s="29" t="s">
        <v>230</v>
      </c>
      <c r="H1533" s="6">
        <f aca="true" t="shared" si="126" ref="H1533:H1564">H1532-B1533</f>
        <v>-53850</v>
      </c>
      <c r="I1533" s="24">
        <f t="shared" si="125"/>
        <v>2.1739130434782608</v>
      </c>
      <c r="K1533" t="s">
        <v>636</v>
      </c>
      <c r="M1533" s="2">
        <v>460</v>
      </c>
    </row>
    <row r="1534" spans="2:13" ht="12.75">
      <c r="B1534" s="101">
        <v>500</v>
      </c>
      <c r="C1534" s="1" t="s">
        <v>28</v>
      </c>
      <c r="D1534" s="1" t="s">
        <v>535</v>
      </c>
      <c r="E1534" s="1" t="s">
        <v>29</v>
      </c>
      <c r="F1534" s="78" t="s">
        <v>637</v>
      </c>
      <c r="G1534" s="29" t="s">
        <v>230</v>
      </c>
      <c r="H1534" s="6">
        <f t="shared" si="126"/>
        <v>-54350</v>
      </c>
      <c r="I1534" s="24">
        <f t="shared" si="125"/>
        <v>1.0869565217391304</v>
      </c>
      <c r="K1534" t="s">
        <v>636</v>
      </c>
      <c r="M1534" s="2">
        <v>460</v>
      </c>
    </row>
    <row r="1535" spans="2:13" ht="12.75">
      <c r="B1535" s="101">
        <v>500</v>
      </c>
      <c r="C1535" s="1" t="s">
        <v>28</v>
      </c>
      <c r="D1535" s="1" t="s">
        <v>535</v>
      </c>
      <c r="E1535" s="1" t="s">
        <v>29</v>
      </c>
      <c r="F1535" s="78" t="s">
        <v>637</v>
      </c>
      <c r="G1535" s="29" t="s">
        <v>230</v>
      </c>
      <c r="H1535" s="6">
        <f t="shared" si="126"/>
        <v>-54850</v>
      </c>
      <c r="I1535" s="24">
        <f t="shared" si="125"/>
        <v>1.0869565217391304</v>
      </c>
      <c r="K1535" t="s">
        <v>636</v>
      </c>
      <c r="M1535" s="2">
        <v>460</v>
      </c>
    </row>
    <row r="1536" spans="2:13" ht="12.75">
      <c r="B1536" s="101">
        <v>600</v>
      </c>
      <c r="C1536" s="1" t="s">
        <v>28</v>
      </c>
      <c r="D1536" s="1" t="s">
        <v>535</v>
      </c>
      <c r="E1536" s="1" t="s">
        <v>29</v>
      </c>
      <c r="F1536" s="78" t="s">
        <v>637</v>
      </c>
      <c r="G1536" s="29" t="s">
        <v>232</v>
      </c>
      <c r="H1536" s="6">
        <f t="shared" si="126"/>
        <v>-55450</v>
      </c>
      <c r="I1536" s="24">
        <f t="shared" si="125"/>
        <v>1.3043478260869565</v>
      </c>
      <c r="K1536" t="s">
        <v>636</v>
      </c>
      <c r="M1536" s="2">
        <v>460</v>
      </c>
    </row>
    <row r="1537" spans="2:13" ht="12.75">
      <c r="B1537" s="101">
        <v>600</v>
      </c>
      <c r="C1537" s="1" t="s">
        <v>28</v>
      </c>
      <c r="D1537" s="1" t="s">
        <v>535</v>
      </c>
      <c r="E1537" s="1" t="s">
        <v>29</v>
      </c>
      <c r="F1537" s="78" t="s">
        <v>637</v>
      </c>
      <c r="G1537" s="29" t="s">
        <v>302</v>
      </c>
      <c r="H1537" s="6">
        <f t="shared" si="126"/>
        <v>-56050</v>
      </c>
      <c r="I1537" s="24">
        <f t="shared" si="125"/>
        <v>1.3043478260869565</v>
      </c>
      <c r="K1537" t="s">
        <v>636</v>
      </c>
      <c r="M1537" s="2">
        <v>460</v>
      </c>
    </row>
    <row r="1538" spans="2:13" ht="12.75">
      <c r="B1538" s="101">
        <v>1500</v>
      </c>
      <c r="C1538" s="1" t="s">
        <v>28</v>
      </c>
      <c r="D1538" s="1" t="s">
        <v>535</v>
      </c>
      <c r="E1538" s="1" t="s">
        <v>29</v>
      </c>
      <c r="F1538" s="78" t="s">
        <v>637</v>
      </c>
      <c r="G1538" s="29" t="s">
        <v>303</v>
      </c>
      <c r="H1538" s="6">
        <f t="shared" si="126"/>
        <v>-57550</v>
      </c>
      <c r="I1538" s="24">
        <f t="shared" si="125"/>
        <v>3.260869565217391</v>
      </c>
      <c r="K1538" t="s">
        <v>636</v>
      </c>
      <c r="M1538" s="2">
        <v>460</v>
      </c>
    </row>
    <row r="1539" spans="2:13" ht="12.75">
      <c r="B1539" s="101">
        <v>1000</v>
      </c>
      <c r="C1539" s="1" t="s">
        <v>28</v>
      </c>
      <c r="D1539" s="1" t="s">
        <v>535</v>
      </c>
      <c r="E1539" s="1" t="s">
        <v>29</v>
      </c>
      <c r="F1539" s="78" t="s">
        <v>637</v>
      </c>
      <c r="G1539" s="29" t="s">
        <v>304</v>
      </c>
      <c r="H1539" s="6">
        <f t="shared" si="126"/>
        <v>-58550</v>
      </c>
      <c r="I1539" s="24">
        <f t="shared" si="125"/>
        <v>2.1739130434782608</v>
      </c>
      <c r="K1539" t="s">
        <v>636</v>
      </c>
      <c r="M1539" s="2">
        <v>460</v>
      </c>
    </row>
    <row r="1540" spans="2:13" ht="12.75">
      <c r="B1540" s="101">
        <v>1000</v>
      </c>
      <c r="C1540" s="1" t="s">
        <v>28</v>
      </c>
      <c r="D1540" s="1" t="s">
        <v>535</v>
      </c>
      <c r="E1540" s="1" t="s">
        <v>29</v>
      </c>
      <c r="F1540" s="78" t="s">
        <v>637</v>
      </c>
      <c r="G1540" s="29" t="s">
        <v>305</v>
      </c>
      <c r="H1540" s="6">
        <f t="shared" si="126"/>
        <v>-59550</v>
      </c>
      <c r="I1540" s="24">
        <f t="shared" si="125"/>
        <v>2.1739130434782608</v>
      </c>
      <c r="K1540" t="s">
        <v>636</v>
      </c>
      <c r="M1540" s="2">
        <v>460</v>
      </c>
    </row>
    <row r="1541" spans="2:13" ht="12.75">
      <c r="B1541" s="101">
        <v>900</v>
      </c>
      <c r="C1541" s="1" t="s">
        <v>28</v>
      </c>
      <c r="D1541" s="1" t="s">
        <v>535</v>
      </c>
      <c r="E1541" s="1" t="s">
        <v>29</v>
      </c>
      <c r="F1541" s="78" t="s">
        <v>637</v>
      </c>
      <c r="G1541" s="29" t="s">
        <v>311</v>
      </c>
      <c r="H1541" s="6">
        <f t="shared" si="126"/>
        <v>-60450</v>
      </c>
      <c r="I1541" s="24">
        <f t="shared" si="125"/>
        <v>1.9565217391304348</v>
      </c>
      <c r="K1541" t="s">
        <v>636</v>
      </c>
      <c r="M1541" s="2">
        <v>460</v>
      </c>
    </row>
    <row r="1542" spans="2:13" ht="12.75">
      <c r="B1542" s="101">
        <v>600</v>
      </c>
      <c r="C1542" s="1" t="s">
        <v>28</v>
      </c>
      <c r="D1542" s="1" t="s">
        <v>535</v>
      </c>
      <c r="E1542" s="1" t="s">
        <v>29</v>
      </c>
      <c r="F1542" s="78" t="s">
        <v>637</v>
      </c>
      <c r="G1542" s="29" t="s">
        <v>368</v>
      </c>
      <c r="H1542" s="6">
        <f t="shared" si="126"/>
        <v>-61050</v>
      </c>
      <c r="I1542" s="24">
        <f t="shared" si="125"/>
        <v>1.3043478260869565</v>
      </c>
      <c r="K1542" t="s">
        <v>636</v>
      </c>
      <c r="M1542" s="2">
        <v>460</v>
      </c>
    </row>
    <row r="1543" spans="2:13" ht="12.75">
      <c r="B1543" s="101">
        <v>600</v>
      </c>
      <c r="C1543" s="1" t="s">
        <v>28</v>
      </c>
      <c r="D1543" s="1" t="s">
        <v>535</v>
      </c>
      <c r="E1543" s="1" t="s">
        <v>29</v>
      </c>
      <c r="F1543" s="78" t="s">
        <v>637</v>
      </c>
      <c r="G1543" s="29" t="s">
        <v>371</v>
      </c>
      <c r="H1543" s="6">
        <f t="shared" si="126"/>
        <v>-61650</v>
      </c>
      <c r="I1543" s="24">
        <f aca="true" t="shared" si="127" ref="I1543:I1574">+B1543/M1543</f>
        <v>1.3043478260869565</v>
      </c>
      <c r="K1543" t="s">
        <v>636</v>
      </c>
      <c r="M1543" s="2">
        <v>460</v>
      </c>
    </row>
    <row r="1544" spans="2:13" ht="12.75">
      <c r="B1544" s="101">
        <v>1500</v>
      </c>
      <c r="C1544" s="1" t="s">
        <v>28</v>
      </c>
      <c r="D1544" s="1" t="s">
        <v>535</v>
      </c>
      <c r="E1544" s="1" t="s">
        <v>29</v>
      </c>
      <c r="F1544" s="78" t="s">
        <v>637</v>
      </c>
      <c r="G1544" s="29" t="s">
        <v>373</v>
      </c>
      <c r="H1544" s="6">
        <f t="shared" si="126"/>
        <v>-63150</v>
      </c>
      <c r="I1544" s="24">
        <f t="shared" si="127"/>
        <v>3.260869565217391</v>
      </c>
      <c r="K1544" t="s">
        <v>636</v>
      </c>
      <c r="L1544">
        <v>1</v>
      </c>
      <c r="M1544" s="2">
        <v>460</v>
      </c>
    </row>
    <row r="1545" spans="2:13" ht="12.75">
      <c r="B1545" s="101">
        <v>1500</v>
      </c>
      <c r="C1545" s="1" t="s">
        <v>28</v>
      </c>
      <c r="D1545" s="1" t="s">
        <v>535</v>
      </c>
      <c r="E1545" s="1" t="s">
        <v>29</v>
      </c>
      <c r="F1545" s="78" t="s">
        <v>637</v>
      </c>
      <c r="G1545" s="29" t="s">
        <v>375</v>
      </c>
      <c r="H1545" s="6">
        <f t="shared" si="126"/>
        <v>-64650</v>
      </c>
      <c r="I1545" s="24">
        <f t="shared" si="127"/>
        <v>3.260869565217391</v>
      </c>
      <c r="K1545" t="s">
        <v>636</v>
      </c>
      <c r="M1545" s="2">
        <v>460</v>
      </c>
    </row>
    <row r="1546" spans="2:13" ht="12.75">
      <c r="B1546" s="101">
        <v>1000</v>
      </c>
      <c r="C1546" s="1" t="s">
        <v>28</v>
      </c>
      <c r="D1546" s="1" t="s">
        <v>535</v>
      </c>
      <c r="E1546" s="1" t="s">
        <v>29</v>
      </c>
      <c r="F1546" s="340" t="s">
        <v>637</v>
      </c>
      <c r="G1546" s="29" t="s">
        <v>397</v>
      </c>
      <c r="H1546" s="6">
        <f t="shared" si="126"/>
        <v>-65650</v>
      </c>
      <c r="I1546" s="24">
        <f t="shared" si="127"/>
        <v>2.1739130434782608</v>
      </c>
      <c r="K1546" t="s">
        <v>636</v>
      </c>
      <c r="L1546">
        <v>2</v>
      </c>
      <c r="M1546" s="2">
        <v>460</v>
      </c>
    </row>
    <row r="1547" spans="2:13" ht="12.75">
      <c r="B1547" s="101">
        <v>1000</v>
      </c>
      <c r="C1547" s="1" t="s">
        <v>28</v>
      </c>
      <c r="D1547" s="1" t="s">
        <v>535</v>
      </c>
      <c r="E1547" s="1" t="s">
        <v>29</v>
      </c>
      <c r="F1547" s="78" t="s">
        <v>637</v>
      </c>
      <c r="G1547" s="29" t="s">
        <v>399</v>
      </c>
      <c r="H1547" s="6">
        <f t="shared" si="126"/>
        <v>-66650</v>
      </c>
      <c r="I1547" s="24">
        <f t="shared" si="127"/>
        <v>2.1739130434782608</v>
      </c>
      <c r="K1547" t="s">
        <v>636</v>
      </c>
      <c r="M1547" s="2">
        <v>460</v>
      </c>
    </row>
    <row r="1548" spans="2:13" ht="12.75">
      <c r="B1548" s="344">
        <v>1000</v>
      </c>
      <c r="C1548" s="1" t="s">
        <v>28</v>
      </c>
      <c r="D1548" s="1" t="s">
        <v>535</v>
      </c>
      <c r="E1548" s="1" t="s">
        <v>29</v>
      </c>
      <c r="F1548" s="78" t="s">
        <v>637</v>
      </c>
      <c r="G1548" s="29" t="s">
        <v>399</v>
      </c>
      <c r="H1548" s="6">
        <f t="shared" si="126"/>
        <v>-67650</v>
      </c>
      <c r="I1548" s="24">
        <f t="shared" si="127"/>
        <v>2.1739130434782608</v>
      </c>
      <c r="K1548" t="s">
        <v>636</v>
      </c>
      <c r="M1548" s="2">
        <v>460</v>
      </c>
    </row>
    <row r="1549" spans="2:13" ht="12.75">
      <c r="B1549" s="101">
        <v>500</v>
      </c>
      <c r="C1549" s="1" t="s">
        <v>28</v>
      </c>
      <c r="D1549" s="1" t="s">
        <v>535</v>
      </c>
      <c r="E1549" s="1" t="s">
        <v>29</v>
      </c>
      <c r="F1549" s="78" t="s">
        <v>637</v>
      </c>
      <c r="G1549" s="29" t="s">
        <v>377</v>
      </c>
      <c r="H1549" s="6">
        <f t="shared" si="126"/>
        <v>-68150</v>
      </c>
      <c r="I1549" s="24">
        <f t="shared" si="127"/>
        <v>1.0869565217391304</v>
      </c>
      <c r="K1549" t="s">
        <v>636</v>
      </c>
      <c r="M1549" s="2">
        <v>460</v>
      </c>
    </row>
    <row r="1550" spans="2:13" ht="12.75">
      <c r="B1550" s="101">
        <v>1500</v>
      </c>
      <c r="C1550" s="1" t="s">
        <v>28</v>
      </c>
      <c r="D1550" s="1" t="s">
        <v>535</v>
      </c>
      <c r="E1550" s="1" t="s">
        <v>29</v>
      </c>
      <c r="F1550" s="78" t="s">
        <v>637</v>
      </c>
      <c r="G1550" s="29" t="s">
        <v>377</v>
      </c>
      <c r="H1550" s="6">
        <f t="shared" si="126"/>
        <v>-69650</v>
      </c>
      <c r="I1550" s="24">
        <f t="shared" si="127"/>
        <v>3.260869565217391</v>
      </c>
      <c r="K1550" t="s">
        <v>636</v>
      </c>
      <c r="M1550" s="2">
        <v>460</v>
      </c>
    </row>
    <row r="1551" spans="2:13" ht="12.75">
      <c r="B1551" s="101">
        <v>600</v>
      </c>
      <c r="C1551" s="1" t="s">
        <v>28</v>
      </c>
      <c r="D1551" s="1" t="s">
        <v>535</v>
      </c>
      <c r="E1551" s="1" t="s">
        <v>29</v>
      </c>
      <c r="F1551" s="78" t="s">
        <v>637</v>
      </c>
      <c r="G1551" s="29" t="s">
        <v>377</v>
      </c>
      <c r="H1551" s="6">
        <f t="shared" si="126"/>
        <v>-70250</v>
      </c>
      <c r="I1551" s="24">
        <f t="shared" si="127"/>
        <v>1.3043478260869565</v>
      </c>
      <c r="K1551" t="s">
        <v>636</v>
      </c>
      <c r="M1551" s="2">
        <v>460</v>
      </c>
    </row>
    <row r="1552" spans="2:13" ht="12.75">
      <c r="B1552" s="101">
        <v>1500</v>
      </c>
      <c r="C1552" s="1" t="s">
        <v>28</v>
      </c>
      <c r="D1552" s="1" t="s">
        <v>535</v>
      </c>
      <c r="E1552" s="1" t="s">
        <v>29</v>
      </c>
      <c r="F1552" s="78" t="s">
        <v>637</v>
      </c>
      <c r="G1552" s="29" t="s">
        <v>379</v>
      </c>
      <c r="H1552" s="6">
        <f t="shared" si="126"/>
        <v>-71750</v>
      </c>
      <c r="I1552" s="24">
        <f t="shared" si="127"/>
        <v>3.260869565217391</v>
      </c>
      <c r="K1552" t="s">
        <v>636</v>
      </c>
      <c r="M1552" s="2">
        <v>460</v>
      </c>
    </row>
    <row r="1553" spans="2:13" ht="12.75">
      <c r="B1553" s="101">
        <v>1500</v>
      </c>
      <c r="C1553" s="1" t="s">
        <v>28</v>
      </c>
      <c r="D1553" s="1" t="s">
        <v>535</v>
      </c>
      <c r="E1553" s="1" t="s">
        <v>29</v>
      </c>
      <c r="F1553" s="78" t="s">
        <v>637</v>
      </c>
      <c r="G1553" s="29" t="s">
        <v>379</v>
      </c>
      <c r="H1553" s="6">
        <f t="shared" si="126"/>
        <v>-73250</v>
      </c>
      <c r="I1553" s="24">
        <f t="shared" si="127"/>
        <v>3.260869565217391</v>
      </c>
      <c r="K1553" t="s">
        <v>636</v>
      </c>
      <c r="M1553" s="2">
        <v>460</v>
      </c>
    </row>
    <row r="1554" spans="1:13" s="296" customFormat="1" ht="12.75">
      <c r="A1554" s="293"/>
      <c r="B1554" s="347">
        <v>1500</v>
      </c>
      <c r="C1554" s="293" t="s">
        <v>28</v>
      </c>
      <c r="D1554" s="293" t="s">
        <v>535</v>
      </c>
      <c r="E1554" s="293" t="s">
        <v>29</v>
      </c>
      <c r="F1554" s="338" t="s">
        <v>637</v>
      </c>
      <c r="G1554" s="290" t="s">
        <v>379</v>
      </c>
      <c r="H1554" s="294">
        <f t="shared" si="126"/>
        <v>-74750</v>
      </c>
      <c r="I1554" s="295">
        <f t="shared" si="127"/>
        <v>3.260869565217391</v>
      </c>
      <c r="K1554" s="296" t="s">
        <v>636</v>
      </c>
      <c r="M1554" s="42">
        <v>460</v>
      </c>
    </row>
    <row r="1555" spans="2:13" ht="12.75">
      <c r="B1555" s="101">
        <v>1000</v>
      </c>
      <c r="C1555" s="1" t="s">
        <v>28</v>
      </c>
      <c r="D1555" s="1" t="s">
        <v>535</v>
      </c>
      <c r="E1555" s="1" t="s">
        <v>29</v>
      </c>
      <c r="F1555" s="78" t="s">
        <v>637</v>
      </c>
      <c r="G1555" s="29" t="s">
        <v>447</v>
      </c>
      <c r="H1555" s="6">
        <f t="shared" si="126"/>
        <v>-75750</v>
      </c>
      <c r="I1555" s="24">
        <f t="shared" si="127"/>
        <v>2.1739130434782608</v>
      </c>
      <c r="K1555" t="s">
        <v>636</v>
      </c>
      <c r="M1555" s="2">
        <v>460</v>
      </c>
    </row>
    <row r="1556" spans="2:13" ht="12.75">
      <c r="B1556" s="101">
        <v>500</v>
      </c>
      <c r="C1556" s="1" t="s">
        <v>28</v>
      </c>
      <c r="D1556" s="1" t="s">
        <v>535</v>
      </c>
      <c r="E1556" s="1" t="s">
        <v>29</v>
      </c>
      <c r="F1556" s="78" t="s">
        <v>637</v>
      </c>
      <c r="G1556" s="29" t="s">
        <v>447</v>
      </c>
      <c r="H1556" s="6">
        <f t="shared" si="126"/>
        <v>-76250</v>
      </c>
      <c r="I1556" s="24">
        <f t="shared" si="127"/>
        <v>1.0869565217391304</v>
      </c>
      <c r="K1556" t="s">
        <v>636</v>
      </c>
      <c r="M1556" s="2">
        <v>460</v>
      </c>
    </row>
    <row r="1557" spans="2:13" ht="12.75">
      <c r="B1557" s="101">
        <v>500</v>
      </c>
      <c r="C1557" s="1" t="s">
        <v>28</v>
      </c>
      <c r="D1557" s="1" t="s">
        <v>535</v>
      </c>
      <c r="E1557" s="1" t="s">
        <v>29</v>
      </c>
      <c r="F1557" s="78" t="s">
        <v>637</v>
      </c>
      <c r="G1557" s="29" t="s">
        <v>447</v>
      </c>
      <c r="H1557" s="6">
        <f t="shared" si="126"/>
        <v>-76750</v>
      </c>
      <c r="I1557" s="24">
        <f t="shared" si="127"/>
        <v>1.0869565217391304</v>
      </c>
      <c r="K1557" t="s">
        <v>636</v>
      </c>
      <c r="M1557" s="2">
        <v>460</v>
      </c>
    </row>
    <row r="1558" spans="2:13" ht="12.75">
      <c r="B1558" s="101">
        <v>700</v>
      </c>
      <c r="C1558" s="1" t="s">
        <v>28</v>
      </c>
      <c r="D1558" s="1" t="s">
        <v>535</v>
      </c>
      <c r="E1558" s="1" t="s">
        <v>29</v>
      </c>
      <c r="F1558" s="78" t="s">
        <v>639</v>
      </c>
      <c r="G1558" s="29" t="s">
        <v>24</v>
      </c>
      <c r="H1558" s="6">
        <f t="shared" si="126"/>
        <v>-77450</v>
      </c>
      <c r="I1558" s="24">
        <f t="shared" si="127"/>
        <v>1.5217391304347827</v>
      </c>
      <c r="K1558" t="s">
        <v>636</v>
      </c>
      <c r="L1558">
        <v>3</v>
      </c>
      <c r="M1558" s="2">
        <v>460</v>
      </c>
    </row>
    <row r="1559" spans="2:13" ht="12.75">
      <c r="B1559" s="101">
        <v>650</v>
      </c>
      <c r="C1559" s="1" t="s">
        <v>28</v>
      </c>
      <c r="D1559" s="1" t="s">
        <v>535</v>
      </c>
      <c r="E1559" s="1" t="s">
        <v>29</v>
      </c>
      <c r="F1559" s="78" t="s">
        <v>639</v>
      </c>
      <c r="G1559" s="29" t="s">
        <v>20</v>
      </c>
      <c r="H1559" s="6">
        <f t="shared" si="126"/>
        <v>-78100</v>
      </c>
      <c r="I1559" s="24">
        <f t="shared" si="127"/>
        <v>1.4130434782608696</v>
      </c>
      <c r="K1559" t="s">
        <v>636</v>
      </c>
      <c r="M1559" s="2">
        <v>460</v>
      </c>
    </row>
    <row r="1560" spans="2:13" ht="12.75">
      <c r="B1560" s="101">
        <v>1000</v>
      </c>
      <c r="C1560" s="1" t="s">
        <v>28</v>
      </c>
      <c r="D1560" s="1" t="s">
        <v>535</v>
      </c>
      <c r="E1560" s="1" t="s">
        <v>29</v>
      </c>
      <c r="F1560" s="78" t="s">
        <v>639</v>
      </c>
      <c r="G1560" s="29" t="s">
        <v>61</v>
      </c>
      <c r="H1560" s="6">
        <f t="shared" si="126"/>
        <v>-79100</v>
      </c>
      <c r="I1560" s="24">
        <f t="shared" si="127"/>
        <v>2.1739130434782608</v>
      </c>
      <c r="K1560" t="s">
        <v>636</v>
      </c>
      <c r="M1560" s="2">
        <v>460</v>
      </c>
    </row>
    <row r="1561" spans="2:13" ht="12.75">
      <c r="B1561" s="101">
        <v>1000</v>
      </c>
      <c r="C1561" s="1" t="s">
        <v>28</v>
      </c>
      <c r="D1561" s="1" t="s">
        <v>535</v>
      </c>
      <c r="E1561" s="1" t="s">
        <v>29</v>
      </c>
      <c r="F1561" s="78" t="s">
        <v>639</v>
      </c>
      <c r="G1561" s="29" t="s">
        <v>63</v>
      </c>
      <c r="H1561" s="6">
        <f t="shared" si="126"/>
        <v>-80100</v>
      </c>
      <c r="I1561" s="24">
        <f t="shared" si="127"/>
        <v>2.1739130434782608</v>
      </c>
      <c r="K1561" t="s">
        <v>636</v>
      </c>
      <c r="M1561" s="2">
        <v>460</v>
      </c>
    </row>
    <row r="1562" spans="2:13" ht="12.75">
      <c r="B1562" s="101">
        <v>1200</v>
      </c>
      <c r="C1562" s="1" t="s">
        <v>28</v>
      </c>
      <c r="D1562" s="1" t="s">
        <v>535</v>
      </c>
      <c r="E1562" s="1" t="s">
        <v>29</v>
      </c>
      <c r="F1562" s="78" t="s">
        <v>639</v>
      </c>
      <c r="G1562" s="29" t="s">
        <v>65</v>
      </c>
      <c r="H1562" s="6">
        <f t="shared" si="126"/>
        <v>-81300</v>
      </c>
      <c r="I1562" s="24">
        <f t="shared" si="127"/>
        <v>2.608695652173913</v>
      </c>
      <c r="K1562" t="s">
        <v>636</v>
      </c>
      <c r="M1562" s="2">
        <v>460</v>
      </c>
    </row>
    <row r="1563" spans="2:13" ht="12.75">
      <c r="B1563" s="101">
        <v>400</v>
      </c>
      <c r="C1563" s="1" t="s">
        <v>28</v>
      </c>
      <c r="D1563" s="1" t="s">
        <v>535</v>
      </c>
      <c r="E1563" s="1" t="s">
        <v>29</v>
      </c>
      <c r="F1563" s="78" t="s">
        <v>639</v>
      </c>
      <c r="G1563" s="29" t="s">
        <v>67</v>
      </c>
      <c r="H1563" s="6">
        <f t="shared" si="126"/>
        <v>-81700</v>
      </c>
      <c r="I1563" s="24">
        <f t="shared" si="127"/>
        <v>0.8695652173913043</v>
      </c>
      <c r="K1563" t="s">
        <v>636</v>
      </c>
      <c r="M1563" s="2">
        <v>460</v>
      </c>
    </row>
    <row r="1564" spans="2:13" ht="12.75">
      <c r="B1564" s="101">
        <v>600</v>
      </c>
      <c r="C1564" s="1" t="s">
        <v>28</v>
      </c>
      <c r="D1564" s="1" t="s">
        <v>535</v>
      </c>
      <c r="E1564" s="1" t="s">
        <v>29</v>
      </c>
      <c r="F1564" s="78" t="s">
        <v>639</v>
      </c>
      <c r="G1564" s="29" t="s">
        <v>71</v>
      </c>
      <c r="H1564" s="6">
        <f t="shared" si="126"/>
        <v>-82300</v>
      </c>
      <c r="I1564" s="24">
        <f t="shared" si="127"/>
        <v>1.3043478260869565</v>
      </c>
      <c r="K1564" t="s">
        <v>636</v>
      </c>
      <c r="L1564">
        <v>4</v>
      </c>
      <c r="M1564" s="2">
        <v>460</v>
      </c>
    </row>
    <row r="1565" spans="2:13" ht="12.75">
      <c r="B1565" s="101">
        <v>800</v>
      </c>
      <c r="C1565" s="1" t="s">
        <v>28</v>
      </c>
      <c r="D1565" s="1" t="s">
        <v>535</v>
      </c>
      <c r="E1565" s="1" t="s">
        <v>29</v>
      </c>
      <c r="F1565" s="78" t="s">
        <v>639</v>
      </c>
      <c r="G1565" s="29" t="s">
        <v>73</v>
      </c>
      <c r="H1565" s="6">
        <f aca="true" t="shared" si="128" ref="H1565:H1596">H1564-B1565</f>
        <v>-83100</v>
      </c>
      <c r="I1565" s="24">
        <f t="shared" si="127"/>
        <v>1.7391304347826086</v>
      </c>
      <c r="K1565" t="s">
        <v>636</v>
      </c>
      <c r="M1565" s="2">
        <v>460</v>
      </c>
    </row>
    <row r="1566" spans="2:13" ht="12.75">
      <c r="B1566" s="101">
        <v>400</v>
      </c>
      <c r="C1566" s="1" t="s">
        <v>28</v>
      </c>
      <c r="D1566" s="1" t="s">
        <v>535</v>
      </c>
      <c r="E1566" s="1" t="s">
        <v>29</v>
      </c>
      <c r="F1566" s="78" t="s">
        <v>639</v>
      </c>
      <c r="G1566" s="29" t="s">
        <v>75</v>
      </c>
      <c r="H1566" s="6">
        <f t="shared" si="128"/>
        <v>-83500</v>
      </c>
      <c r="I1566" s="24">
        <f t="shared" si="127"/>
        <v>0.8695652173913043</v>
      </c>
      <c r="K1566" t="s">
        <v>636</v>
      </c>
      <c r="M1566" s="2">
        <v>460</v>
      </c>
    </row>
    <row r="1567" spans="2:13" ht="12.75">
      <c r="B1567" s="101">
        <v>400</v>
      </c>
      <c r="C1567" s="1" t="s">
        <v>28</v>
      </c>
      <c r="D1567" s="1" t="s">
        <v>535</v>
      </c>
      <c r="E1567" s="1" t="s">
        <v>29</v>
      </c>
      <c r="F1567" s="78" t="s">
        <v>639</v>
      </c>
      <c r="G1567" s="29" t="s">
        <v>77</v>
      </c>
      <c r="H1567" s="6">
        <f t="shared" si="128"/>
        <v>-83900</v>
      </c>
      <c r="I1567" s="24">
        <f t="shared" si="127"/>
        <v>0.8695652173913043</v>
      </c>
      <c r="K1567" t="s">
        <v>636</v>
      </c>
      <c r="M1567" s="2">
        <v>460</v>
      </c>
    </row>
    <row r="1568" spans="2:13" ht="12.75">
      <c r="B1568" s="101">
        <v>400</v>
      </c>
      <c r="C1568" s="1" t="s">
        <v>28</v>
      </c>
      <c r="D1568" s="1" t="s">
        <v>535</v>
      </c>
      <c r="E1568" s="1" t="s">
        <v>29</v>
      </c>
      <c r="F1568" s="78" t="s">
        <v>639</v>
      </c>
      <c r="G1568" s="29" t="s">
        <v>81</v>
      </c>
      <c r="H1568" s="6">
        <f t="shared" si="128"/>
        <v>-84300</v>
      </c>
      <c r="I1568" s="24">
        <f t="shared" si="127"/>
        <v>0.8695652173913043</v>
      </c>
      <c r="K1568" t="s">
        <v>636</v>
      </c>
      <c r="M1568" s="2">
        <v>460</v>
      </c>
    </row>
    <row r="1569" spans="2:13" ht="12.75">
      <c r="B1569" s="101">
        <v>1600</v>
      </c>
      <c r="C1569" s="1" t="s">
        <v>28</v>
      </c>
      <c r="D1569" s="1" t="s">
        <v>535</v>
      </c>
      <c r="E1569" s="1" t="s">
        <v>29</v>
      </c>
      <c r="F1569" s="78" t="s">
        <v>639</v>
      </c>
      <c r="G1569" s="29" t="s">
        <v>226</v>
      </c>
      <c r="H1569" s="6">
        <f t="shared" si="128"/>
        <v>-85900</v>
      </c>
      <c r="I1569" s="24">
        <f t="shared" si="127"/>
        <v>3.4782608695652173</v>
      </c>
      <c r="K1569" t="s">
        <v>636</v>
      </c>
      <c r="M1569" s="2">
        <v>460</v>
      </c>
    </row>
    <row r="1570" spans="1:13" s="17" customFormat="1" ht="12.75">
      <c r="A1570" s="14"/>
      <c r="B1570" s="105">
        <v>800</v>
      </c>
      <c r="C1570" s="14" t="s">
        <v>28</v>
      </c>
      <c r="D1570" s="14" t="s">
        <v>535</v>
      </c>
      <c r="E1570" s="14" t="s">
        <v>29</v>
      </c>
      <c r="F1570" s="32" t="s">
        <v>639</v>
      </c>
      <c r="G1570" s="31" t="s">
        <v>228</v>
      </c>
      <c r="H1570" s="30">
        <f t="shared" si="128"/>
        <v>-86700</v>
      </c>
      <c r="I1570" s="41">
        <f t="shared" si="127"/>
        <v>1.7391304347826086</v>
      </c>
      <c r="K1570" s="17" t="s">
        <v>636</v>
      </c>
      <c r="M1570" s="2">
        <v>460</v>
      </c>
    </row>
    <row r="1571" spans="2:13" ht="12.75">
      <c r="B1571" s="101">
        <v>1400</v>
      </c>
      <c r="C1571" s="1" t="s">
        <v>28</v>
      </c>
      <c r="D1571" s="1" t="s">
        <v>535</v>
      </c>
      <c r="E1571" s="1" t="s">
        <v>29</v>
      </c>
      <c r="F1571" s="78" t="s">
        <v>639</v>
      </c>
      <c r="G1571" s="29" t="s">
        <v>230</v>
      </c>
      <c r="H1571" s="6">
        <f t="shared" si="128"/>
        <v>-88100</v>
      </c>
      <c r="I1571" s="24">
        <f t="shared" si="127"/>
        <v>3.0434782608695654</v>
      </c>
      <c r="K1571" t="s">
        <v>636</v>
      </c>
      <c r="M1571" s="2">
        <v>460</v>
      </c>
    </row>
    <row r="1572" spans="2:13" ht="12.75">
      <c r="B1572" s="101">
        <v>1000</v>
      </c>
      <c r="C1572" s="1" t="s">
        <v>28</v>
      </c>
      <c r="D1572" s="1" t="s">
        <v>535</v>
      </c>
      <c r="E1572" s="1" t="s">
        <v>29</v>
      </c>
      <c r="F1572" s="78" t="s">
        <v>639</v>
      </c>
      <c r="G1572" s="29" t="s">
        <v>232</v>
      </c>
      <c r="H1572" s="6">
        <f t="shared" si="128"/>
        <v>-89100</v>
      </c>
      <c r="I1572" s="24">
        <f t="shared" si="127"/>
        <v>2.1739130434782608</v>
      </c>
      <c r="K1572" t="s">
        <v>636</v>
      </c>
      <c r="M1572" s="2">
        <v>460</v>
      </c>
    </row>
    <row r="1573" spans="2:13" ht="12.75">
      <c r="B1573" s="101">
        <v>1100</v>
      </c>
      <c r="C1573" s="1" t="s">
        <v>28</v>
      </c>
      <c r="D1573" s="1" t="s">
        <v>535</v>
      </c>
      <c r="E1573" s="1" t="s">
        <v>29</v>
      </c>
      <c r="F1573" s="78" t="s">
        <v>639</v>
      </c>
      <c r="G1573" s="29" t="s">
        <v>302</v>
      </c>
      <c r="H1573" s="6">
        <f t="shared" si="128"/>
        <v>-90200</v>
      </c>
      <c r="I1573" s="24">
        <f t="shared" si="127"/>
        <v>2.391304347826087</v>
      </c>
      <c r="K1573" t="s">
        <v>636</v>
      </c>
      <c r="M1573" s="2">
        <v>460</v>
      </c>
    </row>
    <row r="1574" spans="2:13" ht="12.75">
      <c r="B1574" s="101">
        <v>400</v>
      </c>
      <c r="C1574" s="1" t="s">
        <v>28</v>
      </c>
      <c r="D1574" s="1" t="s">
        <v>535</v>
      </c>
      <c r="E1574" s="1" t="s">
        <v>29</v>
      </c>
      <c r="F1574" s="78" t="s">
        <v>639</v>
      </c>
      <c r="G1574" s="29" t="s">
        <v>303</v>
      </c>
      <c r="H1574" s="6">
        <f t="shared" si="128"/>
        <v>-90600</v>
      </c>
      <c r="I1574" s="24">
        <f t="shared" si="127"/>
        <v>0.8695652173913043</v>
      </c>
      <c r="K1574" t="s">
        <v>636</v>
      </c>
      <c r="M1574" s="2">
        <v>460</v>
      </c>
    </row>
    <row r="1575" spans="2:13" ht="12.75">
      <c r="B1575" s="101">
        <v>1400</v>
      </c>
      <c r="C1575" s="1" t="s">
        <v>28</v>
      </c>
      <c r="D1575" s="1" t="s">
        <v>535</v>
      </c>
      <c r="E1575" s="1" t="s">
        <v>29</v>
      </c>
      <c r="F1575" s="78" t="s">
        <v>639</v>
      </c>
      <c r="G1575" s="29" t="s">
        <v>305</v>
      </c>
      <c r="H1575" s="6">
        <f t="shared" si="128"/>
        <v>-92000</v>
      </c>
      <c r="I1575" s="24">
        <f aca="true" t="shared" si="129" ref="I1575:I1606">+B1575/M1575</f>
        <v>3.0434782608695654</v>
      </c>
      <c r="K1575" t="s">
        <v>636</v>
      </c>
      <c r="M1575" s="2">
        <v>460</v>
      </c>
    </row>
    <row r="1576" spans="2:13" ht="12.75">
      <c r="B1576" s="101">
        <v>1200</v>
      </c>
      <c r="C1576" s="1" t="s">
        <v>28</v>
      </c>
      <c r="D1576" s="1" t="s">
        <v>535</v>
      </c>
      <c r="E1576" s="1" t="s">
        <v>29</v>
      </c>
      <c r="F1576" s="78" t="s">
        <v>639</v>
      </c>
      <c r="G1576" s="29" t="s">
        <v>311</v>
      </c>
      <c r="H1576" s="6">
        <f t="shared" si="128"/>
        <v>-93200</v>
      </c>
      <c r="I1576" s="24">
        <f t="shared" si="129"/>
        <v>2.608695652173913</v>
      </c>
      <c r="K1576" t="s">
        <v>636</v>
      </c>
      <c r="M1576" s="2">
        <v>460</v>
      </c>
    </row>
    <row r="1577" spans="2:13" ht="12.75">
      <c r="B1577" s="101">
        <v>1100</v>
      </c>
      <c r="C1577" s="1" t="s">
        <v>28</v>
      </c>
      <c r="D1577" s="1" t="s">
        <v>535</v>
      </c>
      <c r="E1577" s="1" t="s">
        <v>29</v>
      </c>
      <c r="F1577" s="78" t="s">
        <v>639</v>
      </c>
      <c r="G1577" s="29" t="s">
        <v>368</v>
      </c>
      <c r="H1577" s="6">
        <f t="shared" si="128"/>
        <v>-94300</v>
      </c>
      <c r="I1577" s="24">
        <f t="shared" si="129"/>
        <v>2.391304347826087</v>
      </c>
      <c r="K1577" t="s">
        <v>636</v>
      </c>
      <c r="M1577" s="2">
        <v>460</v>
      </c>
    </row>
    <row r="1578" spans="2:13" ht="12.75">
      <c r="B1578" s="101">
        <v>2000</v>
      </c>
      <c r="C1578" s="1" t="s">
        <v>28</v>
      </c>
      <c r="D1578" s="1" t="s">
        <v>535</v>
      </c>
      <c r="E1578" s="1" t="s">
        <v>29</v>
      </c>
      <c r="F1578" s="78" t="s">
        <v>639</v>
      </c>
      <c r="G1578" s="29" t="s">
        <v>371</v>
      </c>
      <c r="H1578" s="6">
        <f t="shared" si="128"/>
        <v>-96300</v>
      </c>
      <c r="I1578" s="24">
        <f t="shared" si="129"/>
        <v>4.3478260869565215</v>
      </c>
      <c r="K1578" t="s">
        <v>636</v>
      </c>
      <c r="M1578" s="2">
        <v>460</v>
      </c>
    </row>
    <row r="1579" spans="2:13" ht="12.75">
      <c r="B1579" s="101">
        <v>600</v>
      </c>
      <c r="C1579" s="1" t="s">
        <v>28</v>
      </c>
      <c r="D1579" s="1" t="s">
        <v>535</v>
      </c>
      <c r="E1579" s="1" t="s">
        <v>29</v>
      </c>
      <c r="F1579" s="78" t="s">
        <v>639</v>
      </c>
      <c r="G1579" s="29" t="s">
        <v>373</v>
      </c>
      <c r="H1579" s="6">
        <f t="shared" si="128"/>
        <v>-96900</v>
      </c>
      <c r="I1579" s="24">
        <f t="shared" si="129"/>
        <v>1.3043478260869565</v>
      </c>
      <c r="K1579" t="s">
        <v>636</v>
      </c>
      <c r="M1579" s="2">
        <v>460</v>
      </c>
    </row>
    <row r="1580" spans="2:13" ht="12.75">
      <c r="B1580" s="101">
        <v>400</v>
      </c>
      <c r="C1580" s="1" t="s">
        <v>28</v>
      </c>
      <c r="D1580" s="1" t="s">
        <v>535</v>
      </c>
      <c r="E1580" s="1" t="s">
        <v>29</v>
      </c>
      <c r="F1580" s="78" t="s">
        <v>639</v>
      </c>
      <c r="G1580" s="29" t="s">
        <v>375</v>
      </c>
      <c r="H1580" s="6">
        <f t="shared" si="128"/>
        <v>-97300</v>
      </c>
      <c r="I1580" s="24">
        <f t="shared" si="129"/>
        <v>0.8695652173913043</v>
      </c>
      <c r="K1580" t="s">
        <v>636</v>
      </c>
      <c r="M1580" s="2">
        <v>460</v>
      </c>
    </row>
    <row r="1581" spans="2:13" ht="12.75">
      <c r="B1581" s="101">
        <v>1600</v>
      </c>
      <c r="C1581" s="1" t="s">
        <v>28</v>
      </c>
      <c r="D1581" s="1" t="s">
        <v>535</v>
      </c>
      <c r="E1581" s="1" t="s">
        <v>29</v>
      </c>
      <c r="F1581" s="78" t="s">
        <v>639</v>
      </c>
      <c r="G1581" s="29" t="s">
        <v>399</v>
      </c>
      <c r="H1581" s="6">
        <f t="shared" si="128"/>
        <v>-98900</v>
      </c>
      <c r="I1581" s="24">
        <f t="shared" si="129"/>
        <v>3.4782608695652173</v>
      </c>
      <c r="K1581" t="s">
        <v>636</v>
      </c>
      <c r="M1581" s="2">
        <v>460</v>
      </c>
    </row>
    <row r="1582" spans="2:13" ht="12.75">
      <c r="B1582" s="101">
        <v>1500</v>
      </c>
      <c r="C1582" s="1" t="s">
        <v>28</v>
      </c>
      <c r="D1582" s="1" t="s">
        <v>535</v>
      </c>
      <c r="E1582" s="1" t="s">
        <v>29</v>
      </c>
      <c r="F1582" s="78" t="s">
        <v>639</v>
      </c>
      <c r="G1582" s="29" t="s">
        <v>377</v>
      </c>
      <c r="H1582" s="6">
        <f t="shared" si="128"/>
        <v>-100400</v>
      </c>
      <c r="I1582" s="24">
        <f t="shared" si="129"/>
        <v>3.260869565217391</v>
      </c>
      <c r="K1582" t="s">
        <v>636</v>
      </c>
      <c r="M1582" s="2">
        <v>460</v>
      </c>
    </row>
    <row r="1583" spans="2:13" ht="12.75">
      <c r="B1583" s="101">
        <v>2000</v>
      </c>
      <c r="C1583" s="1" t="s">
        <v>28</v>
      </c>
      <c r="D1583" s="1" t="s">
        <v>535</v>
      </c>
      <c r="E1583" s="1" t="s">
        <v>29</v>
      </c>
      <c r="F1583" s="78" t="s">
        <v>639</v>
      </c>
      <c r="G1583" s="29" t="s">
        <v>379</v>
      </c>
      <c r="H1583" s="6">
        <f t="shared" si="128"/>
        <v>-102400</v>
      </c>
      <c r="I1583" s="24">
        <f t="shared" si="129"/>
        <v>4.3478260869565215</v>
      </c>
      <c r="K1583" t="s">
        <v>636</v>
      </c>
      <c r="M1583" s="2">
        <v>460</v>
      </c>
    </row>
    <row r="1584" spans="2:13" ht="12.75">
      <c r="B1584" s="101">
        <v>2000</v>
      </c>
      <c r="C1584" s="1" t="s">
        <v>28</v>
      </c>
      <c r="D1584" s="1" t="s">
        <v>535</v>
      </c>
      <c r="E1584" s="1" t="s">
        <v>29</v>
      </c>
      <c r="F1584" s="78" t="s">
        <v>639</v>
      </c>
      <c r="G1584" s="31" t="s">
        <v>447</v>
      </c>
      <c r="H1584" s="6">
        <f t="shared" si="128"/>
        <v>-104400</v>
      </c>
      <c r="I1584" s="24">
        <f t="shared" si="129"/>
        <v>4.3478260869565215</v>
      </c>
      <c r="K1584" t="s">
        <v>636</v>
      </c>
      <c r="M1584" s="2">
        <v>460</v>
      </c>
    </row>
    <row r="1585" spans="2:13" ht="12.75">
      <c r="B1585" s="101">
        <v>2000</v>
      </c>
      <c r="C1585" s="1" t="s">
        <v>28</v>
      </c>
      <c r="D1585" s="1" t="s">
        <v>535</v>
      </c>
      <c r="E1585" s="1" t="s">
        <v>29</v>
      </c>
      <c r="F1585" s="78" t="s">
        <v>639</v>
      </c>
      <c r="G1585" s="31" t="s">
        <v>451</v>
      </c>
      <c r="H1585" s="6">
        <f t="shared" si="128"/>
        <v>-106400</v>
      </c>
      <c r="I1585" s="24">
        <f t="shared" si="129"/>
        <v>4.3478260869565215</v>
      </c>
      <c r="K1585" t="s">
        <v>636</v>
      </c>
      <c r="M1585" s="2">
        <v>460</v>
      </c>
    </row>
    <row r="1586" spans="2:13" ht="12.75">
      <c r="B1586" s="101">
        <v>900</v>
      </c>
      <c r="C1586" s="1" t="s">
        <v>28</v>
      </c>
      <c r="D1586" s="1" t="s">
        <v>535</v>
      </c>
      <c r="E1586" s="1" t="s">
        <v>29</v>
      </c>
      <c r="F1586" s="78" t="s">
        <v>639</v>
      </c>
      <c r="G1586" s="31" t="s">
        <v>453</v>
      </c>
      <c r="H1586" s="6">
        <f t="shared" si="128"/>
        <v>-107300</v>
      </c>
      <c r="I1586" s="24">
        <f t="shared" si="129"/>
        <v>1.9565217391304348</v>
      </c>
      <c r="K1586" t="s">
        <v>636</v>
      </c>
      <c r="M1586" s="2">
        <v>460</v>
      </c>
    </row>
    <row r="1587" spans="2:13" ht="12.75">
      <c r="B1587" s="101">
        <v>900</v>
      </c>
      <c r="C1587" s="1" t="s">
        <v>28</v>
      </c>
      <c r="D1587" s="1" t="s">
        <v>535</v>
      </c>
      <c r="E1587" s="1" t="s">
        <v>29</v>
      </c>
      <c r="F1587" s="78" t="s">
        <v>639</v>
      </c>
      <c r="G1587" s="31" t="s">
        <v>689</v>
      </c>
      <c r="H1587" s="6">
        <f t="shared" si="128"/>
        <v>-108200</v>
      </c>
      <c r="I1587" s="24">
        <f t="shared" si="129"/>
        <v>1.9565217391304348</v>
      </c>
      <c r="K1587" t="s">
        <v>636</v>
      </c>
      <c r="M1587" s="2">
        <v>460</v>
      </c>
    </row>
    <row r="1588" spans="2:13" ht="12.75">
      <c r="B1588" s="101">
        <v>1500</v>
      </c>
      <c r="C1588" s="1" t="s">
        <v>28</v>
      </c>
      <c r="D1588" s="1" t="s">
        <v>535</v>
      </c>
      <c r="E1588" s="1" t="s">
        <v>29</v>
      </c>
      <c r="F1588" s="78" t="s">
        <v>690</v>
      </c>
      <c r="G1588" s="29" t="s">
        <v>24</v>
      </c>
      <c r="H1588" s="6">
        <f t="shared" si="128"/>
        <v>-109700</v>
      </c>
      <c r="I1588" s="24">
        <f t="shared" si="129"/>
        <v>3.260869565217391</v>
      </c>
      <c r="K1588" t="s">
        <v>636</v>
      </c>
      <c r="M1588" s="2">
        <v>460</v>
      </c>
    </row>
    <row r="1589" spans="2:13" ht="12.75">
      <c r="B1589" s="101">
        <v>1800</v>
      </c>
      <c r="C1589" s="1" t="s">
        <v>28</v>
      </c>
      <c r="D1589" s="1" t="s">
        <v>535</v>
      </c>
      <c r="E1589" s="1" t="s">
        <v>29</v>
      </c>
      <c r="F1589" s="78" t="s">
        <v>690</v>
      </c>
      <c r="G1589" s="29" t="s">
        <v>20</v>
      </c>
      <c r="H1589" s="6">
        <f t="shared" si="128"/>
        <v>-111500</v>
      </c>
      <c r="I1589" s="24">
        <f t="shared" si="129"/>
        <v>3.9130434782608696</v>
      </c>
      <c r="K1589" t="s">
        <v>636</v>
      </c>
      <c r="M1589" s="2">
        <v>460</v>
      </c>
    </row>
    <row r="1590" spans="2:13" ht="12.75">
      <c r="B1590" s="101">
        <v>2000</v>
      </c>
      <c r="C1590" s="1" t="s">
        <v>28</v>
      </c>
      <c r="D1590" s="1" t="s">
        <v>535</v>
      </c>
      <c r="E1590" s="1" t="s">
        <v>29</v>
      </c>
      <c r="F1590" s="78" t="s">
        <v>690</v>
      </c>
      <c r="G1590" s="29" t="s">
        <v>61</v>
      </c>
      <c r="H1590" s="6">
        <f t="shared" si="128"/>
        <v>-113500</v>
      </c>
      <c r="I1590" s="24">
        <f t="shared" si="129"/>
        <v>4.3478260869565215</v>
      </c>
      <c r="K1590" t="s">
        <v>636</v>
      </c>
      <c r="M1590" s="2">
        <v>460</v>
      </c>
    </row>
    <row r="1591" spans="2:13" ht="12.75">
      <c r="B1591" s="101">
        <v>1700</v>
      </c>
      <c r="C1591" s="1" t="s">
        <v>28</v>
      </c>
      <c r="D1591" s="1" t="s">
        <v>535</v>
      </c>
      <c r="E1591" s="1" t="s">
        <v>29</v>
      </c>
      <c r="F1591" s="78" t="s">
        <v>690</v>
      </c>
      <c r="G1591" s="29" t="s">
        <v>63</v>
      </c>
      <c r="H1591" s="6">
        <f t="shared" si="128"/>
        <v>-115200</v>
      </c>
      <c r="I1591" s="24">
        <f t="shared" si="129"/>
        <v>3.6956521739130435</v>
      </c>
      <c r="K1591" t="s">
        <v>636</v>
      </c>
      <c r="M1591" s="2">
        <v>460</v>
      </c>
    </row>
    <row r="1592" spans="2:13" ht="12.75">
      <c r="B1592" s="101">
        <v>1000</v>
      </c>
      <c r="C1592" s="1" t="s">
        <v>28</v>
      </c>
      <c r="D1592" s="1" t="s">
        <v>535</v>
      </c>
      <c r="E1592" s="1" t="s">
        <v>29</v>
      </c>
      <c r="F1592" s="78" t="s">
        <v>690</v>
      </c>
      <c r="G1592" s="29" t="s">
        <v>65</v>
      </c>
      <c r="H1592" s="6">
        <f t="shared" si="128"/>
        <v>-116200</v>
      </c>
      <c r="I1592" s="24">
        <f t="shared" si="129"/>
        <v>2.1739130434782608</v>
      </c>
      <c r="K1592" t="s">
        <v>636</v>
      </c>
      <c r="M1592" s="2">
        <v>460</v>
      </c>
    </row>
    <row r="1593" spans="2:13" ht="12.75">
      <c r="B1593" s="101">
        <v>800</v>
      </c>
      <c r="C1593" s="1" t="s">
        <v>28</v>
      </c>
      <c r="D1593" s="1" t="s">
        <v>535</v>
      </c>
      <c r="E1593" s="1" t="s">
        <v>29</v>
      </c>
      <c r="F1593" s="78" t="s">
        <v>690</v>
      </c>
      <c r="G1593" s="29" t="s">
        <v>67</v>
      </c>
      <c r="H1593" s="6">
        <f t="shared" si="128"/>
        <v>-117000</v>
      </c>
      <c r="I1593" s="24">
        <f t="shared" si="129"/>
        <v>1.7391304347826086</v>
      </c>
      <c r="K1593" t="s">
        <v>636</v>
      </c>
      <c r="M1593" s="2">
        <v>460</v>
      </c>
    </row>
    <row r="1594" spans="2:13" ht="12.75">
      <c r="B1594" s="101">
        <v>1400</v>
      </c>
      <c r="C1594" s="1" t="s">
        <v>28</v>
      </c>
      <c r="D1594" s="1" t="s">
        <v>535</v>
      </c>
      <c r="E1594" s="1" t="s">
        <v>29</v>
      </c>
      <c r="F1594" s="78" t="s">
        <v>690</v>
      </c>
      <c r="G1594" s="29" t="s">
        <v>71</v>
      </c>
      <c r="H1594" s="6">
        <f t="shared" si="128"/>
        <v>-118400</v>
      </c>
      <c r="I1594" s="24">
        <f t="shared" si="129"/>
        <v>3.0434782608695654</v>
      </c>
      <c r="K1594" t="s">
        <v>636</v>
      </c>
      <c r="M1594" s="2">
        <v>460</v>
      </c>
    </row>
    <row r="1595" spans="2:13" ht="12.75">
      <c r="B1595" s="101">
        <v>1000</v>
      </c>
      <c r="C1595" s="1" t="s">
        <v>28</v>
      </c>
      <c r="D1595" s="1" t="s">
        <v>535</v>
      </c>
      <c r="E1595" s="1" t="s">
        <v>29</v>
      </c>
      <c r="F1595" s="78" t="s">
        <v>690</v>
      </c>
      <c r="G1595" s="29" t="s">
        <v>73</v>
      </c>
      <c r="H1595" s="6">
        <f t="shared" si="128"/>
        <v>-119400</v>
      </c>
      <c r="I1595" s="24">
        <f t="shared" si="129"/>
        <v>2.1739130434782608</v>
      </c>
      <c r="K1595" t="s">
        <v>636</v>
      </c>
      <c r="M1595" s="2">
        <v>460</v>
      </c>
    </row>
    <row r="1596" spans="2:13" ht="12.75">
      <c r="B1596" s="101">
        <v>1750</v>
      </c>
      <c r="C1596" s="1" t="s">
        <v>28</v>
      </c>
      <c r="D1596" s="1" t="s">
        <v>535</v>
      </c>
      <c r="E1596" s="1" t="s">
        <v>29</v>
      </c>
      <c r="F1596" s="78" t="s">
        <v>690</v>
      </c>
      <c r="G1596" s="29" t="s">
        <v>75</v>
      </c>
      <c r="H1596" s="6">
        <f t="shared" si="128"/>
        <v>-121150</v>
      </c>
      <c r="I1596" s="24">
        <f t="shared" si="129"/>
        <v>3.8043478260869565</v>
      </c>
      <c r="K1596" t="s">
        <v>636</v>
      </c>
      <c r="M1596" s="2">
        <v>460</v>
      </c>
    </row>
    <row r="1597" spans="2:13" ht="12.75">
      <c r="B1597" s="101">
        <v>1800</v>
      </c>
      <c r="C1597" s="1" t="s">
        <v>28</v>
      </c>
      <c r="D1597" s="1" t="s">
        <v>535</v>
      </c>
      <c r="E1597" s="1" t="s">
        <v>29</v>
      </c>
      <c r="F1597" s="78" t="s">
        <v>690</v>
      </c>
      <c r="G1597" s="29" t="s">
        <v>77</v>
      </c>
      <c r="H1597" s="6">
        <f aca="true" t="shared" si="130" ref="H1597:H1613">H1596-B1597</f>
        <v>-122950</v>
      </c>
      <c r="I1597" s="24">
        <f t="shared" si="129"/>
        <v>3.9130434782608696</v>
      </c>
      <c r="K1597" t="s">
        <v>636</v>
      </c>
      <c r="M1597" s="2">
        <v>460</v>
      </c>
    </row>
    <row r="1598" spans="2:13" ht="12.75">
      <c r="B1598" s="101">
        <v>800</v>
      </c>
      <c r="C1598" s="1" t="s">
        <v>28</v>
      </c>
      <c r="D1598" s="1" t="s">
        <v>535</v>
      </c>
      <c r="E1598" s="1" t="s">
        <v>29</v>
      </c>
      <c r="F1598" s="78" t="s">
        <v>690</v>
      </c>
      <c r="G1598" s="29" t="s">
        <v>81</v>
      </c>
      <c r="H1598" s="6">
        <f t="shared" si="130"/>
        <v>-123750</v>
      </c>
      <c r="I1598" s="24">
        <f t="shared" si="129"/>
        <v>1.7391304347826086</v>
      </c>
      <c r="K1598" t="s">
        <v>636</v>
      </c>
      <c r="M1598" s="2">
        <v>460</v>
      </c>
    </row>
    <row r="1599" spans="2:13" ht="12.75">
      <c r="B1599" s="101">
        <v>2000</v>
      </c>
      <c r="C1599" s="1" t="s">
        <v>28</v>
      </c>
      <c r="D1599" s="1" t="s">
        <v>535</v>
      </c>
      <c r="E1599" s="1" t="s">
        <v>29</v>
      </c>
      <c r="F1599" s="78" t="s">
        <v>690</v>
      </c>
      <c r="G1599" s="29" t="s">
        <v>226</v>
      </c>
      <c r="H1599" s="6">
        <f t="shared" si="130"/>
        <v>-125750</v>
      </c>
      <c r="I1599" s="24">
        <f t="shared" si="129"/>
        <v>4.3478260869565215</v>
      </c>
      <c r="K1599" t="s">
        <v>636</v>
      </c>
      <c r="M1599" s="2">
        <v>460</v>
      </c>
    </row>
    <row r="1600" spans="2:13" ht="12.75">
      <c r="B1600" s="101">
        <v>1600</v>
      </c>
      <c r="C1600" s="1" t="s">
        <v>28</v>
      </c>
      <c r="D1600" s="1" t="s">
        <v>535</v>
      </c>
      <c r="E1600" s="1" t="s">
        <v>29</v>
      </c>
      <c r="F1600" s="78" t="s">
        <v>690</v>
      </c>
      <c r="G1600" s="29" t="s">
        <v>228</v>
      </c>
      <c r="H1600" s="6">
        <f t="shared" si="130"/>
        <v>-127350</v>
      </c>
      <c r="I1600" s="24">
        <f t="shared" si="129"/>
        <v>3.4782608695652173</v>
      </c>
      <c r="K1600" t="s">
        <v>636</v>
      </c>
      <c r="M1600" s="2">
        <v>460</v>
      </c>
    </row>
    <row r="1601" spans="2:13" ht="12.75">
      <c r="B1601" s="101">
        <v>1000</v>
      </c>
      <c r="C1601" s="1" t="s">
        <v>28</v>
      </c>
      <c r="D1601" s="1" t="s">
        <v>535</v>
      </c>
      <c r="E1601" s="1" t="s">
        <v>29</v>
      </c>
      <c r="F1601" s="78" t="s">
        <v>690</v>
      </c>
      <c r="G1601" s="29" t="s">
        <v>230</v>
      </c>
      <c r="H1601" s="6">
        <f t="shared" si="130"/>
        <v>-128350</v>
      </c>
      <c r="I1601" s="24">
        <f t="shared" si="129"/>
        <v>2.1739130434782608</v>
      </c>
      <c r="K1601" t="s">
        <v>636</v>
      </c>
      <c r="M1601" s="2">
        <v>460</v>
      </c>
    </row>
    <row r="1602" spans="2:13" ht="12.75">
      <c r="B1602" s="101">
        <v>1200</v>
      </c>
      <c r="C1602" s="1" t="s">
        <v>28</v>
      </c>
      <c r="D1602" s="1" t="s">
        <v>535</v>
      </c>
      <c r="E1602" s="1" t="s">
        <v>29</v>
      </c>
      <c r="F1602" s="78" t="s">
        <v>690</v>
      </c>
      <c r="G1602" s="29" t="s">
        <v>232</v>
      </c>
      <c r="H1602" s="6">
        <f t="shared" si="130"/>
        <v>-129550</v>
      </c>
      <c r="I1602" s="24">
        <f t="shared" si="129"/>
        <v>2.608695652173913</v>
      </c>
      <c r="K1602" t="s">
        <v>636</v>
      </c>
      <c r="L1602">
        <v>5</v>
      </c>
      <c r="M1602" s="2">
        <v>460</v>
      </c>
    </row>
    <row r="1603" spans="2:13" ht="12.75">
      <c r="B1603" s="101">
        <v>1450</v>
      </c>
      <c r="C1603" s="1" t="s">
        <v>28</v>
      </c>
      <c r="D1603" s="1" t="s">
        <v>535</v>
      </c>
      <c r="E1603" s="1" t="s">
        <v>29</v>
      </c>
      <c r="F1603" s="78" t="s">
        <v>690</v>
      </c>
      <c r="G1603" s="29" t="s">
        <v>302</v>
      </c>
      <c r="H1603" s="6">
        <f t="shared" si="130"/>
        <v>-131000</v>
      </c>
      <c r="I1603" s="24">
        <f t="shared" si="129"/>
        <v>3.152173913043478</v>
      </c>
      <c r="K1603" t="s">
        <v>636</v>
      </c>
      <c r="M1603" s="2">
        <v>460</v>
      </c>
    </row>
    <row r="1604" spans="2:13" ht="12.75">
      <c r="B1604" s="101">
        <v>800</v>
      </c>
      <c r="C1604" s="1" t="s">
        <v>28</v>
      </c>
      <c r="D1604" s="1" t="s">
        <v>535</v>
      </c>
      <c r="E1604" s="1" t="s">
        <v>29</v>
      </c>
      <c r="F1604" s="78" t="s">
        <v>690</v>
      </c>
      <c r="G1604" s="29" t="s">
        <v>303</v>
      </c>
      <c r="H1604" s="6">
        <f t="shared" si="130"/>
        <v>-131800</v>
      </c>
      <c r="I1604" s="24">
        <f t="shared" si="129"/>
        <v>1.7391304347826086</v>
      </c>
      <c r="K1604" t="s">
        <v>636</v>
      </c>
      <c r="M1604" s="2">
        <v>460</v>
      </c>
    </row>
    <row r="1605" spans="2:13" ht="12.75">
      <c r="B1605" s="101">
        <v>1200</v>
      </c>
      <c r="C1605" s="1" t="s">
        <v>28</v>
      </c>
      <c r="D1605" s="1" t="s">
        <v>535</v>
      </c>
      <c r="E1605" s="1" t="s">
        <v>29</v>
      </c>
      <c r="F1605" s="78" t="s">
        <v>690</v>
      </c>
      <c r="G1605" s="29" t="s">
        <v>305</v>
      </c>
      <c r="H1605" s="6">
        <f t="shared" si="130"/>
        <v>-133000</v>
      </c>
      <c r="I1605" s="24">
        <f t="shared" si="129"/>
        <v>2.608695652173913</v>
      </c>
      <c r="K1605" t="s">
        <v>636</v>
      </c>
      <c r="M1605" s="2">
        <v>460</v>
      </c>
    </row>
    <row r="1606" spans="2:13" ht="12.75">
      <c r="B1606" s="101">
        <v>1200</v>
      </c>
      <c r="C1606" s="1" t="s">
        <v>28</v>
      </c>
      <c r="D1606" s="1" t="s">
        <v>535</v>
      </c>
      <c r="E1606" s="1" t="s">
        <v>29</v>
      </c>
      <c r="F1606" s="78" t="s">
        <v>690</v>
      </c>
      <c r="G1606" s="29" t="s">
        <v>311</v>
      </c>
      <c r="H1606" s="6">
        <f t="shared" si="130"/>
        <v>-134200</v>
      </c>
      <c r="I1606" s="24">
        <f t="shared" si="129"/>
        <v>2.608695652173913</v>
      </c>
      <c r="K1606" t="s">
        <v>636</v>
      </c>
      <c r="M1606" s="2">
        <v>460</v>
      </c>
    </row>
    <row r="1607" spans="2:13" ht="12.75">
      <c r="B1607" s="101">
        <v>1000</v>
      </c>
      <c r="C1607" s="1" t="s">
        <v>28</v>
      </c>
      <c r="D1607" s="1" t="s">
        <v>535</v>
      </c>
      <c r="E1607" s="1" t="s">
        <v>29</v>
      </c>
      <c r="F1607" s="78" t="s">
        <v>690</v>
      </c>
      <c r="G1607" s="29" t="s">
        <v>368</v>
      </c>
      <c r="H1607" s="6">
        <f t="shared" si="130"/>
        <v>-135200</v>
      </c>
      <c r="I1607" s="24">
        <f aca="true" t="shared" si="131" ref="I1607:I1613">+B1607/M1607</f>
        <v>2.1739130434782608</v>
      </c>
      <c r="K1607" t="s">
        <v>636</v>
      </c>
      <c r="M1607" s="2">
        <v>460</v>
      </c>
    </row>
    <row r="1608" spans="2:13" ht="12.75">
      <c r="B1608" s="101">
        <v>1200</v>
      </c>
      <c r="C1608" s="1" t="s">
        <v>28</v>
      </c>
      <c r="D1608" s="1" t="s">
        <v>535</v>
      </c>
      <c r="E1608" s="1" t="s">
        <v>29</v>
      </c>
      <c r="F1608" s="32" t="s">
        <v>690</v>
      </c>
      <c r="G1608" s="29" t="s">
        <v>371</v>
      </c>
      <c r="H1608" s="6">
        <f t="shared" si="130"/>
        <v>-136400</v>
      </c>
      <c r="I1608" s="24">
        <f t="shared" si="131"/>
        <v>2.608695652173913</v>
      </c>
      <c r="K1608" t="s">
        <v>636</v>
      </c>
      <c r="M1608" s="2">
        <v>460</v>
      </c>
    </row>
    <row r="1609" spans="2:13" ht="12.75">
      <c r="B1609" s="101">
        <v>1300</v>
      </c>
      <c r="C1609" s="77" t="s">
        <v>28</v>
      </c>
      <c r="D1609" s="77" t="s">
        <v>535</v>
      </c>
      <c r="E1609" s="77" t="s">
        <v>29</v>
      </c>
      <c r="F1609" s="78" t="s">
        <v>690</v>
      </c>
      <c r="G1609" s="78" t="s">
        <v>373</v>
      </c>
      <c r="H1609" s="6">
        <f t="shared" si="130"/>
        <v>-137700</v>
      </c>
      <c r="I1609" s="24">
        <f t="shared" si="131"/>
        <v>2.8260869565217392</v>
      </c>
      <c r="K1609" t="s">
        <v>636</v>
      </c>
      <c r="M1609" s="2">
        <v>460</v>
      </c>
    </row>
    <row r="1610" spans="2:13" ht="12.75">
      <c r="B1610" s="101">
        <v>700</v>
      </c>
      <c r="C1610" s="77" t="s">
        <v>28</v>
      </c>
      <c r="D1610" s="77" t="s">
        <v>535</v>
      </c>
      <c r="E1610" s="77" t="s">
        <v>29</v>
      </c>
      <c r="F1610" s="78" t="s">
        <v>690</v>
      </c>
      <c r="G1610" s="78" t="s">
        <v>375</v>
      </c>
      <c r="H1610" s="6">
        <f t="shared" si="130"/>
        <v>-138400</v>
      </c>
      <c r="I1610" s="24">
        <f t="shared" si="131"/>
        <v>1.5217391304347827</v>
      </c>
      <c r="K1610" t="s">
        <v>636</v>
      </c>
      <c r="M1610" s="2">
        <v>460</v>
      </c>
    </row>
    <row r="1611" spans="2:13" ht="12.75">
      <c r="B1611" s="101">
        <v>2000</v>
      </c>
      <c r="C1611" s="77" t="s">
        <v>28</v>
      </c>
      <c r="D1611" s="77" t="s">
        <v>535</v>
      </c>
      <c r="E1611" s="77" t="s">
        <v>29</v>
      </c>
      <c r="F1611" s="78" t="s">
        <v>690</v>
      </c>
      <c r="G1611" s="78" t="s">
        <v>399</v>
      </c>
      <c r="H1611" s="6">
        <f t="shared" si="130"/>
        <v>-140400</v>
      </c>
      <c r="I1611" s="24">
        <f t="shared" si="131"/>
        <v>4.3478260869565215</v>
      </c>
      <c r="K1611" t="s">
        <v>636</v>
      </c>
      <c r="M1611" s="2">
        <v>460</v>
      </c>
    </row>
    <row r="1612" spans="2:13" ht="12.75">
      <c r="B1612" s="101">
        <v>2000</v>
      </c>
      <c r="C1612" s="77" t="s">
        <v>28</v>
      </c>
      <c r="D1612" s="77" t="s">
        <v>535</v>
      </c>
      <c r="E1612" s="77" t="s">
        <v>29</v>
      </c>
      <c r="F1612" s="78" t="s">
        <v>690</v>
      </c>
      <c r="G1612" s="78" t="s">
        <v>377</v>
      </c>
      <c r="H1612" s="6">
        <f t="shared" si="130"/>
        <v>-142400</v>
      </c>
      <c r="I1612" s="24">
        <f t="shared" si="131"/>
        <v>4.3478260869565215</v>
      </c>
      <c r="K1612" t="s">
        <v>636</v>
      </c>
      <c r="M1612" s="2">
        <v>460</v>
      </c>
    </row>
    <row r="1613" spans="2:13" ht="12.75">
      <c r="B1613" s="101">
        <v>1000</v>
      </c>
      <c r="C1613" s="77" t="s">
        <v>28</v>
      </c>
      <c r="D1613" s="77" t="s">
        <v>535</v>
      </c>
      <c r="E1613" s="77" t="s">
        <v>29</v>
      </c>
      <c r="F1613" s="78" t="s">
        <v>690</v>
      </c>
      <c r="G1613" s="78" t="s">
        <v>379</v>
      </c>
      <c r="H1613" s="6">
        <f t="shared" si="130"/>
        <v>-143400</v>
      </c>
      <c r="I1613" s="24">
        <f t="shared" si="131"/>
        <v>2.1739130434782608</v>
      </c>
      <c r="K1613" t="s">
        <v>636</v>
      </c>
      <c r="M1613" s="2">
        <v>460</v>
      </c>
    </row>
    <row r="1614" spans="1:13" s="75" customFormat="1" ht="12.75">
      <c r="A1614" s="71"/>
      <c r="B1614" s="346">
        <f>SUM(B1471:B1613)</f>
        <v>143400</v>
      </c>
      <c r="C1614" s="71"/>
      <c r="D1614" s="71"/>
      <c r="E1614" s="71" t="s">
        <v>29</v>
      </c>
      <c r="F1614" s="339"/>
      <c r="G1614" s="73"/>
      <c r="H1614" s="72">
        <v>0</v>
      </c>
      <c r="I1614" s="74"/>
      <c r="M1614" s="2">
        <v>460</v>
      </c>
    </row>
    <row r="1615" spans="8:13" ht="12.75">
      <c r="H1615" s="6">
        <f aca="true" t="shared" si="132" ref="H1615:H1632">H1614-B1615</f>
        <v>0</v>
      </c>
      <c r="I1615" s="24">
        <f aca="true" t="shared" si="133" ref="I1615:I1646">+B1615/M1615</f>
        <v>0</v>
      </c>
      <c r="K1615" t="s">
        <v>636</v>
      </c>
      <c r="M1615" s="2">
        <v>460</v>
      </c>
    </row>
    <row r="1616" spans="8:13" ht="12.75">
      <c r="H1616" s="6">
        <f t="shared" si="132"/>
        <v>0</v>
      </c>
      <c r="I1616" s="24">
        <f t="shared" si="133"/>
        <v>0</v>
      </c>
      <c r="K1616" t="s">
        <v>636</v>
      </c>
      <c r="M1616" s="2">
        <v>460</v>
      </c>
    </row>
    <row r="1617" spans="2:13" ht="12.75">
      <c r="B1617" s="101">
        <v>5000</v>
      </c>
      <c r="C1617" s="1" t="s">
        <v>31</v>
      </c>
      <c r="D1617" s="1" t="s">
        <v>535</v>
      </c>
      <c r="E1617" s="1" t="s">
        <v>642</v>
      </c>
      <c r="F1617" s="78" t="s">
        <v>691</v>
      </c>
      <c r="G1617" s="29" t="s">
        <v>304</v>
      </c>
      <c r="H1617" s="6">
        <f t="shared" si="132"/>
        <v>-5000</v>
      </c>
      <c r="I1617" s="24">
        <f t="shared" si="133"/>
        <v>10.869565217391305</v>
      </c>
      <c r="K1617" t="s">
        <v>636</v>
      </c>
      <c r="M1617" s="2">
        <v>460</v>
      </c>
    </row>
    <row r="1618" spans="2:13" ht="12.75">
      <c r="B1618" s="101">
        <v>5000</v>
      </c>
      <c r="C1618" s="1" t="s">
        <v>31</v>
      </c>
      <c r="D1618" s="1" t="s">
        <v>535</v>
      </c>
      <c r="E1618" s="1" t="s">
        <v>642</v>
      </c>
      <c r="F1618" s="78" t="s">
        <v>692</v>
      </c>
      <c r="G1618" s="29" t="s">
        <v>81</v>
      </c>
      <c r="H1618" s="6">
        <f t="shared" si="132"/>
        <v>-10000</v>
      </c>
      <c r="I1618" s="24">
        <f t="shared" si="133"/>
        <v>10.869565217391305</v>
      </c>
      <c r="K1618" t="s">
        <v>636</v>
      </c>
      <c r="M1618" s="2">
        <v>460</v>
      </c>
    </row>
    <row r="1619" spans="2:13" ht="12.75">
      <c r="B1619" s="101">
        <v>5000</v>
      </c>
      <c r="C1619" s="1" t="s">
        <v>31</v>
      </c>
      <c r="D1619" s="1" t="s">
        <v>535</v>
      </c>
      <c r="E1619" s="1" t="s">
        <v>642</v>
      </c>
      <c r="F1619" s="78" t="s">
        <v>693</v>
      </c>
      <c r="G1619" s="29" t="s">
        <v>224</v>
      </c>
      <c r="H1619" s="6">
        <f t="shared" si="132"/>
        <v>-15000</v>
      </c>
      <c r="I1619" s="24">
        <f t="shared" si="133"/>
        <v>10.869565217391305</v>
      </c>
      <c r="K1619" t="s">
        <v>636</v>
      </c>
      <c r="M1619" s="2">
        <v>460</v>
      </c>
    </row>
    <row r="1620" spans="2:13" ht="12.75">
      <c r="B1620" s="101">
        <v>5000</v>
      </c>
      <c r="C1620" s="1" t="s">
        <v>31</v>
      </c>
      <c r="D1620" s="1" t="s">
        <v>535</v>
      </c>
      <c r="E1620" s="1" t="s">
        <v>642</v>
      </c>
      <c r="F1620" s="78" t="s">
        <v>694</v>
      </c>
      <c r="G1620" s="29" t="s">
        <v>228</v>
      </c>
      <c r="H1620" s="6">
        <f t="shared" si="132"/>
        <v>-20000</v>
      </c>
      <c r="I1620" s="24">
        <f t="shared" si="133"/>
        <v>10.869565217391305</v>
      </c>
      <c r="K1620" t="s">
        <v>636</v>
      </c>
      <c r="M1620" s="2">
        <v>460</v>
      </c>
    </row>
    <row r="1621" spans="2:13" ht="12.75">
      <c r="B1621" s="105">
        <v>5000</v>
      </c>
      <c r="C1621" s="1" t="s">
        <v>31</v>
      </c>
      <c r="D1621" s="1" t="s">
        <v>535</v>
      </c>
      <c r="E1621" s="1" t="s">
        <v>642</v>
      </c>
      <c r="F1621" s="78" t="s">
        <v>695</v>
      </c>
      <c r="G1621" s="29" t="s">
        <v>303</v>
      </c>
      <c r="H1621" s="6">
        <f t="shared" si="132"/>
        <v>-25000</v>
      </c>
      <c r="I1621" s="24">
        <f t="shared" si="133"/>
        <v>10.869565217391305</v>
      </c>
      <c r="K1621" t="s">
        <v>636</v>
      </c>
      <c r="M1621" s="2">
        <v>460</v>
      </c>
    </row>
    <row r="1622" spans="2:13" ht="12.75">
      <c r="B1622" s="105">
        <v>5000</v>
      </c>
      <c r="C1622" s="1" t="s">
        <v>31</v>
      </c>
      <c r="D1622" s="1" t="s">
        <v>535</v>
      </c>
      <c r="E1622" s="1" t="s">
        <v>29</v>
      </c>
      <c r="F1622" s="78" t="s">
        <v>696</v>
      </c>
      <c r="G1622" s="29" t="s">
        <v>304</v>
      </c>
      <c r="H1622" s="6">
        <f t="shared" si="132"/>
        <v>-30000</v>
      </c>
      <c r="I1622" s="24">
        <f t="shared" si="133"/>
        <v>10.869565217391305</v>
      </c>
      <c r="K1622" t="s">
        <v>636</v>
      </c>
      <c r="M1622" s="2">
        <v>460</v>
      </c>
    </row>
    <row r="1623" spans="2:13" ht="12.75">
      <c r="B1623" s="105">
        <v>5000</v>
      </c>
      <c r="C1623" s="1" t="s">
        <v>31</v>
      </c>
      <c r="D1623" s="1" t="s">
        <v>535</v>
      </c>
      <c r="E1623" s="1" t="s">
        <v>642</v>
      </c>
      <c r="F1623" s="78" t="s">
        <v>697</v>
      </c>
      <c r="G1623" s="29" t="s">
        <v>373</v>
      </c>
      <c r="H1623" s="6">
        <f t="shared" si="132"/>
        <v>-35000</v>
      </c>
      <c r="I1623" s="24">
        <f t="shared" si="133"/>
        <v>10.869565217391305</v>
      </c>
      <c r="K1623" t="s">
        <v>636</v>
      </c>
      <c r="L1623">
        <v>6</v>
      </c>
      <c r="M1623" s="2">
        <v>460</v>
      </c>
    </row>
    <row r="1624" spans="2:13" ht="12.75">
      <c r="B1624" s="105">
        <v>5000</v>
      </c>
      <c r="C1624" s="1" t="s">
        <v>31</v>
      </c>
      <c r="D1624" s="1" t="s">
        <v>535</v>
      </c>
      <c r="E1624" s="1" t="s">
        <v>642</v>
      </c>
      <c r="F1624" s="32" t="s">
        <v>698</v>
      </c>
      <c r="G1624" s="29" t="s">
        <v>375</v>
      </c>
      <c r="H1624" s="6">
        <f t="shared" si="132"/>
        <v>-40000</v>
      </c>
      <c r="I1624" s="24">
        <f t="shared" si="133"/>
        <v>10.869565217391305</v>
      </c>
      <c r="K1624" t="s">
        <v>636</v>
      </c>
      <c r="M1624" s="2">
        <v>460</v>
      </c>
    </row>
    <row r="1625" spans="2:13" ht="12.75">
      <c r="B1625" s="105">
        <v>5000</v>
      </c>
      <c r="C1625" s="1" t="s">
        <v>31</v>
      </c>
      <c r="D1625" s="1" t="s">
        <v>535</v>
      </c>
      <c r="E1625" s="1" t="s">
        <v>642</v>
      </c>
      <c r="F1625" s="78" t="s">
        <v>699</v>
      </c>
      <c r="G1625" s="29" t="s">
        <v>397</v>
      </c>
      <c r="H1625" s="6">
        <f t="shared" si="132"/>
        <v>-45000</v>
      </c>
      <c r="I1625" s="24">
        <f t="shared" si="133"/>
        <v>10.869565217391305</v>
      </c>
      <c r="K1625" t="s">
        <v>636</v>
      </c>
      <c r="M1625" s="2">
        <v>460</v>
      </c>
    </row>
    <row r="1626" spans="2:13" ht="12.75">
      <c r="B1626" s="105">
        <v>5000</v>
      </c>
      <c r="C1626" s="77" t="s">
        <v>31</v>
      </c>
      <c r="D1626" s="1" t="s">
        <v>535</v>
      </c>
      <c r="E1626" s="1" t="s">
        <v>642</v>
      </c>
      <c r="F1626" s="78" t="s">
        <v>700</v>
      </c>
      <c r="G1626" s="29" t="s">
        <v>399</v>
      </c>
      <c r="H1626" s="6">
        <f t="shared" si="132"/>
        <v>-50000</v>
      </c>
      <c r="I1626" s="24">
        <f t="shared" si="133"/>
        <v>10.869565217391305</v>
      </c>
      <c r="K1626" t="s">
        <v>636</v>
      </c>
      <c r="L1626">
        <v>7</v>
      </c>
      <c r="M1626" s="2">
        <v>460</v>
      </c>
    </row>
    <row r="1627" spans="2:13" ht="12.75">
      <c r="B1627" s="105">
        <v>5000</v>
      </c>
      <c r="C1627" s="1" t="s">
        <v>31</v>
      </c>
      <c r="D1627" s="1" t="s">
        <v>535</v>
      </c>
      <c r="E1627" s="1" t="s">
        <v>642</v>
      </c>
      <c r="F1627" s="78" t="s">
        <v>701</v>
      </c>
      <c r="G1627" s="29" t="s">
        <v>377</v>
      </c>
      <c r="H1627" s="6">
        <f t="shared" si="132"/>
        <v>-55000</v>
      </c>
      <c r="I1627" s="24">
        <f t="shared" si="133"/>
        <v>10.869565217391305</v>
      </c>
      <c r="K1627" t="s">
        <v>636</v>
      </c>
      <c r="M1627" s="2">
        <v>460</v>
      </c>
    </row>
    <row r="1628" spans="2:13" ht="12.75">
      <c r="B1628" s="105">
        <v>5000</v>
      </c>
      <c r="C1628" s="1" t="s">
        <v>31</v>
      </c>
      <c r="D1628" s="1" t="s">
        <v>535</v>
      </c>
      <c r="E1628" s="1" t="s">
        <v>642</v>
      </c>
      <c r="F1628" s="78" t="s">
        <v>702</v>
      </c>
      <c r="G1628" s="29" t="s">
        <v>379</v>
      </c>
      <c r="H1628" s="6">
        <f t="shared" si="132"/>
        <v>-60000</v>
      </c>
      <c r="I1628" s="24">
        <f t="shared" si="133"/>
        <v>10.869565217391305</v>
      </c>
      <c r="K1628" t="s">
        <v>636</v>
      </c>
      <c r="M1628" s="2">
        <v>460</v>
      </c>
    </row>
    <row r="1629" spans="2:13" ht="12.75">
      <c r="B1629" s="101">
        <v>5000</v>
      </c>
      <c r="C1629" s="1" t="s">
        <v>31</v>
      </c>
      <c r="D1629" s="1" t="s">
        <v>535</v>
      </c>
      <c r="E1629" s="1" t="s">
        <v>642</v>
      </c>
      <c r="F1629" s="78" t="s">
        <v>703</v>
      </c>
      <c r="G1629" s="29" t="s">
        <v>377</v>
      </c>
      <c r="H1629" s="6">
        <f t="shared" si="132"/>
        <v>-65000</v>
      </c>
      <c r="I1629" s="24">
        <f t="shared" si="133"/>
        <v>10.869565217391305</v>
      </c>
      <c r="K1629" t="s">
        <v>636</v>
      </c>
      <c r="M1629" s="2">
        <v>460</v>
      </c>
    </row>
    <row r="1630" spans="2:13" ht="12.75">
      <c r="B1630" s="101">
        <v>5000</v>
      </c>
      <c r="C1630" s="1" t="s">
        <v>31</v>
      </c>
      <c r="D1630" s="1" t="s">
        <v>535</v>
      </c>
      <c r="E1630" s="1" t="s">
        <v>642</v>
      </c>
      <c r="F1630" s="78" t="s">
        <v>704</v>
      </c>
      <c r="G1630" s="29" t="s">
        <v>379</v>
      </c>
      <c r="H1630" s="6">
        <f t="shared" si="132"/>
        <v>-70000</v>
      </c>
      <c r="I1630" s="24">
        <f t="shared" si="133"/>
        <v>10.869565217391305</v>
      </c>
      <c r="K1630" t="s">
        <v>636</v>
      </c>
      <c r="M1630" s="2">
        <v>460</v>
      </c>
    </row>
    <row r="1631" spans="2:13" ht="12.75">
      <c r="B1631" s="101">
        <v>5000</v>
      </c>
      <c r="C1631" s="1" t="s">
        <v>31</v>
      </c>
      <c r="D1631" s="1" t="s">
        <v>535</v>
      </c>
      <c r="E1631" s="1" t="s">
        <v>642</v>
      </c>
      <c r="F1631" s="78" t="s">
        <v>705</v>
      </c>
      <c r="G1631" s="29" t="s">
        <v>447</v>
      </c>
      <c r="H1631" s="6">
        <f t="shared" si="132"/>
        <v>-75000</v>
      </c>
      <c r="I1631" s="24">
        <f t="shared" si="133"/>
        <v>10.869565217391305</v>
      </c>
      <c r="K1631" t="s">
        <v>636</v>
      </c>
      <c r="M1631" s="2">
        <v>460</v>
      </c>
    </row>
    <row r="1632" spans="2:13" ht="12.75">
      <c r="B1632" s="101">
        <v>5000</v>
      </c>
      <c r="C1632" s="1" t="s">
        <v>31</v>
      </c>
      <c r="D1632" s="1" t="s">
        <v>535</v>
      </c>
      <c r="E1632" s="1" t="s">
        <v>642</v>
      </c>
      <c r="F1632" s="78" t="s">
        <v>706</v>
      </c>
      <c r="G1632" s="29" t="s">
        <v>451</v>
      </c>
      <c r="H1632" s="6">
        <f t="shared" si="132"/>
        <v>-80000</v>
      </c>
      <c r="I1632" s="24">
        <f t="shared" si="133"/>
        <v>10.869565217391305</v>
      </c>
      <c r="K1632" t="s">
        <v>636</v>
      </c>
      <c r="M1632" s="2">
        <v>460</v>
      </c>
    </row>
    <row r="1633" spans="1:13" s="75" customFormat="1" ht="12.75">
      <c r="A1633" s="71"/>
      <c r="B1633" s="346">
        <f>SUM(B1617:B1632)</f>
        <v>80000</v>
      </c>
      <c r="C1633" s="71" t="s">
        <v>31</v>
      </c>
      <c r="D1633" s="71"/>
      <c r="E1633" s="71"/>
      <c r="F1633" s="339"/>
      <c r="G1633" s="73"/>
      <c r="H1633" s="72">
        <v>0</v>
      </c>
      <c r="I1633" s="74">
        <f t="shared" si="133"/>
        <v>173.91304347826087</v>
      </c>
      <c r="K1633" s="75" t="s">
        <v>636</v>
      </c>
      <c r="M1633" s="2">
        <v>460</v>
      </c>
    </row>
    <row r="1634" spans="2:13" ht="12.75">
      <c r="B1634" s="101"/>
      <c r="H1634" s="6">
        <f aca="true" t="shared" si="134" ref="H1634:H1660">H1633-B1634</f>
        <v>0</v>
      </c>
      <c r="I1634" s="24">
        <f t="shared" si="133"/>
        <v>0</v>
      </c>
      <c r="K1634" t="s">
        <v>636</v>
      </c>
      <c r="M1634" s="2">
        <v>460</v>
      </c>
    </row>
    <row r="1635" spans="2:13" ht="12.75">
      <c r="B1635" s="101"/>
      <c r="H1635" s="6">
        <f t="shared" si="134"/>
        <v>0</v>
      </c>
      <c r="I1635" s="24">
        <f t="shared" si="133"/>
        <v>0</v>
      </c>
      <c r="K1635" t="s">
        <v>636</v>
      </c>
      <c r="M1635" s="2">
        <v>460</v>
      </c>
    </row>
    <row r="1636" spans="2:13" ht="12.75">
      <c r="B1636" s="344">
        <v>2000</v>
      </c>
      <c r="C1636" s="1" t="s">
        <v>33</v>
      </c>
      <c r="D1636" s="1" t="s">
        <v>535</v>
      </c>
      <c r="E1636" s="1" t="s">
        <v>642</v>
      </c>
      <c r="F1636" s="78" t="s">
        <v>635</v>
      </c>
      <c r="G1636" s="29" t="s">
        <v>73</v>
      </c>
      <c r="H1636" s="6">
        <f t="shared" si="134"/>
        <v>-2000</v>
      </c>
      <c r="I1636" s="24">
        <f t="shared" si="133"/>
        <v>4.3478260869565215</v>
      </c>
      <c r="K1636" t="s">
        <v>636</v>
      </c>
      <c r="M1636" s="2">
        <v>460</v>
      </c>
    </row>
    <row r="1637" spans="2:13" ht="12.75">
      <c r="B1637" s="101">
        <v>2000</v>
      </c>
      <c r="C1637" s="1" t="s">
        <v>33</v>
      </c>
      <c r="D1637" s="1" t="s">
        <v>535</v>
      </c>
      <c r="E1637" s="1" t="s">
        <v>642</v>
      </c>
      <c r="F1637" s="78" t="s">
        <v>635</v>
      </c>
      <c r="G1637" s="29" t="s">
        <v>304</v>
      </c>
      <c r="H1637" s="6">
        <f t="shared" si="134"/>
        <v>-4000</v>
      </c>
      <c r="I1637" s="24">
        <f t="shared" si="133"/>
        <v>4.3478260869565215</v>
      </c>
      <c r="K1637" t="s">
        <v>636</v>
      </c>
      <c r="M1637" s="2">
        <v>460</v>
      </c>
    </row>
    <row r="1638" spans="2:13" ht="12.75">
      <c r="B1638" s="101">
        <v>2000</v>
      </c>
      <c r="C1638" s="1" t="s">
        <v>33</v>
      </c>
      <c r="D1638" s="1" t="s">
        <v>535</v>
      </c>
      <c r="E1638" s="1" t="s">
        <v>642</v>
      </c>
      <c r="F1638" s="78" t="s">
        <v>637</v>
      </c>
      <c r="G1638" s="29" t="s">
        <v>81</v>
      </c>
      <c r="H1638" s="6">
        <f t="shared" si="134"/>
        <v>-6000</v>
      </c>
      <c r="I1638" s="24">
        <f t="shared" si="133"/>
        <v>4.3478260869565215</v>
      </c>
      <c r="K1638" t="s">
        <v>636</v>
      </c>
      <c r="M1638" s="2">
        <v>460</v>
      </c>
    </row>
    <row r="1639" spans="2:13" ht="12.75">
      <c r="B1639" s="101">
        <v>2000</v>
      </c>
      <c r="C1639" s="1" t="s">
        <v>33</v>
      </c>
      <c r="D1639" s="1" t="s">
        <v>535</v>
      </c>
      <c r="E1639" s="1" t="s">
        <v>642</v>
      </c>
      <c r="F1639" s="78" t="s">
        <v>637</v>
      </c>
      <c r="G1639" s="29" t="s">
        <v>224</v>
      </c>
      <c r="H1639" s="6">
        <f t="shared" si="134"/>
        <v>-8000</v>
      </c>
      <c r="I1639" s="24">
        <f t="shared" si="133"/>
        <v>4.3478260869565215</v>
      </c>
      <c r="K1639" t="s">
        <v>636</v>
      </c>
      <c r="M1639" s="2">
        <v>460</v>
      </c>
    </row>
    <row r="1640" spans="2:13" ht="12.75">
      <c r="B1640" s="101">
        <v>2000</v>
      </c>
      <c r="C1640" s="1" t="s">
        <v>33</v>
      </c>
      <c r="D1640" s="1" t="s">
        <v>535</v>
      </c>
      <c r="E1640" s="1" t="s">
        <v>642</v>
      </c>
      <c r="F1640" s="78" t="s">
        <v>637</v>
      </c>
      <c r="G1640" s="29" t="s">
        <v>226</v>
      </c>
      <c r="H1640" s="6">
        <f t="shared" si="134"/>
        <v>-10000</v>
      </c>
      <c r="I1640" s="24">
        <f t="shared" si="133"/>
        <v>4.3478260869565215</v>
      </c>
      <c r="K1640" t="s">
        <v>636</v>
      </c>
      <c r="M1640" s="2">
        <v>460</v>
      </c>
    </row>
    <row r="1641" spans="2:13" ht="12.75">
      <c r="B1641" s="101">
        <v>2000</v>
      </c>
      <c r="C1641" s="1" t="s">
        <v>33</v>
      </c>
      <c r="D1641" s="1" t="s">
        <v>535</v>
      </c>
      <c r="E1641" s="1" t="s">
        <v>642</v>
      </c>
      <c r="F1641" s="78" t="s">
        <v>637</v>
      </c>
      <c r="G1641" s="29" t="s">
        <v>228</v>
      </c>
      <c r="H1641" s="6">
        <f t="shared" si="134"/>
        <v>-12000</v>
      </c>
      <c r="I1641" s="24">
        <f t="shared" si="133"/>
        <v>4.3478260869565215</v>
      </c>
      <c r="K1641" t="s">
        <v>636</v>
      </c>
      <c r="M1641" s="2">
        <v>460</v>
      </c>
    </row>
    <row r="1642" spans="2:13" ht="12.75">
      <c r="B1642" s="101">
        <v>2000</v>
      </c>
      <c r="C1642" s="1" t="s">
        <v>33</v>
      </c>
      <c r="D1642" s="1" t="s">
        <v>535</v>
      </c>
      <c r="E1642" s="1" t="s">
        <v>642</v>
      </c>
      <c r="F1642" s="78" t="s">
        <v>637</v>
      </c>
      <c r="G1642" s="29" t="s">
        <v>230</v>
      </c>
      <c r="H1642" s="6">
        <f t="shared" si="134"/>
        <v>-14000</v>
      </c>
      <c r="I1642" s="24">
        <f t="shared" si="133"/>
        <v>4.3478260869565215</v>
      </c>
      <c r="K1642" t="s">
        <v>636</v>
      </c>
      <c r="M1642" s="2">
        <v>460</v>
      </c>
    </row>
    <row r="1643" spans="2:13" ht="12.75">
      <c r="B1643" s="101">
        <v>2000</v>
      </c>
      <c r="C1643" s="1" t="s">
        <v>33</v>
      </c>
      <c r="D1643" s="1" t="s">
        <v>535</v>
      </c>
      <c r="E1643" s="1" t="s">
        <v>642</v>
      </c>
      <c r="F1643" s="78" t="s">
        <v>637</v>
      </c>
      <c r="G1643" s="29" t="s">
        <v>303</v>
      </c>
      <c r="H1643" s="6">
        <f t="shared" si="134"/>
        <v>-16000</v>
      </c>
      <c r="I1643" s="24">
        <f t="shared" si="133"/>
        <v>4.3478260869565215</v>
      </c>
      <c r="K1643" t="s">
        <v>636</v>
      </c>
      <c r="M1643" s="2">
        <v>460</v>
      </c>
    </row>
    <row r="1644" spans="2:13" ht="12.75">
      <c r="B1644" s="101">
        <v>2000</v>
      </c>
      <c r="C1644" s="1" t="s">
        <v>33</v>
      </c>
      <c r="D1644" s="1" t="s">
        <v>535</v>
      </c>
      <c r="E1644" s="1" t="s">
        <v>29</v>
      </c>
      <c r="F1644" s="78" t="s">
        <v>637</v>
      </c>
      <c r="G1644" s="29" t="s">
        <v>304</v>
      </c>
      <c r="H1644" s="6">
        <f t="shared" si="134"/>
        <v>-18000</v>
      </c>
      <c r="I1644" s="24">
        <f t="shared" si="133"/>
        <v>4.3478260869565215</v>
      </c>
      <c r="K1644" t="s">
        <v>636</v>
      </c>
      <c r="M1644" s="2">
        <v>460</v>
      </c>
    </row>
    <row r="1645" spans="2:13" ht="12.75">
      <c r="B1645" s="101">
        <v>2000</v>
      </c>
      <c r="C1645" s="1" t="s">
        <v>33</v>
      </c>
      <c r="D1645" s="1" t="s">
        <v>535</v>
      </c>
      <c r="E1645" s="1" t="s">
        <v>642</v>
      </c>
      <c r="F1645" s="78" t="s">
        <v>637</v>
      </c>
      <c r="G1645" s="29" t="s">
        <v>305</v>
      </c>
      <c r="H1645" s="6">
        <f t="shared" si="134"/>
        <v>-20000</v>
      </c>
      <c r="I1645" s="24">
        <f t="shared" si="133"/>
        <v>4.3478260869565215</v>
      </c>
      <c r="K1645" t="s">
        <v>636</v>
      </c>
      <c r="M1645" s="2">
        <v>460</v>
      </c>
    </row>
    <row r="1646" spans="2:13" ht="12.75">
      <c r="B1646" s="101">
        <v>2000</v>
      </c>
      <c r="C1646" s="1" t="s">
        <v>33</v>
      </c>
      <c r="D1646" s="1" t="s">
        <v>535</v>
      </c>
      <c r="E1646" s="1" t="s">
        <v>642</v>
      </c>
      <c r="F1646" s="78" t="s">
        <v>637</v>
      </c>
      <c r="G1646" s="29" t="s">
        <v>373</v>
      </c>
      <c r="H1646" s="6">
        <f t="shared" si="134"/>
        <v>-22000</v>
      </c>
      <c r="I1646" s="24">
        <f t="shared" si="133"/>
        <v>4.3478260869565215</v>
      </c>
      <c r="K1646" t="s">
        <v>636</v>
      </c>
      <c r="M1646" s="2">
        <v>460</v>
      </c>
    </row>
    <row r="1647" spans="2:13" ht="12.75">
      <c r="B1647" s="101">
        <v>2000</v>
      </c>
      <c r="C1647" s="1" t="s">
        <v>33</v>
      </c>
      <c r="D1647" s="1" t="s">
        <v>535</v>
      </c>
      <c r="E1647" s="1" t="s">
        <v>642</v>
      </c>
      <c r="F1647" s="78" t="s">
        <v>637</v>
      </c>
      <c r="G1647" s="29" t="s">
        <v>375</v>
      </c>
      <c r="H1647" s="6">
        <f t="shared" si="134"/>
        <v>-24000</v>
      </c>
      <c r="I1647" s="24">
        <f aca="true" t="shared" si="135" ref="I1647:I1673">+B1647/M1647</f>
        <v>4.3478260869565215</v>
      </c>
      <c r="K1647" t="s">
        <v>636</v>
      </c>
      <c r="M1647" s="2">
        <v>460</v>
      </c>
    </row>
    <row r="1648" spans="2:13" ht="12.75">
      <c r="B1648" s="101">
        <v>2000</v>
      </c>
      <c r="C1648" s="1" t="s">
        <v>33</v>
      </c>
      <c r="D1648" s="1" t="s">
        <v>535</v>
      </c>
      <c r="E1648" s="1" t="s">
        <v>642</v>
      </c>
      <c r="F1648" s="114" t="s">
        <v>637</v>
      </c>
      <c r="G1648" s="29" t="s">
        <v>397</v>
      </c>
      <c r="H1648" s="6">
        <f t="shared" si="134"/>
        <v>-26000</v>
      </c>
      <c r="I1648" s="24">
        <f t="shared" si="135"/>
        <v>4.3478260869565215</v>
      </c>
      <c r="K1648" t="s">
        <v>636</v>
      </c>
      <c r="M1648" s="2">
        <v>460</v>
      </c>
    </row>
    <row r="1649" spans="2:13" ht="12.75">
      <c r="B1649" s="101">
        <v>2000</v>
      </c>
      <c r="C1649" s="1" t="s">
        <v>33</v>
      </c>
      <c r="D1649" s="1" t="s">
        <v>535</v>
      </c>
      <c r="E1649" s="1" t="s">
        <v>642</v>
      </c>
      <c r="F1649" s="78" t="s">
        <v>637</v>
      </c>
      <c r="G1649" s="29" t="s">
        <v>399</v>
      </c>
      <c r="H1649" s="6">
        <f t="shared" si="134"/>
        <v>-28000</v>
      </c>
      <c r="I1649" s="24">
        <f t="shared" si="135"/>
        <v>4.3478260869565215</v>
      </c>
      <c r="K1649" t="s">
        <v>636</v>
      </c>
      <c r="M1649" s="2">
        <v>460</v>
      </c>
    </row>
    <row r="1650" spans="2:13" ht="12.75">
      <c r="B1650" s="101">
        <v>2000</v>
      </c>
      <c r="C1650" s="1" t="s">
        <v>33</v>
      </c>
      <c r="D1650" s="291" t="s">
        <v>707</v>
      </c>
      <c r="E1650" s="1" t="s">
        <v>642</v>
      </c>
      <c r="F1650" s="78" t="s">
        <v>637</v>
      </c>
      <c r="G1650" s="29" t="s">
        <v>377</v>
      </c>
      <c r="H1650" s="6">
        <f t="shared" si="134"/>
        <v>-30000</v>
      </c>
      <c r="I1650" s="24">
        <f t="shared" si="135"/>
        <v>4.3478260869565215</v>
      </c>
      <c r="K1650" t="s">
        <v>636</v>
      </c>
      <c r="M1650" s="2">
        <v>460</v>
      </c>
    </row>
    <row r="1651" spans="2:13" ht="12.75">
      <c r="B1651" s="101">
        <v>2000</v>
      </c>
      <c r="C1651" s="1" t="s">
        <v>33</v>
      </c>
      <c r="D1651" s="1" t="s">
        <v>535</v>
      </c>
      <c r="E1651" s="1" t="s">
        <v>642</v>
      </c>
      <c r="F1651" s="78" t="s">
        <v>637</v>
      </c>
      <c r="G1651" s="29" t="s">
        <v>379</v>
      </c>
      <c r="H1651" s="6">
        <f t="shared" si="134"/>
        <v>-32000</v>
      </c>
      <c r="I1651" s="24">
        <f t="shared" si="135"/>
        <v>4.3478260869565215</v>
      </c>
      <c r="K1651" t="s">
        <v>636</v>
      </c>
      <c r="M1651" s="2">
        <v>460</v>
      </c>
    </row>
    <row r="1652" spans="2:13" ht="12.75">
      <c r="B1652" s="101">
        <v>2000</v>
      </c>
      <c r="C1652" s="1" t="s">
        <v>33</v>
      </c>
      <c r="D1652" s="77" t="s">
        <v>535</v>
      </c>
      <c r="E1652" s="1" t="s">
        <v>642</v>
      </c>
      <c r="F1652" s="78" t="s">
        <v>637</v>
      </c>
      <c r="G1652" s="29" t="s">
        <v>447</v>
      </c>
      <c r="H1652" s="6">
        <f t="shared" si="134"/>
        <v>-34000</v>
      </c>
      <c r="I1652" s="24">
        <f t="shared" si="135"/>
        <v>4.3478260869565215</v>
      </c>
      <c r="K1652" t="s">
        <v>636</v>
      </c>
      <c r="M1652" s="2">
        <v>460</v>
      </c>
    </row>
    <row r="1653" spans="2:13" ht="12.75">
      <c r="B1653" s="101">
        <v>2000</v>
      </c>
      <c r="C1653" s="1" t="s">
        <v>33</v>
      </c>
      <c r="D1653" s="1" t="s">
        <v>535</v>
      </c>
      <c r="E1653" s="1" t="s">
        <v>642</v>
      </c>
      <c r="F1653" s="78" t="s">
        <v>639</v>
      </c>
      <c r="G1653" s="29" t="s">
        <v>371</v>
      </c>
      <c r="H1653" s="6">
        <f t="shared" si="134"/>
        <v>-36000</v>
      </c>
      <c r="I1653" s="24">
        <f t="shared" si="135"/>
        <v>4.3478260869565215</v>
      </c>
      <c r="K1653" t="s">
        <v>636</v>
      </c>
      <c r="M1653" s="2">
        <v>460</v>
      </c>
    </row>
    <row r="1654" spans="2:13" ht="12.75">
      <c r="B1654" s="101">
        <v>2000</v>
      </c>
      <c r="C1654" s="1" t="s">
        <v>33</v>
      </c>
      <c r="D1654" s="1" t="s">
        <v>535</v>
      </c>
      <c r="E1654" s="1" t="s">
        <v>642</v>
      </c>
      <c r="F1654" s="78" t="s">
        <v>639</v>
      </c>
      <c r="G1654" s="29" t="s">
        <v>399</v>
      </c>
      <c r="H1654" s="6">
        <f t="shared" si="134"/>
        <v>-38000</v>
      </c>
      <c r="I1654" s="24">
        <f t="shared" si="135"/>
        <v>4.3478260869565215</v>
      </c>
      <c r="K1654" t="s">
        <v>636</v>
      </c>
      <c r="M1654" s="2">
        <v>460</v>
      </c>
    </row>
    <row r="1655" spans="2:13" ht="12.75">
      <c r="B1655" s="101">
        <v>2000</v>
      </c>
      <c r="C1655" s="1" t="s">
        <v>33</v>
      </c>
      <c r="D1655" s="1" t="s">
        <v>535</v>
      </c>
      <c r="E1655" s="1" t="s">
        <v>642</v>
      </c>
      <c r="F1655" s="78" t="s">
        <v>639</v>
      </c>
      <c r="G1655" s="29" t="s">
        <v>377</v>
      </c>
      <c r="H1655" s="6">
        <f t="shared" si="134"/>
        <v>-40000</v>
      </c>
      <c r="I1655" s="24">
        <f t="shared" si="135"/>
        <v>4.3478260869565215</v>
      </c>
      <c r="K1655" t="s">
        <v>636</v>
      </c>
      <c r="M1655" s="2">
        <v>460</v>
      </c>
    </row>
    <row r="1656" spans="2:13" ht="12.75">
      <c r="B1656" s="101">
        <v>2000</v>
      </c>
      <c r="C1656" s="1" t="s">
        <v>33</v>
      </c>
      <c r="D1656" s="1" t="s">
        <v>535</v>
      </c>
      <c r="E1656" s="1" t="s">
        <v>642</v>
      </c>
      <c r="F1656" s="78" t="s">
        <v>639</v>
      </c>
      <c r="G1656" s="29" t="s">
        <v>379</v>
      </c>
      <c r="H1656" s="6">
        <f t="shared" si="134"/>
        <v>-42000</v>
      </c>
      <c r="I1656" s="24">
        <f t="shared" si="135"/>
        <v>4.3478260869565215</v>
      </c>
      <c r="K1656" t="s">
        <v>636</v>
      </c>
      <c r="M1656" s="2">
        <v>460</v>
      </c>
    </row>
    <row r="1657" spans="2:13" ht="12.75">
      <c r="B1657" s="101">
        <v>2000</v>
      </c>
      <c r="C1657" s="1" t="s">
        <v>33</v>
      </c>
      <c r="D1657" s="1" t="s">
        <v>535</v>
      </c>
      <c r="E1657" s="1" t="s">
        <v>642</v>
      </c>
      <c r="F1657" s="78" t="s">
        <v>639</v>
      </c>
      <c r="G1657" s="29" t="s">
        <v>447</v>
      </c>
      <c r="H1657" s="6">
        <f t="shared" si="134"/>
        <v>-44000</v>
      </c>
      <c r="I1657" s="24">
        <f t="shared" si="135"/>
        <v>4.3478260869565215</v>
      </c>
      <c r="K1657" t="s">
        <v>636</v>
      </c>
      <c r="M1657" s="2">
        <v>460</v>
      </c>
    </row>
    <row r="1658" spans="2:13" ht="12.75">
      <c r="B1658" s="101">
        <v>2000</v>
      </c>
      <c r="C1658" s="1" t="s">
        <v>33</v>
      </c>
      <c r="D1658" s="1" t="s">
        <v>535</v>
      </c>
      <c r="E1658" s="1" t="s">
        <v>642</v>
      </c>
      <c r="F1658" s="78" t="s">
        <v>639</v>
      </c>
      <c r="G1658" s="29" t="s">
        <v>451</v>
      </c>
      <c r="H1658" s="6">
        <f t="shared" si="134"/>
        <v>-46000</v>
      </c>
      <c r="I1658" s="24">
        <f t="shared" si="135"/>
        <v>4.3478260869565215</v>
      </c>
      <c r="K1658" t="s">
        <v>636</v>
      </c>
      <c r="M1658" s="2">
        <v>460</v>
      </c>
    </row>
    <row r="1659" spans="2:13" ht="12.75">
      <c r="B1659" s="101">
        <v>2000</v>
      </c>
      <c r="C1659" s="1" t="s">
        <v>33</v>
      </c>
      <c r="D1659" s="1" t="s">
        <v>535</v>
      </c>
      <c r="E1659" s="1" t="s">
        <v>642</v>
      </c>
      <c r="F1659" s="78" t="s">
        <v>639</v>
      </c>
      <c r="G1659" s="29" t="s">
        <v>453</v>
      </c>
      <c r="H1659" s="6">
        <f t="shared" si="134"/>
        <v>-48000</v>
      </c>
      <c r="I1659" s="24">
        <f t="shared" si="135"/>
        <v>4.3478260869565215</v>
      </c>
      <c r="K1659" t="s">
        <v>636</v>
      </c>
      <c r="M1659" s="2">
        <v>460</v>
      </c>
    </row>
    <row r="1660" spans="2:13" ht="12.75">
      <c r="B1660" s="101">
        <v>2000</v>
      </c>
      <c r="C1660" s="1" t="s">
        <v>33</v>
      </c>
      <c r="D1660" s="1" t="s">
        <v>535</v>
      </c>
      <c r="E1660" s="1" t="s">
        <v>642</v>
      </c>
      <c r="F1660" s="78" t="s">
        <v>639</v>
      </c>
      <c r="G1660" s="29" t="s">
        <v>689</v>
      </c>
      <c r="H1660" s="6">
        <f t="shared" si="134"/>
        <v>-50000</v>
      </c>
      <c r="I1660" s="24">
        <f t="shared" si="135"/>
        <v>4.3478260869565215</v>
      </c>
      <c r="K1660" t="s">
        <v>636</v>
      </c>
      <c r="M1660" s="2">
        <v>460</v>
      </c>
    </row>
    <row r="1661" spans="1:13" s="75" customFormat="1" ht="12.75">
      <c r="A1661" s="71"/>
      <c r="B1661" s="346">
        <f>SUM(B1636:B1660)</f>
        <v>50000</v>
      </c>
      <c r="C1661" s="71" t="s">
        <v>33</v>
      </c>
      <c r="D1661" s="71"/>
      <c r="E1661" s="71"/>
      <c r="F1661" s="339"/>
      <c r="G1661" s="73"/>
      <c r="H1661" s="72">
        <v>0</v>
      </c>
      <c r="I1661" s="74">
        <f t="shared" si="135"/>
        <v>108.69565217391305</v>
      </c>
      <c r="K1661" s="75" t="s">
        <v>636</v>
      </c>
      <c r="M1661" s="2">
        <v>460</v>
      </c>
    </row>
    <row r="1662" spans="2:13" ht="12.75">
      <c r="B1662" s="101"/>
      <c r="F1662" s="32"/>
      <c r="H1662" s="6">
        <f aca="true" t="shared" si="136" ref="H1662:H1668">H1661-B1662</f>
        <v>0</v>
      </c>
      <c r="I1662" s="24">
        <f t="shared" si="135"/>
        <v>0</v>
      </c>
      <c r="K1662" t="s">
        <v>636</v>
      </c>
      <c r="M1662" s="2">
        <v>460</v>
      </c>
    </row>
    <row r="1663" spans="2:13" ht="12.75">
      <c r="B1663" s="101"/>
      <c r="H1663" s="6">
        <f t="shared" si="136"/>
        <v>0</v>
      </c>
      <c r="I1663" s="24">
        <f t="shared" si="135"/>
        <v>0</v>
      </c>
      <c r="K1663" t="s">
        <v>636</v>
      </c>
      <c r="M1663" s="2">
        <v>460</v>
      </c>
    </row>
    <row r="1664" spans="1:13" s="17" customFormat="1" ht="12.75">
      <c r="A1664" s="14"/>
      <c r="B1664" s="105">
        <v>600</v>
      </c>
      <c r="C1664" s="14" t="s">
        <v>1171</v>
      </c>
      <c r="D1664" s="14" t="s">
        <v>535</v>
      </c>
      <c r="E1664" s="14" t="s">
        <v>708</v>
      </c>
      <c r="F1664" s="32" t="s">
        <v>640</v>
      </c>
      <c r="G1664" s="31" t="s">
        <v>447</v>
      </c>
      <c r="H1664" s="30">
        <f t="shared" si="136"/>
        <v>-600</v>
      </c>
      <c r="I1664" s="41">
        <f t="shared" si="135"/>
        <v>1.3043478260869565</v>
      </c>
      <c r="K1664" s="17" t="s">
        <v>636</v>
      </c>
      <c r="M1664" s="42">
        <v>460</v>
      </c>
    </row>
    <row r="1665" spans="1:13" s="17" customFormat="1" ht="12.75">
      <c r="A1665" s="14"/>
      <c r="B1665" s="105">
        <v>300</v>
      </c>
      <c r="C1665" s="14" t="s">
        <v>1170</v>
      </c>
      <c r="D1665" s="14" t="s">
        <v>535</v>
      </c>
      <c r="E1665" s="14" t="s">
        <v>708</v>
      </c>
      <c r="F1665" s="32" t="s">
        <v>709</v>
      </c>
      <c r="G1665" s="31" t="s">
        <v>447</v>
      </c>
      <c r="H1665" s="30">
        <f t="shared" si="136"/>
        <v>-900</v>
      </c>
      <c r="I1665" s="41">
        <f t="shared" si="135"/>
        <v>0.6521739130434783</v>
      </c>
      <c r="K1665" s="17" t="s">
        <v>636</v>
      </c>
      <c r="M1665" s="42">
        <v>460</v>
      </c>
    </row>
    <row r="1666" spans="2:13" ht="12.75">
      <c r="B1666" s="101">
        <v>350</v>
      </c>
      <c r="C1666" s="1" t="s">
        <v>1172</v>
      </c>
      <c r="D1666" s="1" t="s">
        <v>535</v>
      </c>
      <c r="E1666" s="1" t="s">
        <v>708</v>
      </c>
      <c r="F1666" s="78" t="s">
        <v>639</v>
      </c>
      <c r="G1666" s="29" t="s">
        <v>67</v>
      </c>
      <c r="H1666" s="30">
        <f t="shared" si="136"/>
        <v>-1250</v>
      </c>
      <c r="I1666" s="24">
        <f t="shared" si="135"/>
        <v>0.7608695652173914</v>
      </c>
      <c r="K1666" t="s">
        <v>636</v>
      </c>
      <c r="M1666" s="2">
        <v>460</v>
      </c>
    </row>
    <row r="1667" spans="2:13" ht="12.75">
      <c r="B1667" s="101">
        <v>350</v>
      </c>
      <c r="C1667" s="1" t="s">
        <v>1172</v>
      </c>
      <c r="D1667" s="1" t="s">
        <v>535</v>
      </c>
      <c r="E1667" s="1" t="s">
        <v>708</v>
      </c>
      <c r="F1667" s="78" t="s">
        <v>639</v>
      </c>
      <c r="G1667" s="29" t="s">
        <v>71</v>
      </c>
      <c r="H1667" s="30">
        <f t="shared" si="136"/>
        <v>-1600</v>
      </c>
      <c r="I1667" s="24">
        <f t="shared" si="135"/>
        <v>0.7608695652173914</v>
      </c>
      <c r="K1667" t="s">
        <v>636</v>
      </c>
      <c r="M1667" s="2">
        <v>460</v>
      </c>
    </row>
    <row r="1668" spans="2:13" ht="12.75">
      <c r="B1668" s="101">
        <v>50</v>
      </c>
      <c r="C1668" s="1" t="s">
        <v>1173</v>
      </c>
      <c r="D1668" s="1" t="s">
        <v>535</v>
      </c>
      <c r="E1668" s="1" t="s">
        <v>708</v>
      </c>
      <c r="F1668" s="78" t="s">
        <v>690</v>
      </c>
      <c r="G1668" s="29" t="s">
        <v>302</v>
      </c>
      <c r="H1668" s="30">
        <f t="shared" si="136"/>
        <v>-1650</v>
      </c>
      <c r="I1668" s="24">
        <f t="shared" si="135"/>
        <v>0.10869565217391304</v>
      </c>
      <c r="K1668" t="s">
        <v>636</v>
      </c>
      <c r="M1668" s="2">
        <v>460</v>
      </c>
    </row>
    <row r="1669" spans="1:13" s="75" customFormat="1" ht="12.75">
      <c r="A1669" s="71"/>
      <c r="B1669" s="346">
        <f>SUM(B1664:B1668)</f>
        <v>1650</v>
      </c>
      <c r="C1669" s="71"/>
      <c r="D1669" s="71"/>
      <c r="E1669" s="71" t="s">
        <v>708</v>
      </c>
      <c r="F1669" s="339"/>
      <c r="G1669" s="73"/>
      <c r="H1669" s="72">
        <v>0</v>
      </c>
      <c r="I1669" s="74">
        <f t="shared" si="135"/>
        <v>3.5869565217391304</v>
      </c>
      <c r="M1669" s="2">
        <v>460</v>
      </c>
    </row>
    <row r="1670" spans="8:13" ht="12.75">
      <c r="H1670" s="6">
        <f>H1669-B1670</f>
        <v>0</v>
      </c>
      <c r="I1670" s="24">
        <f t="shared" si="135"/>
        <v>0</v>
      </c>
      <c r="M1670" s="2">
        <v>460</v>
      </c>
    </row>
    <row r="1671" spans="8:13" ht="12.75">
      <c r="H1671" s="6">
        <f>H1670-B1671</f>
        <v>0</v>
      </c>
      <c r="I1671" s="24">
        <f t="shared" si="135"/>
        <v>0</v>
      </c>
      <c r="M1671" s="2">
        <v>460</v>
      </c>
    </row>
    <row r="1672" spans="2:13" ht="12.75">
      <c r="B1672" s="8">
        <v>5000</v>
      </c>
      <c r="C1672" s="1" t="s">
        <v>710</v>
      </c>
      <c r="D1672" s="1" t="s">
        <v>535</v>
      </c>
      <c r="E1672" s="1" t="s">
        <v>711</v>
      </c>
      <c r="F1672" s="32" t="s">
        <v>712</v>
      </c>
      <c r="G1672" s="29" t="s">
        <v>447</v>
      </c>
      <c r="H1672" s="6">
        <f>H1671-B1672</f>
        <v>-5000</v>
      </c>
      <c r="I1672" s="24">
        <f t="shared" si="135"/>
        <v>10.869565217391305</v>
      </c>
      <c r="K1672" t="s">
        <v>636</v>
      </c>
      <c r="M1672" s="2">
        <v>460</v>
      </c>
    </row>
    <row r="1673" spans="1:13" s="17" customFormat="1" ht="12.75">
      <c r="A1673" s="14"/>
      <c r="B1673" s="8">
        <v>10000</v>
      </c>
      <c r="C1673" s="77" t="s">
        <v>710</v>
      </c>
      <c r="D1673" s="77" t="s">
        <v>535</v>
      </c>
      <c r="E1673" s="77" t="s">
        <v>713</v>
      </c>
      <c r="F1673" s="78" t="s">
        <v>714</v>
      </c>
      <c r="G1673" s="78" t="s">
        <v>399</v>
      </c>
      <c r="H1673" s="6">
        <f>H1672-B1673</f>
        <v>-15000</v>
      </c>
      <c r="I1673" s="41">
        <f t="shared" si="135"/>
        <v>21.73913043478261</v>
      </c>
      <c r="K1673" t="s">
        <v>636</v>
      </c>
      <c r="M1673" s="2">
        <v>460</v>
      </c>
    </row>
    <row r="1674" spans="1:13" s="75" customFormat="1" ht="12.75">
      <c r="A1674" s="71"/>
      <c r="B1674" s="348">
        <f>SUM(B1672:B1673)</f>
        <v>15000</v>
      </c>
      <c r="C1674" s="71" t="s">
        <v>710</v>
      </c>
      <c r="D1674" s="71"/>
      <c r="E1674" s="71"/>
      <c r="F1674" s="339"/>
      <c r="G1674" s="73"/>
      <c r="H1674" s="55">
        <v>0</v>
      </c>
      <c r="I1674" s="74"/>
      <c r="M1674" s="2">
        <v>460</v>
      </c>
    </row>
    <row r="1675" spans="8:13" ht="12.75">
      <c r="H1675" s="6">
        <f aca="true" t="shared" si="137" ref="H1675:H1686">H1674-B1675</f>
        <v>0</v>
      </c>
      <c r="I1675" s="24">
        <f aca="true" t="shared" si="138" ref="I1675:I1703">+B1675/M1675</f>
        <v>0</v>
      </c>
      <c r="M1675" s="2">
        <v>460</v>
      </c>
    </row>
    <row r="1676" spans="8:13" ht="12.75">
      <c r="H1676" s="6">
        <f t="shared" si="137"/>
        <v>0</v>
      </c>
      <c r="I1676" s="24">
        <f t="shared" si="138"/>
        <v>0</v>
      </c>
      <c r="M1676" s="2">
        <v>460</v>
      </c>
    </row>
    <row r="1677" spans="2:13" ht="12.75">
      <c r="B1677" s="265">
        <v>50000</v>
      </c>
      <c r="C1677" s="77" t="s">
        <v>716</v>
      </c>
      <c r="D1677" s="77" t="s">
        <v>535</v>
      </c>
      <c r="E1677" s="77" t="s">
        <v>717</v>
      </c>
      <c r="F1677" s="78" t="s">
        <v>718</v>
      </c>
      <c r="G1677" s="78" t="s">
        <v>230</v>
      </c>
      <c r="H1677" s="6">
        <f t="shared" si="137"/>
        <v>-50000</v>
      </c>
      <c r="I1677" s="24">
        <f t="shared" si="138"/>
        <v>108.69565217391305</v>
      </c>
      <c r="K1677" t="s">
        <v>636</v>
      </c>
      <c r="M1677" s="2">
        <v>460</v>
      </c>
    </row>
    <row r="1678" spans="2:13" ht="12.75">
      <c r="B1678" s="265">
        <v>125000</v>
      </c>
      <c r="C1678" s="1" t="s">
        <v>1241</v>
      </c>
      <c r="D1678" s="1" t="s">
        <v>535</v>
      </c>
      <c r="E1678" s="1" t="s">
        <v>1242</v>
      </c>
      <c r="F1678" s="78" t="s">
        <v>1243</v>
      </c>
      <c r="G1678" s="29" t="s">
        <v>375</v>
      </c>
      <c r="H1678" s="6">
        <f t="shared" si="137"/>
        <v>-175000</v>
      </c>
      <c r="I1678" s="24">
        <f t="shared" si="138"/>
        <v>271.7391304347826</v>
      </c>
      <c r="M1678" s="2">
        <v>460</v>
      </c>
    </row>
    <row r="1679" spans="2:13" ht="12.75">
      <c r="B1679" s="265">
        <v>125000</v>
      </c>
      <c r="C1679" s="1" t="s">
        <v>1241</v>
      </c>
      <c r="D1679" s="1" t="s">
        <v>535</v>
      </c>
      <c r="E1679" s="1" t="s">
        <v>1242</v>
      </c>
      <c r="F1679" s="78" t="s">
        <v>1244</v>
      </c>
      <c r="G1679" s="29" t="s">
        <v>375</v>
      </c>
      <c r="H1679" s="6">
        <f t="shared" si="137"/>
        <v>-300000</v>
      </c>
      <c r="I1679" s="24">
        <f t="shared" si="138"/>
        <v>271.7391304347826</v>
      </c>
      <c r="M1679" s="2">
        <v>460</v>
      </c>
    </row>
    <row r="1680" spans="2:13" ht="12.75">
      <c r="B1680" s="265">
        <v>125000</v>
      </c>
      <c r="C1680" s="1" t="s">
        <v>1241</v>
      </c>
      <c r="D1680" s="1" t="s">
        <v>535</v>
      </c>
      <c r="E1680" s="1" t="s">
        <v>1242</v>
      </c>
      <c r="F1680" s="78" t="s">
        <v>1245</v>
      </c>
      <c r="G1680" s="29" t="s">
        <v>375</v>
      </c>
      <c r="H1680" s="6">
        <f t="shared" si="137"/>
        <v>-425000</v>
      </c>
      <c r="I1680" s="24">
        <f t="shared" si="138"/>
        <v>271.7391304347826</v>
      </c>
      <c r="M1680" s="2">
        <v>460</v>
      </c>
    </row>
    <row r="1681" spans="2:13" ht="12.75">
      <c r="B1681" s="265">
        <v>125000</v>
      </c>
      <c r="C1681" s="1" t="s">
        <v>1241</v>
      </c>
      <c r="D1681" s="1" t="s">
        <v>535</v>
      </c>
      <c r="E1681" s="1" t="s">
        <v>1242</v>
      </c>
      <c r="F1681" s="78" t="s">
        <v>1246</v>
      </c>
      <c r="G1681" s="29" t="s">
        <v>375</v>
      </c>
      <c r="H1681" s="6">
        <f t="shared" si="137"/>
        <v>-550000</v>
      </c>
      <c r="I1681" s="24">
        <f t="shared" si="138"/>
        <v>271.7391304347826</v>
      </c>
      <c r="M1681" s="2">
        <v>460</v>
      </c>
    </row>
    <row r="1682" spans="2:13" ht="12.75">
      <c r="B1682" s="265">
        <v>125000</v>
      </c>
      <c r="C1682" s="1" t="s">
        <v>1241</v>
      </c>
      <c r="D1682" s="1" t="s">
        <v>535</v>
      </c>
      <c r="E1682" s="1" t="s">
        <v>1242</v>
      </c>
      <c r="F1682" s="78" t="s">
        <v>1247</v>
      </c>
      <c r="G1682" s="29" t="s">
        <v>375</v>
      </c>
      <c r="H1682" s="6">
        <f t="shared" si="137"/>
        <v>-675000</v>
      </c>
      <c r="I1682" s="24">
        <f t="shared" si="138"/>
        <v>271.7391304347826</v>
      </c>
      <c r="M1682" s="2">
        <v>460</v>
      </c>
    </row>
    <row r="1683" spans="2:13" ht="12.75">
      <c r="B1683" s="265">
        <v>125000</v>
      </c>
      <c r="C1683" s="1" t="s">
        <v>1241</v>
      </c>
      <c r="D1683" s="1" t="s">
        <v>535</v>
      </c>
      <c r="E1683" s="1" t="s">
        <v>1242</v>
      </c>
      <c r="F1683" s="78" t="s">
        <v>1248</v>
      </c>
      <c r="G1683" s="29" t="s">
        <v>375</v>
      </c>
      <c r="H1683" s="6">
        <f t="shared" si="137"/>
        <v>-800000</v>
      </c>
      <c r="I1683" s="24">
        <f t="shared" si="138"/>
        <v>271.7391304347826</v>
      </c>
      <c r="M1683" s="2">
        <v>460</v>
      </c>
    </row>
    <row r="1684" spans="2:13" ht="12.75">
      <c r="B1684" s="265">
        <v>125000</v>
      </c>
      <c r="C1684" s="1" t="s">
        <v>1241</v>
      </c>
      <c r="D1684" s="1" t="s">
        <v>535</v>
      </c>
      <c r="E1684" s="1" t="s">
        <v>1242</v>
      </c>
      <c r="F1684" s="78" t="s">
        <v>1249</v>
      </c>
      <c r="G1684" s="29" t="s">
        <v>375</v>
      </c>
      <c r="H1684" s="6">
        <f t="shared" si="137"/>
        <v>-925000</v>
      </c>
      <c r="I1684" s="24">
        <f t="shared" si="138"/>
        <v>271.7391304347826</v>
      </c>
      <c r="M1684" s="2">
        <v>460</v>
      </c>
    </row>
    <row r="1685" spans="2:13" ht="12.75">
      <c r="B1685" s="265">
        <v>125000</v>
      </c>
      <c r="C1685" s="1" t="s">
        <v>1241</v>
      </c>
      <c r="D1685" s="1" t="s">
        <v>535</v>
      </c>
      <c r="E1685" s="1" t="s">
        <v>1242</v>
      </c>
      <c r="F1685" s="78" t="s">
        <v>1250</v>
      </c>
      <c r="G1685" s="29" t="s">
        <v>375</v>
      </c>
      <c r="H1685" s="6">
        <f t="shared" si="137"/>
        <v>-1050000</v>
      </c>
      <c r="I1685" s="24">
        <f t="shared" si="138"/>
        <v>271.7391304347826</v>
      </c>
      <c r="M1685" s="2">
        <v>460</v>
      </c>
    </row>
    <row r="1686" spans="2:13" ht="12.75">
      <c r="B1686" s="265">
        <v>125000</v>
      </c>
      <c r="C1686" s="1" t="s">
        <v>1241</v>
      </c>
      <c r="D1686" s="1" t="s">
        <v>535</v>
      </c>
      <c r="E1686" s="1" t="s">
        <v>1242</v>
      </c>
      <c r="F1686" s="78" t="s">
        <v>1251</v>
      </c>
      <c r="G1686" s="29" t="s">
        <v>375</v>
      </c>
      <c r="H1686" s="6">
        <f t="shared" si="137"/>
        <v>-1175000</v>
      </c>
      <c r="I1686" s="24">
        <f t="shared" si="138"/>
        <v>271.7391304347826</v>
      </c>
      <c r="M1686" s="2">
        <v>460</v>
      </c>
    </row>
    <row r="1687" spans="1:13" s="57" customFormat="1" ht="12.75">
      <c r="A1687" s="13"/>
      <c r="B1687" s="55">
        <f>SUM(B1677:B1686)</f>
        <v>1175000</v>
      </c>
      <c r="C1687" s="13" t="s">
        <v>1241</v>
      </c>
      <c r="D1687" s="13"/>
      <c r="E1687" s="13"/>
      <c r="F1687" s="63"/>
      <c r="G1687" s="20"/>
      <c r="H1687" s="55">
        <v>0</v>
      </c>
      <c r="I1687" s="56">
        <f t="shared" si="138"/>
        <v>2554.3478260869565</v>
      </c>
      <c r="M1687" s="60">
        <v>460</v>
      </c>
    </row>
    <row r="1688" spans="8:13" ht="12.75">
      <c r="H1688" s="6">
        <f aca="true" t="shared" si="139" ref="H1688:H1696">H1687-B1688</f>
        <v>0</v>
      </c>
      <c r="I1688" s="24">
        <f t="shared" si="138"/>
        <v>0</v>
      </c>
      <c r="M1688" s="2">
        <v>460</v>
      </c>
    </row>
    <row r="1689" spans="8:13" ht="12.75">
      <c r="H1689" s="6">
        <f t="shared" si="139"/>
        <v>0</v>
      </c>
      <c r="I1689" s="24">
        <f t="shared" si="138"/>
        <v>0</v>
      </c>
      <c r="M1689" s="2">
        <v>460</v>
      </c>
    </row>
    <row r="1690" spans="8:13" ht="12.75">
      <c r="H1690" s="6">
        <f t="shared" si="139"/>
        <v>0</v>
      </c>
      <c r="I1690" s="24">
        <f t="shared" si="138"/>
        <v>0</v>
      </c>
      <c r="M1690" s="2">
        <v>460</v>
      </c>
    </row>
    <row r="1691" spans="8:13" ht="12.75">
      <c r="H1691" s="6">
        <f t="shared" si="139"/>
        <v>0</v>
      </c>
      <c r="I1691" s="24">
        <f t="shared" si="138"/>
        <v>0</v>
      </c>
      <c r="M1691" s="2">
        <v>460</v>
      </c>
    </row>
    <row r="1692" spans="2:13" ht="12.75">
      <c r="B1692" s="109">
        <v>80000</v>
      </c>
      <c r="C1692" s="1" t="s">
        <v>1080</v>
      </c>
      <c r="D1692" s="1" t="s">
        <v>535</v>
      </c>
      <c r="E1692" s="14" t="s">
        <v>530</v>
      </c>
      <c r="F1692" s="32" t="s">
        <v>936</v>
      </c>
      <c r="G1692" s="31" t="s">
        <v>71</v>
      </c>
      <c r="H1692" s="6">
        <f t="shared" si="139"/>
        <v>-80000</v>
      </c>
      <c r="I1692" s="41">
        <f t="shared" si="138"/>
        <v>173.91304347826087</v>
      </c>
      <c r="M1692" s="2">
        <v>460</v>
      </c>
    </row>
    <row r="1693" spans="2:13" ht="12.75">
      <c r="B1693" s="109">
        <v>130000</v>
      </c>
      <c r="C1693" s="1" t="s">
        <v>563</v>
      </c>
      <c r="D1693" s="1" t="s">
        <v>535</v>
      </c>
      <c r="E1693" s="14"/>
      <c r="F1693" s="32" t="s">
        <v>936</v>
      </c>
      <c r="G1693" s="31" t="s">
        <v>71</v>
      </c>
      <c r="H1693" s="6">
        <f t="shared" si="139"/>
        <v>-210000</v>
      </c>
      <c r="I1693" s="41">
        <f t="shared" si="138"/>
        <v>282.60869565217394</v>
      </c>
      <c r="M1693" s="2">
        <v>460</v>
      </c>
    </row>
    <row r="1694" spans="2:13" ht="12.75">
      <c r="B1694" s="104">
        <v>210000</v>
      </c>
      <c r="C1694" s="14" t="s">
        <v>636</v>
      </c>
      <c r="D1694" s="1" t="s">
        <v>535</v>
      </c>
      <c r="E1694" s="14"/>
      <c r="F1694" s="32" t="s">
        <v>936</v>
      </c>
      <c r="G1694" s="31" t="s">
        <v>71</v>
      </c>
      <c r="H1694" s="6">
        <f t="shared" si="139"/>
        <v>-420000</v>
      </c>
      <c r="I1694" s="41">
        <f t="shared" si="138"/>
        <v>456.5217391304348</v>
      </c>
      <c r="M1694" s="2">
        <v>460</v>
      </c>
    </row>
    <row r="1695" spans="2:13" ht="12.75">
      <c r="B1695" s="104">
        <v>130000</v>
      </c>
      <c r="C1695" s="14" t="s">
        <v>1081</v>
      </c>
      <c r="D1695" s="1" t="s">
        <v>535</v>
      </c>
      <c r="E1695" s="14"/>
      <c r="F1695" s="32" t="s">
        <v>936</v>
      </c>
      <c r="G1695" s="31" t="s">
        <v>71</v>
      </c>
      <c r="H1695" s="6">
        <f t="shared" si="139"/>
        <v>-550000</v>
      </c>
      <c r="I1695" s="41">
        <f t="shared" si="138"/>
        <v>282.60869565217394</v>
      </c>
      <c r="M1695" s="2">
        <v>460</v>
      </c>
    </row>
    <row r="1696" spans="2:13" ht="12.75">
      <c r="B1696" s="109">
        <v>60000</v>
      </c>
      <c r="C1696" s="14" t="s">
        <v>1082</v>
      </c>
      <c r="D1696" s="1" t="s">
        <v>535</v>
      </c>
      <c r="E1696" s="14" t="s">
        <v>530</v>
      </c>
      <c r="F1696" s="32"/>
      <c r="G1696" s="31" t="s">
        <v>71</v>
      </c>
      <c r="H1696" s="6">
        <f t="shared" si="139"/>
        <v>-610000</v>
      </c>
      <c r="I1696" s="41">
        <f t="shared" si="138"/>
        <v>130.43478260869566</v>
      </c>
      <c r="M1696" s="2">
        <v>460</v>
      </c>
    </row>
    <row r="1697" spans="1:13" ht="12.75">
      <c r="A1697" s="13"/>
      <c r="B1697" s="50">
        <f>SUM(B1692:B1696)</f>
        <v>610000</v>
      </c>
      <c r="C1697" s="13" t="s">
        <v>937</v>
      </c>
      <c r="D1697" s="13"/>
      <c r="E1697" s="13"/>
      <c r="F1697" s="63"/>
      <c r="G1697" s="20"/>
      <c r="H1697" s="55">
        <v>0</v>
      </c>
      <c r="I1697" s="56">
        <f t="shared" si="138"/>
        <v>1326.0869565217392</v>
      </c>
      <c r="J1697" s="57"/>
      <c r="K1697" s="57"/>
      <c r="L1697" s="57"/>
      <c r="M1697" s="2">
        <v>460</v>
      </c>
    </row>
    <row r="1698" spans="2:13" ht="12.75">
      <c r="B1698" s="76"/>
      <c r="H1698" s="6">
        <f>H1697-B1698</f>
        <v>0</v>
      </c>
      <c r="I1698" s="24">
        <f t="shared" si="138"/>
        <v>0</v>
      </c>
      <c r="M1698" s="2">
        <v>460</v>
      </c>
    </row>
    <row r="1699" spans="2:13" ht="12.75">
      <c r="B1699" s="76"/>
      <c r="H1699" s="6">
        <f>H1698-B1699</f>
        <v>0</v>
      </c>
      <c r="I1699" s="24">
        <f t="shared" si="138"/>
        <v>0</v>
      </c>
      <c r="M1699" s="2">
        <v>460</v>
      </c>
    </row>
    <row r="1700" spans="2:13" ht="12.75">
      <c r="B1700" s="76"/>
      <c r="H1700" s="6">
        <f>H1699-B1700</f>
        <v>0</v>
      </c>
      <c r="I1700" s="24">
        <f t="shared" si="138"/>
        <v>0</v>
      </c>
      <c r="M1700" s="2">
        <v>460</v>
      </c>
    </row>
    <row r="1701" spans="1:13" ht="13.5" thickBot="1">
      <c r="A1701" s="43"/>
      <c r="B1701" s="80">
        <f>+B1789+B1799+B1909+B1914+B1968+B1997+B2006</f>
        <v>1174975</v>
      </c>
      <c r="C1701" s="43"/>
      <c r="D1701" s="81" t="s">
        <v>719</v>
      </c>
      <c r="E1701" s="43"/>
      <c r="F1701" s="82"/>
      <c r="G1701" s="47"/>
      <c r="H1701" s="70">
        <f>H1700-B1701</f>
        <v>-1174975</v>
      </c>
      <c r="I1701" s="48">
        <f t="shared" si="138"/>
        <v>2554.2934782608695</v>
      </c>
      <c r="J1701" s="49"/>
      <c r="K1701" s="49"/>
      <c r="L1701" s="49"/>
      <c r="M1701" s="2">
        <v>460</v>
      </c>
    </row>
    <row r="1702" spans="2:13" ht="12.75">
      <c r="B1702" s="183"/>
      <c r="D1702" s="14"/>
      <c r="G1702" s="32"/>
      <c r="H1702" s="6">
        <v>0</v>
      </c>
      <c r="I1702" s="24">
        <f t="shared" si="138"/>
        <v>0</v>
      </c>
      <c r="M1702" s="2">
        <v>460</v>
      </c>
    </row>
    <row r="1703" spans="2:13" ht="12.75">
      <c r="B1703" s="183"/>
      <c r="C1703" s="34"/>
      <c r="D1703" s="14"/>
      <c r="E1703" s="34"/>
      <c r="G1703" s="32"/>
      <c r="H1703" s="6">
        <f aca="true" t="shared" si="140" ref="H1703:H1734">H1702-B1703</f>
        <v>0</v>
      </c>
      <c r="I1703" s="24">
        <f t="shared" si="138"/>
        <v>0</v>
      </c>
      <c r="M1703" s="2">
        <v>460</v>
      </c>
    </row>
    <row r="1704" spans="2:13" ht="12.75">
      <c r="B1704" s="326">
        <v>5000</v>
      </c>
      <c r="C1704" s="1" t="s">
        <v>0</v>
      </c>
      <c r="D1704" s="14" t="s">
        <v>719</v>
      </c>
      <c r="E1704" s="39" t="s">
        <v>720</v>
      </c>
      <c r="F1704" s="337" t="s">
        <v>721</v>
      </c>
      <c r="G1704" s="29" t="s">
        <v>24</v>
      </c>
      <c r="H1704" s="6">
        <f t="shared" si="140"/>
        <v>-5000</v>
      </c>
      <c r="I1704" s="24">
        <v>10</v>
      </c>
      <c r="J1704" s="38"/>
      <c r="K1704" s="38" t="s">
        <v>0</v>
      </c>
      <c r="L1704" s="38"/>
      <c r="M1704" s="2">
        <v>460</v>
      </c>
    </row>
    <row r="1705" spans="2:13" ht="12.75">
      <c r="B1705" s="326">
        <v>2500</v>
      </c>
      <c r="C1705" s="1" t="s">
        <v>0</v>
      </c>
      <c r="D1705" s="1" t="s">
        <v>719</v>
      </c>
      <c r="E1705" s="1" t="s">
        <v>720</v>
      </c>
      <c r="F1705" s="291" t="s">
        <v>722</v>
      </c>
      <c r="G1705" s="29" t="s">
        <v>20</v>
      </c>
      <c r="H1705" s="6">
        <f t="shared" si="140"/>
        <v>-7500</v>
      </c>
      <c r="I1705" s="24">
        <v>5</v>
      </c>
      <c r="K1705" s="38" t="s">
        <v>0</v>
      </c>
      <c r="M1705" s="2">
        <v>460</v>
      </c>
    </row>
    <row r="1706" spans="1:13" s="17" customFormat="1" ht="12.75">
      <c r="A1706" s="1"/>
      <c r="B1706" s="326">
        <v>2500</v>
      </c>
      <c r="C1706" s="1" t="s">
        <v>0</v>
      </c>
      <c r="D1706" s="1" t="s">
        <v>719</v>
      </c>
      <c r="E1706" s="1" t="s">
        <v>720</v>
      </c>
      <c r="F1706" s="291" t="s">
        <v>723</v>
      </c>
      <c r="G1706" s="29" t="s">
        <v>20</v>
      </c>
      <c r="H1706" s="6">
        <f t="shared" si="140"/>
        <v>-10000</v>
      </c>
      <c r="I1706" s="24">
        <v>5</v>
      </c>
      <c r="J1706"/>
      <c r="K1706" s="38" t="s">
        <v>0</v>
      </c>
      <c r="L1706"/>
      <c r="M1706" s="2">
        <v>460</v>
      </c>
    </row>
    <row r="1707" spans="2:13" ht="12.75">
      <c r="B1707" s="326">
        <v>5000</v>
      </c>
      <c r="C1707" s="1" t="s">
        <v>0</v>
      </c>
      <c r="D1707" s="1" t="s">
        <v>719</v>
      </c>
      <c r="E1707" s="1" t="s">
        <v>720</v>
      </c>
      <c r="F1707" s="291" t="s">
        <v>724</v>
      </c>
      <c r="G1707" s="29" t="s">
        <v>61</v>
      </c>
      <c r="H1707" s="6">
        <f t="shared" si="140"/>
        <v>-15000</v>
      </c>
      <c r="I1707" s="24">
        <v>10</v>
      </c>
      <c r="K1707" s="38" t="s">
        <v>0</v>
      </c>
      <c r="M1707" s="2">
        <v>460</v>
      </c>
    </row>
    <row r="1708" spans="2:13" ht="12.75">
      <c r="B1708" s="326">
        <v>5000</v>
      </c>
      <c r="C1708" s="1" t="s">
        <v>0</v>
      </c>
      <c r="D1708" s="1" t="s">
        <v>719</v>
      </c>
      <c r="E1708" s="1" t="s">
        <v>720</v>
      </c>
      <c r="F1708" s="291" t="s">
        <v>725</v>
      </c>
      <c r="G1708" s="29" t="s">
        <v>63</v>
      </c>
      <c r="H1708" s="6">
        <f t="shared" si="140"/>
        <v>-20000</v>
      </c>
      <c r="I1708" s="24">
        <v>10</v>
      </c>
      <c r="K1708" s="38" t="s">
        <v>0</v>
      </c>
      <c r="M1708" s="2">
        <v>460</v>
      </c>
    </row>
    <row r="1709" spans="2:13" ht="12.75">
      <c r="B1709" s="326">
        <v>2500</v>
      </c>
      <c r="C1709" s="1" t="s">
        <v>0</v>
      </c>
      <c r="D1709" s="1" t="s">
        <v>719</v>
      </c>
      <c r="E1709" s="1" t="s">
        <v>720</v>
      </c>
      <c r="F1709" s="291" t="s">
        <v>726</v>
      </c>
      <c r="G1709" s="29" t="s">
        <v>65</v>
      </c>
      <c r="H1709" s="6">
        <f t="shared" si="140"/>
        <v>-22500</v>
      </c>
      <c r="I1709" s="24">
        <v>5</v>
      </c>
      <c r="K1709" s="38" t="s">
        <v>0</v>
      </c>
      <c r="M1709" s="2">
        <v>460</v>
      </c>
    </row>
    <row r="1710" spans="2:14" ht="12.75">
      <c r="B1710" s="326">
        <v>2500</v>
      </c>
      <c r="C1710" s="1" t="s">
        <v>0</v>
      </c>
      <c r="D1710" s="1" t="s">
        <v>719</v>
      </c>
      <c r="E1710" s="1" t="s">
        <v>720</v>
      </c>
      <c r="F1710" s="291" t="s">
        <v>727</v>
      </c>
      <c r="G1710" s="29" t="s">
        <v>67</v>
      </c>
      <c r="H1710" s="6">
        <f t="shared" si="140"/>
        <v>-25000</v>
      </c>
      <c r="I1710" s="24">
        <v>5</v>
      </c>
      <c r="K1710" s="38" t="s">
        <v>0</v>
      </c>
      <c r="M1710" s="2">
        <v>460</v>
      </c>
      <c r="N1710" s="40">
        <v>500</v>
      </c>
    </row>
    <row r="1711" spans="2:13" ht="12.75">
      <c r="B1711" s="326">
        <v>2500</v>
      </c>
      <c r="C1711" s="1" t="s">
        <v>0</v>
      </c>
      <c r="D1711" s="1" t="s">
        <v>719</v>
      </c>
      <c r="E1711" s="1" t="s">
        <v>720</v>
      </c>
      <c r="F1711" s="291" t="s">
        <v>728</v>
      </c>
      <c r="G1711" s="29" t="s">
        <v>71</v>
      </c>
      <c r="H1711" s="6">
        <f t="shared" si="140"/>
        <v>-27500</v>
      </c>
      <c r="I1711" s="24">
        <v>5</v>
      </c>
      <c r="K1711" s="38" t="s">
        <v>0</v>
      </c>
      <c r="M1711" s="2">
        <v>460</v>
      </c>
    </row>
    <row r="1712" spans="2:13" ht="12.75">
      <c r="B1712" s="326">
        <v>2500</v>
      </c>
      <c r="C1712" s="1" t="s">
        <v>0</v>
      </c>
      <c r="D1712" s="1" t="s">
        <v>719</v>
      </c>
      <c r="E1712" s="1" t="s">
        <v>720</v>
      </c>
      <c r="F1712" s="291" t="s">
        <v>729</v>
      </c>
      <c r="G1712" s="29" t="s">
        <v>75</v>
      </c>
      <c r="H1712" s="6">
        <f t="shared" si="140"/>
        <v>-30000</v>
      </c>
      <c r="I1712" s="24">
        <v>5</v>
      </c>
      <c r="K1712" s="38" t="s">
        <v>0</v>
      </c>
      <c r="M1712" s="2">
        <v>460</v>
      </c>
    </row>
    <row r="1713" spans="2:13" ht="12.75">
      <c r="B1713" s="326">
        <v>2500</v>
      </c>
      <c r="C1713" s="1" t="s">
        <v>0</v>
      </c>
      <c r="D1713" s="1" t="s">
        <v>719</v>
      </c>
      <c r="E1713" s="1" t="s">
        <v>720</v>
      </c>
      <c r="F1713" s="291" t="s">
        <v>730</v>
      </c>
      <c r="G1713" s="29" t="s">
        <v>77</v>
      </c>
      <c r="H1713" s="6">
        <f t="shared" si="140"/>
        <v>-32500</v>
      </c>
      <c r="I1713" s="24">
        <v>5</v>
      </c>
      <c r="K1713" s="38" t="s">
        <v>0</v>
      </c>
      <c r="M1713" s="2">
        <v>460</v>
      </c>
    </row>
    <row r="1714" spans="2:13" ht="12.75">
      <c r="B1714" s="326">
        <v>2500</v>
      </c>
      <c r="C1714" s="1" t="s">
        <v>0</v>
      </c>
      <c r="D1714" s="1" t="s">
        <v>719</v>
      </c>
      <c r="E1714" s="1" t="s">
        <v>720</v>
      </c>
      <c r="F1714" s="291" t="s">
        <v>731</v>
      </c>
      <c r="G1714" s="29" t="s">
        <v>79</v>
      </c>
      <c r="H1714" s="6">
        <f t="shared" si="140"/>
        <v>-35000</v>
      </c>
      <c r="I1714" s="24">
        <v>5</v>
      </c>
      <c r="K1714" s="38" t="s">
        <v>0</v>
      </c>
      <c r="M1714" s="2">
        <v>460</v>
      </c>
    </row>
    <row r="1715" spans="2:13" ht="12.75">
      <c r="B1715" s="326">
        <v>2500</v>
      </c>
      <c r="C1715" s="1" t="s">
        <v>0</v>
      </c>
      <c r="D1715" s="1" t="s">
        <v>719</v>
      </c>
      <c r="E1715" s="1" t="s">
        <v>720</v>
      </c>
      <c r="F1715" s="291" t="s">
        <v>732</v>
      </c>
      <c r="G1715" s="29" t="s">
        <v>226</v>
      </c>
      <c r="H1715" s="6">
        <f t="shared" si="140"/>
        <v>-37500</v>
      </c>
      <c r="I1715" s="24">
        <v>5</v>
      </c>
      <c r="K1715" s="38" t="s">
        <v>0</v>
      </c>
      <c r="M1715" s="2">
        <v>460</v>
      </c>
    </row>
    <row r="1716" spans="2:13" ht="12.75">
      <c r="B1716" s="327">
        <v>2500</v>
      </c>
      <c r="C1716" s="1" t="s">
        <v>0</v>
      </c>
      <c r="D1716" s="1" t="s">
        <v>719</v>
      </c>
      <c r="E1716" s="1" t="s">
        <v>720</v>
      </c>
      <c r="F1716" s="291" t="s">
        <v>733</v>
      </c>
      <c r="G1716" s="29" t="s">
        <v>228</v>
      </c>
      <c r="H1716" s="6">
        <f t="shared" si="140"/>
        <v>-40000</v>
      </c>
      <c r="I1716" s="24">
        <v>5</v>
      </c>
      <c r="K1716" s="38" t="s">
        <v>0</v>
      </c>
      <c r="M1716" s="2">
        <v>460</v>
      </c>
    </row>
    <row r="1717" spans="2:13" ht="12.75">
      <c r="B1717" s="326">
        <v>2500</v>
      </c>
      <c r="C1717" s="1" t="s">
        <v>0</v>
      </c>
      <c r="D1717" s="1" t="s">
        <v>719</v>
      </c>
      <c r="E1717" s="1" t="s">
        <v>720</v>
      </c>
      <c r="F1717" s="291" t="s">
        <v>734</v>
      </c>
      <c r="G1717" s="29" t="s">
        <v>228</v>
      </c>
      <c r="H1717" s="6">
        <f t="shared" si="140"/>
        <v>-42500</v>
      </c>
      <c r="I1717" s="24">
        <v>5</v>
      </c>
      <c r="K1717" s="38" t="s">
        <v>0</v>
      </c>
      <c r="M1717" s="2">
        <v>460</v>
      </c>
    </row>
    <row r="1718" spans="2:13" ht="12.75">
      <c r="B1718" s="326">
        <v>5000</v>
      </c>
      <c r="C1718" s="1" t="s">
        <v>0</v>
      </c>
      <c r="D1718" s="1" t="s">
        <v>719</v>
      </c>
      <c r="E1718" s="1" t="s">
        <v>720</v>
      </c>
      <c r="F1718" s="291" t="s">
        <v>735</v>
      </c>
      <c r="G1718" s="29" t="s">
        <v>230</v>
      </c>
      <c r="H1718" s="6">
        <f t="shared" si="140"/>
        <v>-47500</v>
      </c>
      <c r="I1718" s="24">
        <v>10</v>
      </c>
      <c r="K1718" s="38" t="s">
        <v>0</v>
      </c>
      <c r="M1718" s="2">
        <v>460</v>
      </c>
    </row>
    <row r="1719" spans="2:13" ht="12.75">
      <c r="B1719" s="326">
        <v>2500</v>
      </c>
      <c r="C1719" s="1" t="s">
        <v>0</v>
      </c>
      <c r="D1719" s="1" t="s">
        <v>719</v>
      </c>
      <c r="E1719" s="1" t="s">
        <v>720</v>
      </c>
      <c r="F1719" s="291" t="s">
        <v>736</v>
      </c>
      <c r="G1719" s="29" t="s">
        <v>232</v>
      </c>
      <c r="H1719" s="6">
        <f t="shared" si="140"/>
        <v>-50000</v>
      </c>
      <c r="I1719" s="24">
        <v>5</v>
      </c>
      <c r="K1719" s="38" t="s">
        <v>0</v>
      </c>
      <c r="M1719" s="2">
        <v>460</v>
      </c>
    </row>
    <row r="1720" spans="2:13" ht="12.75">
      <c r="B1720" s="326">
        <v>2500</v>
      </c>
      <c r="C1720" s="1" t="s">
        <v>0</v>
      </c>
      <c r="D1720" s="1" t="s">
        <v>719</v>
      </c>
      <c r="E1720" s="1" t="s">
        <v>720</v>
      </c>
      <c r="F1720" s="291" t="s">
        <v>737</v>
      </c>
      <c r="G1720" s="29" t="s">
        <v>302</v>
      </c>
      <c r="H1720" s="6">
        <f t="shared" si="140"/>
        <v>-52500</v>
      </c>
      <c r="I1720" s="24">
        <v>5</v>
      </c>
      <c r="K1720" s="38" t="s">
        <v>0</v>
      </c>
      <c r="M1720" s="2">
        <v>460</v>
      </c>
    </row>
    <row r="1721" spans="2:13" ht="12.75">
      <c r="B1721" s="326">
        <v>5000</v>
      </c>
      <c r="C1721" s="1" t="s">
        <v>0</v>
      </c>
      <c r="D1721" s="1" t="s">
        <v>719</v>
      </c>
      <c r="E1721" s="1" t="s">
        <v>720</v>
      </c>
      <c r="F1721" s="291" t="s">
        <v>738</v>
      </c>
      <c r="G1721" s="29" t="s">
        <v>303</v>
      </c>
      <c r="H1721" s="6">
        <f t="shared" si="140"/>
        <v>-57500</v>
      </c>
      <c r="I1721" s="24">
        <v>10</v>
      </c>
      <c r="K1721" s="38" t="s">
        <v>0</v>
      </c>
      <c r="M1721" s="2">
        <v>460</v>
      </c>
    </row>
    <row r="1722" spans="2:13" ht="12.75">
      <c r="B1722" s="326">
        <v>5000</v>
      </c>
      <c r="C1722" s="1" t="s">
        <v>0</v>
      </c>
      <c r="D1722" s="1" t="s">
        <v>719</v>
      </c>
      <c r="E1722" s="1" t="s">
        <v>720</v>
      </c>
      <c r="F1722" s="291" t="s">
        <v>739</v>
      </c>
      <c r="G1722" s="29" t="s">
        <v>305</v>
      </c>
      <c r="H1722" s="6">
        <f t="shared" si="140"/>
        <v>-62500</v>
      </c>
      <c r="I1722" s="24">
        <v>10</v>
      </c>
      <c r="K1722" s="38" t="s">
        <v>0</v>
      </c>
      <c r="M1722" s="2">
        <v>460</v>
      </c>
    </row>
    <row r="1723" spans="2:13" ht="12.75">
      <c r="B1723" s="326">
        <v>2500</v>
      </c>
      <c r="C1723" s="1" t="s">
        <v>0</v>
      </c>
      <c r="D1723" s="1" t="s">
        <v>719</v>
      </c>
      <c r="E1723" s="1" t="s">
        <v>720</v>
      </c>
      <c r="F1723" s="291" t="s">
        <v>740</v>
      </c>
      <c r="G1723" s="29" t="s">
        <v>311</v>
      </c>
      <c r="H1723" s="6">
        <f t="shared" si="140"/>
        <v>-65000</v>
      </c>
      <c r="I1723" s="24">
        <v>5</v>
      </c>
      <c r="K1723" s="38" t="s">
        <v>0</v>
      </c>
      <c r="M1723" s="2">
        <v>460</v>
      </c>
    </row>
    <row r="1724" spans="2:13" ht="12.75">
      <c r="B1724" s="326">
        <v>5000</v>
      </c>
      <c r="C1724" s="1" t="s">
        <v>0</v>
      </c>
      <c r="D1724" s="1" t="s">
        <v>719</v>
      </c>
      <c r="E1724" s="1" t="s">
        <v>720</v>
      </c>
      <c r="F1724" s="291" t="s">
        <v>741</v>
      </c>
      <c r="G1724" s="29" t="s">
        <v>368</v>
      </c>
      <c r="H1724" s="6">
        <f t="shared" si="140"/>
        <v>-70000</v>
      </c>
      <c r="I1724" s="24">
        <v>10</v>
      </c>
      <c r="K1724" s="38" t="s">
        <v>0</v>
      </c>
      <c r="M1724" s="2">
        <v>460</v>
      </c>
    </row>
    <row r="1725" spans="2:13" ht="12.75">
      <c r="B1725" s="326">
        <v>2500</v>
      </c>
      <c r="C1725" s="1" t="s">
        <v>0</v>
      </c>
      <c r="D1725" s="1" t="s">
        <v>719</v>
      </c>
      <c r="E1725" s="1" t="s">
        <v>720</v>
      </c>
      <c r="F1725" s="291" t="s">
        <v>742</v>
      </c>
      <c r="G1725" s="29" t="s">
        <v>371</v>
      </c>
      <c r="H1725" s="6">
        <f t="shared" si="140"/>
        <v>-72500</v>
      </c>
      <c r="I1725" s="24">
        <v>5</v>
      </c>
      <c r="K1725" s="38" t="s">
        <v>0</v>
      </c>
      <c r="M1725" s="2">
        <v>460</v>
      </c>
    </row>
    <row r="1726" spans="2:13" ht="12.75">
      <c r="B1726" s="326">
        <v>2500</v>
      </c>
      <c r="C1726" s="1" t="s">
        <v>0</v>
      </c>
      <c r="D1726" s="1" t="s">
        <v>719</v>
      </c>
      <c r="E1726" s="1" t="s">
        <v>720</v>
      </c>
      <c r="F1726" s="291" t="s">
        <v>743</v>
      </c>
      <c r="G1726" s="29" t="s">
        <v>373</v>
      </c>
      <c r="H1726" s="6">
        <f t="shared" si="140"/>
        <v>-75000</v>
      </c>
      <c r="I1726" s="24">
        <v>5</v>
      </c>
      <c r="K1726" s="38" t="s">
        <v>0</v>
      </c>
      <c r="M1726" s="2">
        <v>460</v>
      </c>
    </row>
    <row r="1727" spans="2:13" ht="12.75">
      <c r="B1727" s="326">
        <v>2500</v>
      </c>
      <c r="C1727" s="1" t="s">
        <v>0</v>
      </c>
      <c r="D1727" s="1" t="s">
        <v>719</v>
      </c>
      <c r="E1727" s="1" t="s">
        <v>720</v>
      </c>
      <c r="F1727" s="291" t="s">
        <v>744</v>
      </c>
      <c r="G1727" s="29" t="s">
        <v>375</v>
      </c>
      <c r="H1727" s="6">
        <f t="shared" si="140"/>
        <v>-77500</v>
      </c>
      <c r="I1727" s="24">
        <v>5</v>
      </c>
      <c r="K1727" s="38" t="s">
        <v>0</v>
      </c>
      <c r="M1727" s="2">
        <v>460</v>
      </c>
    </row>
    <row r="1728" spans="2:13" ht="12.75">
      <c r="B1728" s="326">
        <v>2500</v>
      </c>
      <c r="C1728" s="1" t="s">
        <v>0</v>
      </c>
      <c r="D1728" s="1" t="s">
        <v>719</v>
      </c>
      <c r="E1728" s="1" t="s">
        <v>720</v>
      </c>
      <c r="F1728" s="291" t="s">
        <v>745</v>
      </c>
      <c r="G1728" s="29" t="s">
        <v>397</v>
      </c>
      <c r="H1728" s="6">
        <f t="shared" si="140"/>
        <v>-80000</v>
      </c>
      <c r="I1728" s="24">
        <v>5</v>
      </c>
      <c r="K1728" s="38" t="s">
        <v>0</v>
      </c>
      <c r="M1728" s="2">
        <v>460</v>
      </c>
    </row>
    <row r="1729" spans="2:13" ht="12.75">
      <c r="B1729" s="326">
        <v>5000</v>
      </c>
      <c r="C1729" s="1" t="s">
        <v>0</v>
      </c>
      <c r="D1729" s="1" t="s">
        <v>719</v>
      </c>
      <c r="E1729" s="1" t="s">
        <v>720</v>
      </c>
      <c r="F1729" s="291" t="s">
        <v>746</v>
      </c>
      <c r="G1729" s="29" t="s">
        <v>399</v>
      </c>
      <c r="H1729" s="6">
        <f t="shared" si="140"/>
        <v>-85000</v>
      </c>
      <c r="I1729" s="24">
        <v>10</v>
      </c>
      <c r="K1729" s="38" t="s">
        <v>0</v>
      </c>
      <c r="M1729" s="2">
        <v>460</v>
      </c>
    </row>
    <row r="1730" spans="2:13" ht="12.75">
      <c r="B1730" s="326">
        <v>2500</v>
      </c>
      <c r="C1730" s="1" t="s">
        <v>0</v>
      </c>
      <c r="D1730" s="1" t="s">
        <v>719</v>
      </c>
      <c r="E1730" s="1" t="s">
        <v>720</v>
      </c>
      <c r="F1730" s="291" t="s">
        <v>747</v>
      </c>
      <c r="G1730" s="29" t="s">
        <v>377</v>
      </c>
      <c r="H1730" s="6">
        <f t="shared" si="140"/>
        <v>-87500</v>
      </c>
      <c r="I1730" s="24">
        <v>5</v>
      </c>
      <c r="K1730" s="38" t="s">
        <v>0</v>
      </c>
      <c r="M1730" s="2">
        <v>460</v>
      </c>
    </row>
    <row r="1731" spans="2:13" ht="12.75">
      <c r="B1731" s="326">
        <v>2500</v>
      </c>
      <c r="C1731" s="1" t="s">
        <v>0</v>
      </c>
      <c r="D1731" s="1" t="s">
        <v>719</v>
      </c>
      <c r="E1731" s="1" t="s">
        <v>720</v>
      </c>
      <c r="F1731" s="291" t="s">
        <v>748</v>
      </c>
      <c r="G1731" s="29" t="s">
        <v>379</v>
      </c>
      <c r="H1731" s="6">
        <f t="shared" si="140"/>
        <v>-90000</v>
      </c>
      <c r="I1731" s="24">
        <v>5</v>
      </c>
      <c r="K1731" s="38" t="s">
        <v>0</v>
      </c>
      <c r="M1731" s="2">
        <v>460</v>
      </c>
    </row>
    <row r="1732" spans="2:13" ht="12.75">
      <c r="B1732" s="183">
        <v>2500</v>
      </c>
      <c r="C1732" s="1" t="s">
        <v>0</v>
      </c>
      <c r="D1732" s="14" t="s">
        <v>719</v>
      </c>
      <c r="E1732" s="36" t="s">
        <v>749</v>
      </c>
      <c r="F1732" s="78" t="s">
        <v>750</v>
      </c>
      <c r="G1732" s="37" t="s">
        <v>24</v>
      </c>
      <c r="H1732" s="6">
        <f t="shared" si="140"/>
        <v>-92500</v>
      </c>
      <c r="I1732" s="24">
        <v>5</v>
      </c>
      <c r="K1732" s="38" t="s">
        <v>0</v>
      </c>
      <c r="M1732" s="2">
        <v>460</v>
      </c>
    </row>
    <row r="1733" spans="2:13" ht="12.75">
      <c r="B1733" s="326">
        <v>2500</v>
      </c>
      <c r="C1733" s="1" t="s">
        <v>0</v>
      </c>
      <c r="D1733" s="1" t="s">
        <v>719</v>
      </c>
      <c r="E1733" s="1" t="s">
        <v>749</v>
      </c>
      <c r="F1733" s="291" t="s">
        <v>751</v>
      </c>
      <c r="G1733" s="29" t="s">
        <v>61</v>
      </c>
      <c r="H1733" s="6">
        <f t="shared" si="140"/>
        <v>-95000</v>
      </c>
      <c r="I1733" s="24">
        <v>5</v>
      </c>
      <c r="K1733" s="38" t="s">
        <v>0</v>
      </c>
      <c r="M1733" s="2">
        <v>460</v>
      </c>
    </row>
    <row r="1734" spans="2:13" ht="12.75">
      <c r="B1734" s="326">
        <v>2500</v>
      </c>
      <c r="C1734" s="1" t="s">
        <v>0</v>
      </c>
      <c r="D1734" s="1" t="s">
        <v>719</v>
      </c>
      <c r="E1734" s="1" t="s">
        <v>749</v>
      </c>
      <c r="F1734" s="291" t="s">
        <v>752</v>
      </c>
      <c r="G1734" s="29" t="s">
        <v>63</v>
      </c>
      <c r="H1734" s="6">
        <f t="shared" si="140"/>
        <v>-97500</v>
      </c>
      <c r="I1734" s="24">
        <v>5</v>
      </c>
      <c r="K1734" s="38" t="s">
        <v>0</v>
      </c>
      <c r="M1734" s="2">
        <v>460</v>
      </c>
    </row>
    <row r="1735" spans="2:13" ht="12.75">
      <c r="B1735" s="326">
        <v>2500</v>
      </c>
      <c r="C1735" s="1" t="s">
        <v>0</v>
      </c>
      <c r="D1735" s="1" t="s">
        <v>719</v>
      </c>
      <c r="E1735" s="1" t="s">
        <v>749</v>
      </c>
      <c r="F1735" s="291" t="s">
        <v>753</v>
      </c>
      <c r="G1735" s="29" t="s">
        <v>63</v>
      </c>
      <c r="H1735" s="6">
        <f aca="true" t="shared" si="141" ref="H1735:H1766">H1734-B1735</f>
        <v>-100000</v>
      </c>
      <c r="I1735" s="24">
        <v>5</v>
      </c>
      <c r="K1735" s="38" t="s">
        <v>0</v>
      </c>
      <c r="M1735" s="2">
        <v>460</v>
      </c>
    </row>
    <row r="1736" spans="2:13" ht="12.75">
      <c r="B1736" s="326">
        <v>2500</v>
      </c>
      <c r="C1736" s="1" t="s">
        <v>0</v>
      </c>
      <c r="D1736" s="1" t="s">
        <v>719</v>
      </c>
      <c r="E1736" s="1" t="s">
        <v>749</v>
      </c>
      <c r="F1736" s="291" t="s">
        <v>754</v>
      </c>
      <c r="G1736" s="29" t="s">
        <v>65</v>
      </c>
      <c r="H1736" s="6">
        <f t="shared" si="141"/>
        <v>-102500</v>
      </c>
      <c r="I1736" s="24">
        <v>5</v>
      </c>
      <c r="K1736" s="38" t="s">
        <v>0</v>
      </c>
      <c r="M1736" s="2">
        <v>460</v>
      </c>
    </row>
    <row r="1737" spans="2:13" ht="12.75">
      <c r="B1737" s="326">
        <v>2500</v>
      </c>
      <c r="C1737" s="1" t="s">
        <v>0</v>
      </c>
      <c r="D1737" s="1" t="s">
        <v>719</v>
      </c>
      <c r="E1737" s="1" t="s">
        <v>749</v>
      </c>
      <c r="F1737" s="291" t="s">
        <v>755</v>
      </c>
      <c r="G1737" s="29" t="s">
        <v>67</v>
      </c>
      <c r="H1737" s="6">
        <f t="shared" si="141"/>
        <v>-105000</v>
      </c>
      <c r="I1737" s="24">
        <v>5</v>
      </c>
      <c r="K1737" s="38" t="s">
        <v>0</v>
      </c>
      <c r="M1737" s="2">
        <v>460</v>
      </c>
    </row>
    <row r="1738" spans="2:13" ht="12.75">
      <c r="B1738" s="326">
        <v>7500</v>
      </c>
      <c r="C1738" s="1" t="s">
        <v>0</v>
      </c>
      <c r="D1738" s="1" t="s">
        <v>719</v>
      </c>
      <c r="E1738" s="1" t="s">
        <v>749</v>
      </c>
      <c r="F1738" s="291" t="s">
        <v>756</v>
      </c>
      <c r="G1738" s="29" t="s">
        <v>71</v>
      </c>
      <c r="H1738" s="6">
        <f t="shared" si="141"/>
        <v>-112500</v>
      </c>
      <c r="I1738" s="24">
        <v>15</v>
      </c>
      <c r="K1738" s="38" t="s">
        <v>0</v>
      </c>
      <c r="M1738" s="2">
        <v>460</v>
      </c>
    </row>
    <row r="1739" spans="2:13" ht="12.75">
      <c r="B1739" s="326">
        <v>2500</v>
      </c>
      <c r="C1739" s="1" t="s">
        <v>0</v>
      </c>
      <c r="D1739" s="1" t="s">
        <v>719</v>
      </c>
      <c r="E1739" s="1" t="s">
        <v>749</v>
      </c>
      <c r="F1739" s="291" t="s">
        <v>757</v>
      </c>
      <c r="G1739" s="29" t="s">
        <v>73</v>
      </c>
      <c r="H1739" s="6">
        <f t="shared" si="141"/>
        <v>-115000</v>
      </c>
      <c r="I1739" s="24">
        <v>5</v>
      </c>
      <c r="K1739" s="38" t="s">
        <v>0</v>
      </c>
      <c r="M1739" s="2">
        <v>460</v>
      </c>
    </row>
    <row r="1740" spans="2:13" ht="12.75">
      <c r="B1740" s="326">
        <v>2500</v>
      </c>
      <c r="C1740" s="1" t="s">
        <v>0</v>
      </c>
      <c r="D1740" s="1" t="s">
        <v>719</v>
      </c>
      <c r="E1740" s="1" t="s">
        <v>749</v>
      </c>
      <c r="F1740" s="291" t="s">
        <v>758</v>
      </c>
      <c r="G1740" s="29" t="s">
        <v>73</v>
      </c>
      <c r="H1740" s="6">
        <f t="shared" si="141"/>
        <v>-117500</v>
      </c>
      <c r="I1740" s="24">
        <v>5</v>
      </c>
      <c r="K1740" s="38" t="s">
        <v>0</v>
      </c>
      <c r="M1740" s="2">
        <v>460</v>
      </c>
    </row>
    <row r="1741" spans="2:13" ht="12.75">
      <c r="B1741" s="326">
        <v>2500</v>
      </c>
      <c r="C1741" s="1" t="s">
        <v>0</v>
      </c>
      <c r="D1741" s="1" t="s">
        <v>719</v>
      </c>
      <c r="E1741" s="1" t="s">
        <v>749</v>
      </c>
      <c r="F1741" s="291" t="s">
        <v>759</v>
      </c>
      <c r="G1741" s="29" t="s">
        <v>75</v>
      </c>
      <c r="H1741" s="6">
        <f t="shared" si="141"/>
        <v>-120000</v>
      </c>
      <c r="I1741" s="24">
        <v>5</v>
      </c>
      <c r="K1741" s="38" t="s">
        <v>0</v>
      </c>
      <c r="M1741" s="2">
        <v>460</v>
      </c>
    </row>
    <row r="1742" spans="2:13" ht="12.75">
      <c r="B1742" s="326">
        <v>2500</v>
      </c>
      <c r="C1742" s="1" t="s">
        <v>0</v>
      </c>
      <c r="D1742" s="1" t="s">
        <v>719</v>
      </c>
      <c r="E1742" s="1" t="s">
        <v>749</v>
      </c>
      <c r="F1742" s="291" t="s">
        <v>760</v>
      </c>
      <c r="G1742" s="29" t="s">
        <v>77</v>
      </c>
      <c r="H1742" s="6">
        <f t="shared" si="141"/>
        <v>-122500</v>
      </c>
      <c r="I1742" s="24">
        <v>5</v>
      </c>
      <c r="K1742" s="38" t="s">
        <v>0</v>
      </c>
      <c r="M1742" s="2">
        <v>460</v>
      </c>
    </row>
    <row r="1743" spans="2:13" ht="12.75">
      <c r="B1743" s="326">
        <v>2500</v>
      </c>
      <c r="C1743" s="1" t="s">
        <v>0</v>
      </c>
      <c r="D1743" s="1" t="s">
        <v>719</v>
      </c>
      <c r="E1743" s="1" t="s">
        <v>749</v>
      </c>
      <c r="F1743" s="291" t="s">
        <v>761</v>
      </c>
      <c r="G1743" s="29" t="s">
        <v>226</v>
      </c>
      <c r="H1743" s="6">
        <f t="shared" si="141"/>
        <v>-125000</v>
      </c>
      <c r="I1743" s="24">
        <v>5</v>
      </c>
      <c r="K1743" s="38" t="s">
        <v>0</v>
      </c>
      <c r="M1743" s="2">
        <v>460</v>
      </c>
    </row>
    <row r="1744" spans="2:13" ht="12.75">
      <c r="B1744" s="326">
        <v>2500</v>
      </c>
      <c r="C1744" s="1" t="s">
        <v>0</v>
      </c>
      <c r="D1744" s="1" t="s">
        <v>719</v>
      </c>
      <c r="E1744" s="1" t="s">
        <v>749</v>
      </c>
      <c r="F1744" s="291" t="s">
        <v>762</v>
      </c>
      <c r="G1744" s="29" t="s">
        <v>230</v>
      </c>
      <c r="H1744" s="6">
        <f t="shared" si="141"/>
        <v>-127500</v>
      </c>
      <c r="I1744" s="24">
        <v>5</v>
      </c>
      <c r="K1744" s="38" t="s">
        <v>0</v>
      </c>
      <c r="M1744" s="2">
        <v>460</v>
      </c>
    </row>
    <row r="1745" spans="2:13" ht="12.75">
      <c r="B1745" s="326">
        <v>5000</v>
      </c>
      <c r="C1745" s="1" t="s">
        <v>0</v>
      </c>
      <c r="D1745" s="1" t="s">
        <v>719</v>
      </c>
      <c r="E1745" s="1" t="s">
        <v>749</v>
      </c>
      <c r="F1745" s="291" t="s">
        <v>763</v>
      </c>
      <c r="G1745" s="29" t="s">
        <v>232</v>
      </c>
      <c r="H1745" s="6">
        <f t="shared" si="141"/>
        <v>-132500</v>
      </c>
      <c r="I1745" s="24">
        <v>10</v>
      </c>
      <c r="K1745" s="38" t="s">
        <v>0</v>
      </c>
      <c r="M1745" s="2">
        <v>460</v>
      </c>
    </row>
    <row r="1746" spans="2:13" ht="12.75">
      <c r="B1746" s="326">
        <v>5000</v>
      </c>
      <c r="C1746" s="1" t="s">
        <v>0</v>
      </c>
      <c r="D1746" s="1" t="s">
        <v>719</v>
      </c>
      <c r="E1746" s="1" t="s">
        <v>749</v>
      </c>
      <c r="F1746" s="291" t="s">
        <v>764</v>
      </c>
      <c r="G1746" s="29" t="s">
        <v>302</v>
      </c>
      <c r="H1746" s="6">
        <f t="shared" si="141"/>
        <v>-137500</v>
      </c>
      <c r="I1746" s="24">
        <v>10</v>
      </c>
      <c r="K1746" s="38" t="s">
        <v>0</v>
      </c>
      <c r="M1746" s="2">
        <v>460</v>
      </c>
    </row>
    <row r="1747" spans="2:13" ht="12.75">
      <c r="B1747" s="326">
        <v>2500</v>
      </c>
      <c r="C1747" s="1" t="s">
        <v>0</v>
      </c>
      <c r="D1747" s="1" t="s">
        <v>719</v>
      </c>
      <c r="E1747" s="1" t="s">
        <v>749</v>
      </c>
      <c r="F1747" s="291" t="s">
        <v>765</v>
      </c>
      <c r="G1747" s="29" t="s">
        <v>303</v>
      </c>
      <c r="H1747" s="6">
        <f t="shared" si="141"/>
        <v>-140000</v>
      </c>
      <c r="I1747" s="24">
        <v>5</v>
      </c>
      <c r="K1747" s="38" t="s">
        <v>0</v>
      </c>
      <c r="M1747" s="2">
        <v>460</v>
      </c>
    </row>
    <row r="1748" spans="2:13" ht="12.75">
      <c r="B1748" s="326">
        <v>2500</v>
      </c>
      <c r="C1748" s="1" t="s">
        <v>0</v>
      </c>
      <c r="D1748" s="1" t="s">
        <v>719</v>
      </c>
      <c r="E1748" s="1" t="s">
        <v>749</v>
      </c>
      <c r="F1748" s="291" t="s">
        <v>766</v>
      </c>
      <c r="G1748" s="29" t="s">
        <v>304</v>
      </c>
      <c r="H1748" s="6">
        <f t="shared" si="141"/>
        <v>-142500</v>
      </c>
      <c r="I1748" s="24">
        <v>5</v>
      </c>
      <c r="K1748" s="38" t="s">
        <v>0</v>
      </c>
      <c r="M1748" s="2">
        <v>460</v>
      </c>
    </row>
    <row r="1749" spans="2:13" ht="12.75">
      <c r="B1749" s="326">
        <v>2500</v>
      </c>
      <c r="C1749" s="1" t="s">
        <v>0</v>
      </c>
      <c r="D1749" s="1" t="s">
        <v>719</v>
      </c>
      <c r="E1749" s="1" t="s">
        <v>749</v>
      </c>
      <c r="F1749" s="291" t="s">
        <v>767</v>
      </c>
      <c r="G1749" s="29" t="s">
        <v>305</v>
      </c>
      <c r="H1749" s="6">
        <f t="shared" si="141"/>
        <v>-145000</v>
      </c>
      <c r="I1749" s="24">
        <v>5</v>
      </c>
      <c r="K1749" s="38" t="s">
        <v>0</v>
      </c>
      <c r="M1749" s="2">
        <v>460</v>
      </c>
    </row>
    <row r="1750" spans="2:13" ht="12.75">
      <c r="B1750" s="326">
        <v>2500</v>
      </c>
      <c r="C1750" s="1" t="s">
        <v>0</v>
      </c>
      <c r="D1750" s="1" t="s">
        <v>719</v>
      </c>
      <c r="E1750" s="1" t="s">
        <v>749</v>
      </c>
      <c r="F1750" s="291" t="s">
        <v>768</v>
      </c>
      <c r="G1750" s="29" t="s">
        <v>311</v>
      </c>
      <c r="H1750" s="6">
        <f t="shared" si="141"/>
        <v>-147500</v>
      </c>
      <c r="I1750" s="24">
        <v>5</v>
      </c>
      <c r="K1750" s="38" t="s">
        <v>0</v>
      </c>
      <c r="M1750" s="2">
        <v>460</v>
      </c>
    </row>
    <row r="1751" spans="2:13" ht="12.75">
      <c r="B1751" s="326">
        <v>2500</v>
      </c>
      <c r="C1751" s="1" t="s">
        <v>0</v>
      </c>
      <c r="D1751" s="1" t="s">
        <v>719</v>
      </c>
      <c r="E1751" s="1" t="s">
        <v>749</v>
      </c>
      <c r="F1751" s="291" t="s">
        <v>769</v>
      </c>
      <c r="G1751" s="29" t="s">
        <v>368</v>
      </c>
      <c r="H1751" s="6">
        <f t="shared" si="141"/>
        <v>-150000</v>
      </c>
      <c r="I1751" s="24">
        <v>5</v>
      </c>
      <c r="K1751" s="38" t="s">
        <v>0</v>
      </c>
      <c r="M1751" s="2">
        <v>460</v>
      </c>
    </row>
    <row r="1752" spans="2:13" ht="12.75">
      <c r="B1752" s="326">
        <v>2500</v>
      </c>
      <c r="C1752" s="1" t="s">
        <v>0</v>
      </c>
      <c r="D1752" s="1" t="s">
        <v>719</v>
      </c>
      <c r="E1752" s="1" t="s">
        <v>749</v>
      </c>
      <c r="F1752" s="291" t="s">
        <v>770</v>
      </c>
      <c r="G1752" s="29" t="s">
        <v>371</v>
      </c>
      <c r="H1752" s="6">
        <f t="shared" si="141"/>
        <v>-152500</v>
      </c>
      <c r="I1752" s="24">
        <v>5</v>
      </c>
      <c r="K1752" s="38" t="s">
        <v>0</v>
      </c>
      <c r="M1752" s="2">
        <v>460</v>
      </c>
    </row>
    <row r="1753" spans="2:13" ht="12.75">
      <c r="B1753" s="326">
        <v>2500</v>
      </c>
      <c r="C1753" s="1" t="s">
        <v>0</v>
      </c>
      <c r="D1753" s="1" t="s">
        <v>719</v>
      </c>
      <c r="E1753" s="1" t="s">
        <v>749</v>
      </c>
      <c r="F1753" s="291" t="s">
        <v>771</v>
      </c>
      <c r="G1753" s="29" t="s">
        <v>373</v>
      </c>
      <c r="H1753" s="6">
        <f t="shared" si="141"/>
        <v>-155000</v>
      </c>
      <c r="I1753" s="24">
        <v>5</v>
      </c>
      <c r="K1753" s="38" t="s">
        <v>0</v>
      </c>
      <c r="M1753" s="2">
        <v>460</v>
      </c>
    </row>
    <row r="1754" spans="2:13" ht="12.75">
      <c r="B1754" s="326">
        <v>2500</v>
      </c>
      <c r="C1754" s="1" t="s">
        <v>0</v>
      </c>
      <c r="D1754" s="1" t="s">
        <v>719</v>
      </c>
      <c r="E1754" s="1" t="s">
        <v>749</v>
      </c>
      <c r="F1754" s="291" t="s">
        <v>772</v>
      </c>
      <c r="G1754" s="29" t="s">
        <v>375</v>
      </c>
      <c r="H1754" s="6">
        <f t="shared" si="141"/>
        <v>-157500</v>
      </c>
      <c r="I1754" s="24">
        <v>5</v>
      </c>
      <c r="K1754" s="38" t="s">
        <v>0</v>
      </c>
      <c r="M1754" s="2">
        <v>460</v>
      </c>
    </row>
    <row r="1755" spans="2:13" ht="12.75">
      <c r="B1755" s="326">
        <v>2500</v>
      </c>
      <c r="C1755" s="1" t="s">
        <v>0</v>
      </c>
      <c r="D1755" s="1" t="s">
        <v>719</v>
      </c>
      <c r="E1755" s="1" t="s">
        <v>749</v>
      </c>
      <c r="F1755" s="291" t="s">
        <v>773</v>
      </c>
      <c r="G1755" s="29" t="s">
        <v>399</v>
      </c>
      <c r="H1755" s="6">
        <f t="shared" si="141"/>
        <v>-160000</v>
      </c>
      <c r="I1755" s="24">
        <v>5</v>
      </c>
      <c r="K1755" s="38" t="s">
        <v>0</v>
      </c>
      <c r="M1755" s="2">
        <v>460</v>
      </c>
    </row>
    <row r="1756" spans="2:13" ht="12.75">
      <c r="B1756" s="326">
        <v>5000</v>
      </c>
      <c r="C1756" s="1" t="s">
        <v>0</v>
      </c>
      <c r="D1756" s="1" t="s">
        <v>719</v>
      </c>
      <c r="E1756" s="1" t="s">
        <v>749</v>
      </c>
      <c r="F1756" s="291" t="s">
        <v>774</v>
      </c>
      <c r="G1756" s="29" t="s">
        <v>377</v>
      </c>
      <c r="H1756" s="6">
        <f t="shared" si="141"/>
        <v>-165000</v>
      </c>
      <c r="I1756" s="24">
        <v>10</v>
      </c>
      <c r="K1756" s="38" t="s">
        <v>0</v>
      </c>
      <c r="M1756" s="2">
        <v>460</v>
      </c>
    </row>
    <row r="1757" spans="2:13" ht="12.75">
      <c r="B1757" s="326">
        <v>5000</v>
      </c>
      <c r="C1757" s="1" t="s">
        <v>0</v>
      </c>
      <c r="D1757" s="1" t="s">
        <v>719</v>
      </c>
      <c r="E1757" s="1" t="s">
        <v>749</v>
      </c>
      <c r="F1757" s="291" t="s">
        <v>775</v>
      </c>
      <c r="G1757" s="29" t="s">
        <v>379</v>
      </c>
      <c r="H1757" s="6">
        <f t="shared" si="141"/>
        <v>-170000</v>
      </c>
      <c r="I1757" s="24">
        <v>10</v>
      </c>
      <c r="K1757" s="38" t="s">
        <v>0</v>
      </c>
      <c r="M1757" s="2">
        <v>460</v>
      </c>
    </row>
    <row r="1758" spans="2:13" ht="12.75">
      <c r="B1758" s="326">
        <v>2500</v>
      </c>
      <c r="C1758" s="1" t="s">
        <v>0</v>
      </c>
      <c r="D1758" s="1" t="s">
        <v>719</v>
      </c>
      <c r="E1758" s="1" t="s">
        <v>776</v>
      </c>
      <c r="F1758" s="291" t="s">
        <v>777</v>
      </c>
      <c r="G1758" s="29" t="s">
        <v>20</v>
      </c>
      <c r="H1758" s="6">
        <f t="shared" si="141"/>
        <v>-172500</v>
      </c>
      <c r="I1758" s="24">
        <v>5</v>
      </c>
      <c r="K1758" s="38" t="s">
        <v>0</v>
      </c>
      <c r="M1758" s="2">
        <v>460</v>
      </c>
    </row>
    <row r="1759" spans="2:13" ht="12.75">
      <c r="B1759" s="326">
        <v>2500</v>
      </c>
      <c r="C1759" s="1" t="s">
        <v>0</v>
      </c>
      <c r="D1759" s="1" t="s">
        <v>719</v>
      </c>
      <c r="E1759" s="1" t="s">
        <v>776</v>
      </c>
      <c r="F1759" s="291" t="s">
        <v>778</v>
      </c>
      <c r="G1759" s="29" t="s">
        <v>71</v>
      </c>
      <c r="H1759" s="6">
        <f t="shared" si="141"/>
        <v>-175000</v>
      </c>
      <c r="I1759" s="24">
        <v>5</v>
      </c>
      <c r="K1759" s="38" t="s">
        <v>0</v>
      </c>
      <c r="M1759" s="2">
        <v>460</v>
      </c>
    </row>
    <row r="1760" spans="2:13" ht="12.75">
      <c r="B1760" s="326">
        <v>2500</v>
      </c>
      <c r="C1760" s="1" t="s">
        <v>0</v>
      </c>
      <c r="D1760" s="1" t="s">
        <v>719</v>
      </c>
      <c r="E1760" s="1" t="s">
        <v>776</v>
      </c>
      <c r="F1760" s="291" t="s">
        <v>779</v>
      </c>
      <c r="G1760" s="29" t="s">
        <v>75</v>
      </c>
      <c r="H1760" s="6">
        <f t="shared" si="141"/>
        <v>-177500</v>
      </c>
      <c r="I1760" s="24">
        <v>5</v>
      </c>
      <c r="K1760" s="38" t="s">
        <v>0</v>
      </c>
      <c r="M1760" s="2">
        <v>460</v>
      </c>
    </row>
    <row r="1761" spans="2:13" ht="12.75">
      <c r="B1761" s="326">
        <v>2500</v>
      </c>
      <c r="C1761" s="1" t="s">
        <v>0</v>
      </c>
      <c r="D1761" s="1" t="s">
        <v>719</v>
      </c>
      <c r="E1761" s="1" t="s">
        <v>776</v>
      </c>
      <c r="F1761" s="291" t="s">
        <v>780</v>
      </c>
      <c r="G1761" s="29" t="s">
        <v>79</v>
      </c>
      <c r="H1761" s="6">
        <f t="shared" si="141"/>
        <v>-180000</v>
      </c>
      <c r="I1761" s="24">
        <v>5</v>
      </c>
      <c r="K1761" s="38" t="s">
        <v>0</v>
      </c>
      <c r="M1761" s="2">
        <v>460</v>
      </c>
    </row>
    <row r="1762" spans="2:13" ht="12.75">
      <c r="B1762" s="326">
        <v>2500</v>
      </c>
      <c r="C1762" s="1" t="s">
        <v>0</v>
      </c>
      <c r="D1762" s="1" t="s">
        <v>719</v>
      </c>
      <c r="E1762" s="1" t="s">
        <v>776</v>
      </c>
      <c r="F1762" s="291" t="s">
        <v>781</v>
      </c>
      <c r="G1762" s="29" t="s">
        <v>224</v>
      </c>
      <c r="H1762" s="6">
        <f t="shared" si="141"/>
        <v>-182500</v>
      </c>
      <c r="I1762" s="24">
        <v>5</v>
      </c>
      <c r="K1762" s="38" t="s">
        <v>0</v>
      </c>
      <c r="M1762" s="2">
        <v>460</v>
      </c>
    </row>
    <row r="1763" spans="2:13" ht="12.75">
      <c r="B1763" s="326">
        <v>2500</v>
      </c>
      <c r="C1763" s="1" t="s">
        <v>0</v>
      </c>
      <c r="D1763" s="1" t="s">
        <v>719</v>
      </c>
      <c r="E1763" s="1" t="s">
        <v>776</v>
      </c>
      <c r="F1763" s="291" t="s">
        <v>782</v>
      </c>
      <c r="G1763" s="29" t="s">
        <v>226</v>
      </c>
      <c r="H1763" s="6">
        <f t="shared" si="141"/>
        <v>-185000</v>
      </c>
      <c r="I1763" s="24">
        <v>5</v>
      </c>
      <c r="K1763" s="38" t="s">
        <v>0</v>
      </c>
      <c r="M1763" s="2">
        <v>460</v>
      </c>
    </row>
    <row r="1764" spans="2:13" ht="12.75">
      <c r="B1764" s="327">
        <v>2500</v>
      </c>
      <c r="C1764" s="1" t="s">
        <v>0</v>
      </c>
      <c r="D1764" s="1" t="s">
        <v>719</v>
      </c>
      <c r="E1764" s="1" t="s">
        <v>776</v>
      </c>
      <c r="F1764" s="291" t="s">
        <v>783</v>
      </c>
      <c r="G1764" s="29" t="s">
        <v>228</v>
      </c>
      <c r="H1764" s="6">
        <f t="shared" si="141"/>
        <v>-187500</v>
      </c>
      <c r="I1764" s="24">
        <v>5</v>
      </c>
      <c r="K1764" s="38" t="s">
        <v>0</v>
      </c>
      <c r="M1764" s="2">
        <v>460</v>
      </c>
    </row>
    <row r="1765" spans="2:13" ht="12.75">
      <c r="B1765" s="326">
        <v>2500</v>
      </c>
      <c r="C1765" s="1" t="s">
        <v>0</v>
      </c>
      <c r="D1765" s="1" t="s">
        <v>719</v>
      </c>
      <c r="E1765" s="1" t="s">
        <v>776</v>
      </c>
      <c r="F1765" s="291" t="s">
        <v>784</v>
      </c>
      <c r="G1765" s="29" t="s">
        <v>230</v>
      </c>
      <c r="H1765" s="6">
        <f t="shared" si="141"/>
        <v>-190000</v>
      </c>
      <c r="I1765" s="24">
        <v>5</v>
      </c>
      <c r="K1765" s="38" t="s">
        <v>0</v>
      </c>
      <c r="M1765" s="2">
        <v>460</v>
      </c>
    </row>
    <row r="1766" spans="2:13" ht="12.75">
      <c r="B1766" s="326">
        <v>2500</v>
      </c>
      <c r="C1766" s="1" t="s">
        <v>0</v>
      </c>
      <c r="D1766" s="1" t="s">
        <v>719</v>
      </c>
      <c r="E1766" s="1" t="s">
        <v>776</v>
      </c>
      <c r="F1766" s="291" t="s">
        <v>785</v>
      </c>
      <c r="G1766" s="29" t="s">
        <v>232</v>
      </c>
      <c r="H1766" s="6">
        <f t="shared" si="141"/>
        <v>-192500</v>
      </c>
      <c r="I1766" s="24">
        <v>5</v>
      </c>
      <c r="K1766" s="38" t="s">
        <v>0</v>
      </c>
      <c r="M1766" s="2">
        <v>460</v>
      </c>
    </row>
    <row r="1767" spans="2:13" ht="12.75">
      <c r="B1767" s="326">
        <v>5000</v>
      </c>
      <c r="C1767" s="1" t="s">
        <v>0</v>
      </c>
      <c r="D1767" s="1" t="s">
        <v>719</v>
      </c>
      <c r="E1767" s="1" t="s">
        <v>776</v>
      </c>
      <c r="F1767" s="291" t="s">
        <v>786</v>
      </c>
      <c r="G1767" s="29" t="s">
        <v>303</v>
      </c>
      <c r="H1767" s="6">
        <f aca="true" t="shared" si="142" ref="H1767:H1788">H1766-B1767</f>
        <v>-197500</v>
      </c>
      <c r="I1767" s="24">
        <v>10</v>
      </c>
      <c r="K1767" s="38" t="s">
        <v>0</v>
      </c>
      <c r="M1767" s="2">
        <v>460</v>
      </c>
    </row>
    <row r="1768" spans="2:13" ht="12.75">
      <c r="B1768" s="326">
        <v>2500</v>
      </c>
      <c r="C1768" s="1" t="s">
        <v>0</v>
      </c>
      <c r="D1768" s="1" t="s">
        <v>719</v>
      </c>
      <c r="E1768" s="1" t="s">
        <v>776</v>
      </c>
      <c r="F1768" s="291" t="s">
        <v>787</v>
      </c>
      <c r="G1768" s="29" t="s">
        <v>305</v>
      </c>
      <c r="H1768" s="6">
        <f t="shared" si="142"/>
        <v>-200000</v>
      </c>
      <c r="I1768" s="24">
        <v>5</v>
      </c>
      <c r="K1768" s="38" t="s">
        <v>0</v>
      </c>
      <c r="M1768" s="2">
        <v>460</v>
      </c>
    </row>
    <row r="1769" spans="2:13" ht="12.75">
      <c r="B1769" s="326">
        <v>2500</v>
      </c>
      <c r="C1769" s="1" t="s">
        <v>0</v>
      </c>
      <c r="D1769" s="1" t="s">
        <v>719</v>
      </c>
      <c r="E1769" s="1" t="s">
        <v>776</v>
      </c>
      <c r="F1769" s="291" t="s">
        <v>788</v>
      </c>
      <c r="G1769" s="29" t="s">
        <v>311</v>
      </c>
      <c r="H1769" s="6">
        <f t="shared" si="142"/>
        <v>-202500</v>
      </c>
      <c r="I1769" s="24">
        <v>5</v>
      </c>
      <c r="K1769" s="38" t="s">
        <v>0</v>
      </c>
      <c r="M1769" s="2">
        <v>460</v>
      </c>
    </row>
    <row r="1770" spans="2:13" ht="12.75">
      <c r="B1770" s="326">
        <v>2500</v>
      </c>
      <c r="C1770" s="1" t="s">
        <v>0</v>
      </c>
      <c r="D1770" s="1" t="s">
        <v>719</v>
      </c>
      <c r="E1770" s="1" t="s">
        <v>776</v>
      </c>
      <c r="F1770" s="291" t="s">
        <v>789</v>
      </c>
      <c r="G1770" s="29" t="s">
        <v>371</v>
      </c>
      <c r="H1770" s="6">
        <f t="shared" si="142"/>
        <v>-205000</v>
      </c>
      <c r="I1770" s="24">
        <v>5</v>
      </c>
      <c r="K1770" s="38" t="s">
        <v>0</v>
      </c>
      <c r="M1770" s="2">
        <v>460</v>
      </c>
    </row>
    <row r="1771" spans="2:13" ht="12.75">
      <c r="B1771" s="326">
        <v>2500</v>
      </c>
      <c r="C1771" s="1" t="s">
        <v>0</v>
      </c>
      <c r="D1771" s="1" t="s">
        <v>719</v>
      </c>
      <c r="E1771" s="1" t="s">
        <v>776</v>
      </c>
      <c r="F1771" s="291" t="s">
        <v>790</v>
      </c>
      <c r="G1771" s="29" t="s">
        <v>373</v>
      </c>
      <c r="H1771" s="6">
        <f t="shared" si="142"/>
        <v>-207500</v>
      </c>
      <c r="I1771" s="24">
        <v>5</v>
      </c>
      <c r="K1771" s="38" t="s">
        <v>0</v>
      </c>
      <c r="M1771" s="2">
        <v>460</v>
      </c>
    </row>
    <row r="1772" spans="2:13" ht="12.75">
      <c r="B1772" s="326">
        <v>2500</v>
      </c>
      <c r="C1772" s="1" t="s">
        <v>0</v>
      </c>
      <c r="D1772" s="1" t="s">
        <v>719</v>
      </c>
      <c r="E1772" s="1" t="s">
        <v>776</v>
      </c>
      <c r="F1772" s="291" t="s">
        <v>791</v>
      </c>
      <c r="G1772" s="29" t="s">
        <v>399</v>
      </c>
      <c r="H1772" s="6">
        <f t="shared" si="142"/>
        <v>-210000</v>
      </c>
      <c r="I1772" s="24">
        <v>5</v>
      </c>
      <c r="K1772" s="38" t="s">
        <v>0</v>
      </c>
      <c r="M1772" s="2">
        <v>460</v>
      </c>
    </row>
    <row r="1773" spans="2:13" ht="12.75">
      <c r="B1773" s="326">
        <v>2500</v>
      </c>
      <c r="C1773" s="1" t="s">
        <v>0</v>
      </c>
      <c r="D1773" s="1" t="s">
        <v>719</v>
      </c>
      <c r="E1773" s="1" t="s">
        <v>776</v>
      </c>
      <c r="F1773" s="291" t="s">
        <v>792</v>
      </c>
      <c r="G1773" s="29" t="s">
        <v>377</v>
      </c>
      <c r="H1773" s="6">
        <f t="shared" si="142"/>
        <v>-212500</v>
      </c>
      <c r="I1773" s="24">
        <v>5</v>
      </c>
      <c r="K1773" s="38" t="s">
        <v>0</v>
      </c>
      <c r="M1773" s="2">
        <v>460</v>
      </c>
    </row>
    <row r="1774" spans="2:13" ht="12.75">
      <c r="B1774" s="326">
        <v>2500</v>
      </c>
      <c r="C1774" s="1" t="s">
        <v>0</v>
      </c>
      <c r="D1774" s="1" t="s">
        <v>719</v>
      </c>
      <c r="E1774" s="1" t="s">
        <v>776</v>
      </c>
      <c r="F1774" s="291" t="s">
        <v>793</v>
      </c>
      <c r="G1774" s="29" t="s">
        <v>379</v>
      </c>
      <c r="H1774" s="6">
        <f t="shared" si="142"/>
        <v>-215000</v>
      </c>
      <c r="I1774" s="24">
        <v>5</v>
      </c>
      <c r="K1774" s="38" t="s">
        <v>0</v>
      </c>
      <c r="M1774" s="2">
        <v>460</v>
      </c>
    </row>
    <row r="1775" spans="2:13" ht="12.75">
      <c r="B1775" s="326">
        <v>2500</v>
      </c>
      <c r="C1775" s="1" t="s">
        <v>0</v>
      </c>
      <c r="D1775" s="1" t="s">
        <v>719</v>
      </c>
      <c r="E1775" s="1" t="s">
        <v>794</v>
      </c>
      <c r="F1775" s="291" t="s">
        <v>795</v>
      </c>
      <c r="G1775" s="29" t="s">
        <v>20</v>
      </c>
      <c r="H1775" s="6">
        <f t="shared" si="142"/>
        <v>-217500</v>
      </c>
      <c r="I1775" s="24">
        <v>5</v>
      </c>
      <c r="K1775" s="38" t="s">
        <v>0</v>
      </c>
      <c r="M1775" s="2">
        <v>460</v>
      </c>
    </row>
    <row r="1776" spans="2:13" ht="12.75">
      <c r="B1776" s="326">
        <v>2500</v>
      </c>
      <c r="C1776" s="1" t="s">
        <v>0</v>
      </c>
      <c r="D1776" s="1" t="s">
        <v>719</v>
      </c>
      <c r="E1776" s="1" t="s">
        <v>794</v>
      </c>
      <c r="F1776" s="291" t="s">
        <v>796</v>
      </c>
      <c r="G1776" s="29" t="s">
        <v>63</v>
      </c>
      <c r="H1776" s="6">
        <f t="shared" si="142"/>
        <v>-220000</v>
      </c>
      <c r="I1776" s="24">
        <v>5</v>
      </c>
      <c r="K1776" s="38" t="s">
        <v>0</v>
      </c>
      <c r="M1776" s="2">
        <v>460</v>
      </c>
    </row>
    <row r="1777" spans="2:13" ht="12.75">
      <c r="B1777" s="326">
        <v>2500</v>
      </c>
      <c r="C1777" s="1" t="s">
        <v>0</v>
      </c>
      <c r="D1777" s="1" t="s">
        <v>719</v>
      </c>
      <c r="E1777" s="1" t="s">
        <v>794</v>
      </c>
      <c r="F1777" s="291" t="s">
        <v>797</v>
      </c>
      <c r="G1777" s="29" t="s">
        <v>65</v>
      </c>
      <c r="H1777" s="6">
        <f t="shared" si="142"/>
        <v>-222500</v>
      </c>
      <c r="I1777" s="24">
        <v>5</v>
      </c>
      <c r="K1777" s="38" t="s">
        <v>0</v>
      </c>
      <c r="M1777" s="2">
        <v>460</v>
      </c>
    </row>
    <row r="1778" spans="2:13" ht="12.75">
      <c r="B1778" s="326">
        <v>2500</v>
      </c>
      <c r="C1778" s="1" t="s">
        <v>0</v>
      </c>
      <c r="D1778" s="1" t="s">
        <v>719</v>
      </c>
      <c r="E1778" s="1" t="s">
        <v>794</v>
      </c>
      <c r="F1778" s="291" t="s">
        <v>798</v>
      </c>
      <c r="G1778" s="29" t="s">
        <v>71</v>
      </c>
      <c r="H1778" s="6">
        <f t="shared" si="142"/>
        <v>-225000</v>
      </c>
      <c r="I1778" s="24">
        <v>5</v>
      </c>
      <c r="K1778" s="38" t="s">
        <v>0</v>
      </c>
      <c r="M1778" s="2">
        <v>460</v>
      </c>
    </row>
    <row r="1779" spans="2:13" ht="12.75">
      <c r="B1779" s="326">
        <v>2500</v>
      </c>
      <c r="C1779" s="1" t="s">
        <v>0</v>
      </c>
      <c r="D1779" s="1" t="s">
        <v>719</v>
      </c>
      <c r="E1779" s="1" t="s">
        <v>794</v>
      </c>
      <c r="F1779" s="291" t="s">
        <v>799</v>
      </c>
      <c r="G1779" s="29" t="s">
        <v>75</v>
      </c>
      <c r="H1779" s="6">
        <f t="shared" si="142"/>
        <v>-227500</v>
      </c>
      <c r="I1779" s="24">
        <v>5</v>
      </c>
      <c r="K1779" s="38" t="s">
        <v>0</v>
      </c>
      <c r="M1779" s="2">
        <v>460</v>
      </c>
    </row>
    <row r="1780" spans="2:13" ht="12.75">
      <c r="B1780" s="326">
        <v>2500</v>
      </c>
      <c r="C1780" s="1" t="s">
        <v>0</v>
      </c>
      <c r="D1780" s="1" t="s">
        <v>719</v>
      </c>
      <c r="E1780" s="1" t="s">
        <v>794</v>
      </c>
      <c r="F1780" s="291" t="s">
        <v>800</v>
      </c>
      <c r="G1780" s="29" t="s">
        <v>79</v>
      </c>
      <c r="H1780" s="6">
        <f t="shared" si="142"/>
        <v>-230000</v>
      </c>
      <c r="I1780" s="24">
        <v>5</v>
      </c>
      <c r="K1780" s="38" t="s">
        <v>0</v>
      </c>
      <c r="M1780" s="2">
        <v>460</v>
      </c>
    </row>
    <row r="1781" spans="2:13" ht="12.75">
      <c r="B1781" s="326">
        <v>2500</v>
      </c>
      <c r="C1781" s="1" t="s">
        <v>0</v>
      </c>
      <c r="D1781" s="1" t="s">
        <v>719</v>
      </c>
      <c r="E1781" s="1" t="s">
        <v>794</v>
      </c>
      <c r="F1781" s="291" t="s">
        <v>801</v>
      </c>
      <c r="G1781" s="29" t="s">
        <v>81</v>
      </c>
      <c r="H1781" s="6">
        <f t="shared" si="142"/>
        <v>-232500</v>
      </c>
      <c r="I1781" s="24">
        <v>5</v>
      </c>
      <c r="K1781" s="38" t="s">
        <v>0</v>
      </c>
      <c r="M1781" s="2">
        <v>460</v>
      </c>
    </row>
    <row r="1782" spans="2:13" ht="12.75">
      <c r="B1782" s="327">
        <v>2500</v>
      </c>
      <c r="C1782" s="1" t="s">
        <v>0</v>
      </c>
      <c r="D1782" s="1" t="s">
        <v>719</v>
      </c>
      <c r="E1782" s="1" t="s">
        <v>794</v>
      </c>
      <c r="F1782" s="291" t="s">
        <v>802</v>
      </c>
      <c r="G1782" s="29" t="s">
        <v>228</v>
      </c>
      <c r="H1782" s="6">
        <f t="shared" si="142"/>
        <v>-235000</v>
      </c>
      <c r="I1782" s="24">
        <v>5</v>
      </c>
      <c r="K1782" s="38" t="s">
        <v>0</v>
      </c>
      <c r="M1782" s="2">
        <v>460</v>
      </c>
    </row>
    <row r="1783" spans="2:13" ht="12.75">
      <c r="B1783" s="326">
        <v>2500</v>
      </c>
      <c r="C1783" s="1" t="s">
        <v>0</v>
      </c>
      <c r="D1783" s="1" t="s">
        <v>719</v>
      </c>
      <c r="E1783" s="1" t="s">
        <v>794</v>
      </c>
      <c r="F1783" s="291" t="s">
        <v>803</v>
      </c>
      <c r="G1783" s="29" t="s">
        <v>305</v>
      </c>
      <c r="H1783" s="6">
        <f t="shared" si="142"/>
        <v>-237500</v>
      </c>
      <c r="I1783" s="24">
        <v>5</v>
      </c>
      <c r="K1783" s="38" t="s">
        <v>0</v>
      </c>
      <c r="M1783" s="2">
        <v>460</v>
      </c>
    </row>
    <row r="1784" spans="2:13" ht="12.75">
      <c r="B1784" s="326">
        <v>2500</v>
      </c>
      <c r="C1784" s="1" t="s">
        <v>0</v>
      </c>
      <c r="D1784" s="1" t="s">
        <v>719</v>
      </c>
      <c r="E1784" s="1" t="s">
        <v>794</v>
      </c>
      <c r="F1784" s="291" t="s">
        <v>804</v>
      </c>
      <c r="G1784" s="29" t="s">
        <v>368</v>
      </c>
      <c r="H1784" s="6">
        <f t="shared" si="142"/>
        <v>-240000</v>
      </c>
      <c r="I1784" s="24">
        <v>5</v>
      </c>
      <c r="K1784" s="38" t="s">
        <v>0</v>
      </c>
      <c r="M1784" s="2">
        <v>460</v>
      </c>
    </row>
    <row r="1785" spans="2:13" ht="12.75">
      <c r="B1785" s="326">
        <v>2500</v>
      </c>
      <c r="C1785" s="1" t="s">
        <v>0</v>
      </c>
      <c r="D1785" s="1" t="s">
        <v>719</v>
      </c>
      <c r="E1785" s="1" t="s">
        <v>794</v>
      </c>
      <c r="F1785" s="291" t="s">
        <v>805</v>
      </c>
      <c r="G1785" s="29" t="s">
        <v>371</v>
      </c>
      <c r="H1785" s="6">
        <f t="shared" si="142"/>
        <v>-242500</v>
      </c>
      <c r="I1785" s="24">
        <v>5</v>
      </c>
      <c r="K1785" s="38" t="s">
        <v>0</v>
      </c>
      <c r="M1785" s="2">
        <v>460</v>
      </c>
    </row>
    <row r="1786" spans="2:13" ht="12.75">
      <c r="B1786" s="326">
        <v>2500</v>
      </c>
      <c r="C1786" s="1" t="s">
        <v>0</v>
      </c>
      <c r="D1786" s="1" t="s">
        <v>719</v>
      </c>
      <c r="E1786" s="1" t="s">
        <v>794</v>
      </c>
      <c r="F1786" s="291" t="s">
        <v>806</v>
      </c>
      <c r="G1786" s="29" t="s">
        <v>373</v>
      </c>
      <c r="H1786" s="6">
        <f t="shared" si="142"/>
        <v>-245000</v>
      </c>
      <c r="I1786" s="24">
        <v>5</v>
      </c>
      <c r="K1786" s="38" t="s">
        <v>0</v>
      </c>
      <c r="M1786" s="2">
        <v>460</v>
      </c>
    </row>
    <row r="1787" spans="2:13" ht="12.75">
      <c r="B1787" s="326">
        <v>2500</v>
      </c>
      <c r="C1787" s="1" t="s">
        <v>0</v>
      </c>
      <c r="D1787" s="1" t="s">
        <v>719</v>
      </c>
      <c r="E1787" s="1" t="s">
        <v>794</v>
      </c>
      <c r="F1787" s="291" t="s">
        <v>807</v>
      </c>
      <c r="G1787" s="29" t="s">
        <v>399</v>
      </c>
      <c r="H1787" s="6">
        <f t="shared" si="142"/>
        <v>-247500</v>
      </c>
      <c r="I1787" s="24">
        <v>5</v>
      </c>
      <c r="K1787" s="38" t="s">
        <v>0</v>
      </c>
      <c r="M1787" s="2">
        <v>460</v>
      </c>
    </row>
    <row r="1788" spans="2:13" ht="12.75">
      <c r="B1788" s="326">
        <v>2500</v>
      </c>
      <c r="C1788" s="1" t="s">
        <v>0</v>
      </c>
      <c r="D1788" s="1" t="s">
        <v>719</v>
      </c>
      <c r="E1788" s="1" t="s">
        <v>794</v>
      </c>
      <c r="F1788" s="291" t="s">
        <v>808</v>
      </c>
      <c r="G1788" s="29" t="s">
        <v>379</v>
      </c>
      <c r="H1788" s="6">
        <f t="shared" si="142"/>
        <v>-250000</v>
      </c>
      <c r="I1788" s="24">
        <v>5</v>
      </c>
      <c r="K1788" s="38" t="s">
        <v>0</v>
      </c>
      <c r="M1788" s="2">
        <v>460</v>
      </c>
    </row>
    <row r="1789" spans="1:13" s="57" customFormat="1" ht="12.75">
      <c r="A1789" s="13"/>
      <c r="B1789" s="115">
        <f>SUM(B1704:B1788)</f>
        <v>250000</v>
      </c>
      <c r="C1789" s="13" t="s">
        <v>0</v>
      </c>
      <c r="D1789" s="13"/>
      <c r="E1789" s="13"/>
      <c r="F1789" s="63"/>
      <c r="G1789" s="20"/>
      <c r="H1789" s="55">
        <v>0</v>
      </c>
      <c r="I1789" s="56">
        <f aca="true" t="shared" si="143" ref="I1789:I1796">+B1789/M1789</f>
        <v>543.4782608695652</v>
      </c>
      <c r="M1789" s="2">
        <v>460</v>
      </c>
    </row>
    <row r="1790" spans="2:13" ht="12.75">
      <c r="B1790" s="326"/>
      <c r="H1790" s="6">
        <f aca="true" t="shared" si="144" ref="H1790:H1798">H1789-B1790</f>
        <v>0</v>
      </c>
      <c r="I1790" s="24">
        <f t="shared" si="143"/>
        <v>0</v>
      </c>
      <c r="M1790" s="2">
        <v>460</v>
      </c>
    </row>
    <row r="1791" spans="2:13" ht="12.75">
      <c r="B1791" s="326"/>
      <c r="H1791" s="6">
        <f t="shared" si="144"/>
        <v>0</v>
      </c>
      <c r="I1791" s="24">
        <f t="shared" si="143"/>
        <v>0</v>
      </c>
      <c r="M1791" s="2">
        <v>460</v>
      </c>
    </row>
    <row r="1792" spans="2:13" ht="12.75">
      <c r="B1792" s="326">
        <v>1500</v>
      </c>
      <c r="C1792" s="1" t="s">
        <v>1196</v>
      </c>
      <c r="D1792" s="1" t="s">
        <v>719</v>
      </c>
      <c r="E1792" s="1" t="s">
        <v>51</v>
      </c>
      <c r="F1792" s="78" t="s">
        <v>809</v>
      </c>
      <c r="G1792" s="29" t="s">
        <v>371</v>
      </c>
      <c r="H1792" s="6">
        <f t="shared" si="144"/>
        <v>-1500</v>
      </c>
      <c r="I1792" s="24">
        <f t="shared" si="143"/>
        <v>3.260869565217391</v>
      </c>
      <c r="K1792" t="s">
        <v>810</v>
      </c>
      <c r="M1792" s="2">
        <v>460</v>
      </c>
    </row>
    <row r="1793" spans="1:13" s="17" customFormat="1" ht="12.75">
      <c r="A1793" s="1"/>
      <c r="B1793" s="326">
        <v>1500</v>
      </c>
      <c r="C1793" s="1" t="s">
        <v>1196</v>
      </c>
      <c r="D1793" s="1" t="s">
        <v>719</v>
      </c>
      <c r="E1793" s="1" t="s">
        <v>51</v>
      </c>
      <c r="F1793" s="78" t="s">
        <v>811</v>
      </c>
      <c r="G1793" s="29" t="s">
        <v>371</v>
      </c>
      <c r="H1793" s="6">
        <f t="shared" si="144"/>
        <v>-3000</v>
      </c>
      <c r="I1793" s="24">
        <f t="shared" si="143"/>
        <v>3.260869565217391</v>
      </c>
      <c r="J1793"/>
      <c r="K1793" t="s">
        <v>810</v>
      </c>
      <c r="L1793"/>
      <c r="M1793" s="2">
        <v>460</v>
      </c>
    </row>
    <row r="1794" spans="2:13" ht="12.75">
      <c r="B1794" s="326">
        <v>1500</v>
      </c>
      <c r="C1794" s="1" t="s">
        <v>1196</v>
      </c>
      <c r="D1794" s="1" t="s">
        <v>719</v>
      </c>
      <c r="E1794" s="1" t="s">
        <v>51</v>
      </c>
      <c r="F1794" s="78" t="s">
        <v>812</v>
      </c>
      <c r="G1794" s="29" t="s">
        <v>377</v>
      </c>
      <c r="H1794" s="6">
        <f t="shared" si="144"/>
        <v>-4500</v>
      </c>
      <c r="I1794" s="24">
        <f t="shared" si="143"/>
        <v>3.260869565217391</v>
      </c>
      <c r="K1794" t="s">
        <v>810</v>
      </c>
      <c r="M1794" s="2">
        <v>460</v>
      </c>
    </row>
    <row r="1795" spans="2:13" ht="12.75">
      <c r="B1795" s="326">
        <v>1500</v>
      </c>
      <c r="C1795" s="1" t="s">
        <v>1196</v>
      </c>
      <c r="D1795" s="1" t="s">
        <v>719</v>
      </c>
      <c r="E1795" s="1" t="s">
        <v>51</v>
      </c>
      <c r="F1795" s="78" t="s">
        <v>813</v>
      </c>
      <c r="G1795" s="29" t="s">
        <v>377</v>
      </c>
      <c r="H1795" s="6">
        <f t="shared" si="144"/>
        <v>-6000</v>
      </c>
      <c r="I1795" s="24">
        <f t="shared" si="143"/>
        <v>3.260869565217391</v>
      </c>
      <c r="K1795" t="s">
        <v>810</v>
      </c>
      <c r="M1795" s="2">
        <v>460</v>
      </c>
    </row>
    <row r="1796" spans="2:13" ht="12.75">
      <c r="B1796" s="326">
        <v>1500</v>
      </c>
      <c r="C1796" s="1" t="s">
        <v>1196</v>
      </c>
      <c r="D1796" s="1" t="s">
        <v>719</v>
      </c>
      <c r="E1796" s="1" t="s">
        <v>51</v>
      </c>
      <c r="F1796" s="78" t="s">
        <v>814</v>
      </c>
      <c r="G1796" s="29" t="s">
        <v>377</v>
      </c>
      <c r="H1796" s="6">
        <f t="shared" si="144"/>
        <v>-7500</v>
      </c>
      <c r="I1796" s="24">
        <f t="shared" si="143"/>
        <v>3.260869565217391</v>
      </c>
      <c r="K1796" t="s">
        <v>810</v>
      </c>
      <c r="M1796" s="2">
        <v>460</v>
      </c>
    </row>
    <row r="1797" spans="2:14" ht="12.75">
      <c r="B1797" s="326">
        <v>1000</v>
      </c>
      <c r="C1797" s="1" t="s">
        <v>1196</v>
      </c>
      <c r="D1797" s="1" t="s">
        <v>719</v>
      </c>
      <c r="E1797" s="1" t="s">
        <v>51</v>
      </c>
      <c r="F1797" s="78" t="s">
        <v>815</v>
      </c>
      <c r="G1797" s="29" t="s">
        <v>379</v>
      </c>
      <c r="H1797" s="6">
        <f t="shared" si="144"/>
        <v>-8500</v>
      </c>
      <c r="I1797" s="24">
        <v>5</v>
      </c>
      <c r="K1797" t="s">
        <v>810</v>
      </c>
      <c r="M1797" s="2">
        <v>460</v>
      </c>
      <c r="N1797" s="40">
        <v>500</v>
      </c>
    </row>
    <row r="1798" spans="2:13" ht="12.75">
      <c r="B1798" s="326">
        <v>800</v>
      </c>
      <c r="C1798" s="1" t="s">
        <v>816</v>
      </c>
      <c r="D1798" s="1" t="s">
        <v>719</v>
      </c>
      <c r="E1798" s="1" t="s">
        <v>51</v>
      </c>
      <c r="F1798" s="78" t="s">
        <v>817</v>
      </c>
      <c r="G1798" s="29" t="s">
        <v>379</v>
      </c>
      <c r="H1798" s="6">
        <f t="shared" si="144"/>
        <v>-9300</v>
      </c>
      <c r="I1798" s="24">
        <v>3.9</v>
      </c>
      <c r="K1798" t="s">
        <v>810</v>
      </c>
      <c r="M1798" s="2">
        <v>460</v>
      </c>
    </row>
    <row r="1799" spans="1:13" s="57" customFormat="1" ht="12.75">
      <c r="A1799" s="13"/>
      <c r="B1799" s="115">
        <f>SUM(B1792:B1798)</f>
        <v>9300</v>
      </c>
      <c r="C1799" s="13" t="s">
        <v>1</v>
      </c>
      <c r="D1799" s="13"/>
      <c r="E1799" s="13"/>
      <c r="F1799" s="63"/>
      <c r="G1799" s="20"/>
      <c r="H1799" s="55">
        <v>0</v>
      </c>
      <c r="I1799" s="56">
        <f>+B1799/M1799</f>
        <v>20.217391304347824</v>
      </c>
      <c r="M1799" s="2">
        <v>460</v>
      </c>
    </row>
    <row r="1800" spans="2:13" ht="12.75">
      <c r="B1800" s="326"/>
      <c r="D1800" s="14"/>
      <c r="H1800" s="6">
        <f aca="true" t="shared" si="145" ref="H1800:H1831">H1799-B1800</f>
        <v>0</v>
      </c>
      <c r="I1800" s="24">
        <f>+B1800/M1800</f>
        <v>0</v>
      </c>
      <c r="M1800" s="2">
        <v>460</v>
      </c>
    </row>
    <row r="1801" spans="2:13" ht="12.75">
      <c r="B1801" s="326"/>
      <c r="D1801" s="14"/>
      <c r="H1801" s="6">
        <f t="shared" si="145"/>
        <v>0</v>
      </c>
      <c r="I1801" s="24">
        <f>+B1801/M1801</f>
        <v>0</v>
      </c>
      <c r="M1801" s="2">
        <v>460</v>
      </c>
    </row>
    <row r="1802" spans="2:13" ht="12.75">
      <c r="B1802" s="183">
        <v>1100</v>
      </c>
      <c r="C1802" s="34" t="s">
        <v>28</v>
      </c>
      <c r="D1802" s="14" t="s">
        <v>719</v>
      </c>
      <c r="E1802" s="34" t="s">
        <v>818</v>
      </c>
      <c r="F1802" s="78" t="s">
        <v>819</v>
      </c>
      <c r="G1802" s="32" t="s">
        <v>24</v>
      </c>
      <c r="H1802" s="6">
        <f t="shared" si="145"/>
        <v>-1100</v>
      </c>
      <c r="I1802" s="24">
        <v>2.2</v>
      </c>
      <c r="K1802" t="s">
        <v>820</v>
      </c>
      <c r="M1802" s="2">
        <v>460</v>
      </c>
    </row>
    <row r="1803" spans="2:13" ht="12.75">
      <c r="B1803" s="183">
        <v>700</v>
      </c>
      <c r="C1803" s="14" t="s">
        <v>28</v>
      </c>
      <c r="D1803" s="14" t="s">
        <v>719</v>
      </c>
      <c r="E1803" s="36" t="s">
        <v>818</v>
      </c>
      <c r="F1803" s="78" t="s">
        <v>819</v>
      </c>
      <c r="G1803" s="37" t="s">
        <v>20</v>
      </c>
      <c r="H1803" s="6">
        <f t="shared" si="145"/>
        <v>-1800</v>
      </c>
      <c r="I1803" s="24">
        <v>1.4</v>
      </c>
      <c r="K1803" t="s">
        <v>820</v>
      </c>
      <c r="M1803" s="2">
        <v>460</v>
      </c>
    </row>
    <row r="1804" spans="1:13" s="17" customFormat="1" ht="12.75">
      <c r="A1804" s="1"/>
      <c r="B1804" s="183">
        <v>1550</v>
      </c>
      <c r="C1804" s="14" t="s">
        <v>28</v>
      </c>
      <c r="D1804" s="14" t="s">
        <v>719</v>
      </c>
      <c r="E1804" s="14" t="s">
        <v>818</v>
      </c>
      <c r="F1804" s="78" t="s">
        <v>819</v>
      </c>
      <c r="G1804" s="31" t="s">
        <v>61</v>
      </c>
      <c r="H1804" s="6">
        <f t="shared" si="145"/>
        <v>-3350</v>
      </c>
      <c r="I1804" s="24">
        <v>3.1</v>
      </c>
      <c r="J1804"/>
      <c r="K1804" t="s">
        <v>820</v>
      </c>
      <c r="L1804"/>
      <c r="M1804" s="2">
        <v>460</v>
      </c>
    </row>
    <row r="1805" spans="1:13" ht="12.75">
      <c r="A1805" s="14"/>
      <c r="B1805" s="183">
        <v>1300</v>
      </c>
      <c r="C1805" s="14" t="s">
        <v>28</v>
      </c>
      <c r="D1805" s="14" t="s">
        <v>719</v>
      </c>
      <c r="E1805" s="14" t="s">
        <v>818</v>
      </c>
      <c r="F1805" s="78" t="s">
        <v>819</v>
      </c>
      <c r="G1805" s="31" t="s">
        <v>63</v>
      </c>
      <c r="H1805" s="6">
        <f t="shared" si="145"/>
        <v>-4650</v>
      </c>
      <c r="I1805" s="24">
        <v>2.6</v>
      </c>
      <c r="J1805" s="17"/>
      <c r="K1805" t="s">
        <v>820</v>
      </c>
      <c r="L1805" s="17"/>
      <c r="M1805" s="2">
        <v>460</v>
      </c>
    </row>
    <row r="1806" spans="2:13" ht="12.75">
      <c r="B1806" s="326">
        <v>1300</v>
      </c>
      <c r="C1806" s="14" t="s">
        <v>28</v>
      </c>
      <c r="D1806" s="14" t="s">
        <v>719</v>
      </c>
      <c r="E1806" s="1" t="s">
        <v>818</v>
      </c>
      <c r="F1806" s="78" t="s">
        <v>819</v>
      </c>
      <c r="G1806" s="29" t="s">
        <v>65</v>
      </c>
      <c r="H1806" s="6">
        <f t="shared" si="145"/>
        <v>-5950</v>
      </c>
      <c r="I1806" s="24">
        <v>2.6</v>
      </c>
      <c r="K1806" t="s">
        <v>820</v>
      </c>
      <c r="M1806" s="2">
        <v>460</v>
      </c>
    </row>
    <row r="1807" spans="2:13" ht="12.75">
      <c r="B1807" s="326">
        <v>1200</v>
      </c>
      <c r="C1807" s="1" t="s">
        <v>28</v>
      </c>
      <c r="D1807" s="14" t="s">
        <v>719</v>
      </c>
      <c r="E1807" s="1" t="s">
        <v>818</v>
      </c>
      <c r="F1807" s="78" t="s">
        <v>819</v>
      </c>
      <c r="G1807" s="29" t="s">
        <v>67</v>
      </c>
      <c r="H1807" s="6">
        <f t="shared" si="145"/>
        <v>-7150</v>
      </c>
      <c r="I1807" s="24">
        <v>2.4</v>
      </c>
      <c r="K1807" t="s">
        <v>820</v>
      </c>
      <c r="M1807" s="2">
        <v>460</v>
      </c>
    </row>
    <row r="1808" spans="2:14" ht="12.75">
      <c r="B1808" s="328">
        <v>1000</v>
      </c>
      <c r="C1808" s="39" t="s">
        <v>28</v>
      </c>
      <c r="D1808" s="14" t="s">
        <v>719</v>
      </c>
      <c r="E1808" s="39" t="s">
        <v>818</v>
      </c>
      <c r="F1808" s="78" t="s">
        <v>819</v>
      </c>
      <c r="G1808" s="29" t="s">
        <v>71</v>
      </c>
      <c r="H1808" s="6">
        <f t="shared" si="145"/>
        <v>-8150</v>
      </c>
      <c r="I1808" s="24">
        <v>2</v>
      </c>
      <c r="J1808" s="38"/>
      <c r="K1808" t="s">
        <v>820</v>
      </c>
      <c r="L1808" s="38"/>
      <c r="M1808" s="2">
        <v>460</v>
      </c>
      <c r="N1808" s="40">
        <v>500</v>
      </c>
    </row>
    <row r="1809" spans="2:13" ht="12.75">
      <c r="B1809" s="326">
        <v>600</v>
      </c>
      <c r="C1809" s="1" t="s">
        <v>28</v>
      </c>
      <c r="D1809" s="14" t="s">
        <v>719</v>
      </c>
      <c r="E1809" s="1" t="s">
        <v>818</v>
      </c>
      <c r="F1809" s="78" t="s">
        <v>819</v>
      </c>
      <c r="G1809" s="29" t="s">
        <v>73</v>
      </c>
      <c r="H1809" s="6">
        <f t="shared" si="145"/>
        <v>-8750</v>
      </c>
      <c r="I1809" s="24">
        <v>1.2</v>
      </c>
      <c r="K1809" t="s">
        <v>820</v>
      </c>
      <c r="M1809" s="2">
        <v>460</v>
      </c>
    </row>
    <row r="1810" spans="2:13" ht="12.75">
      <c r="B1810" s="326">
        <v>1200</v>
      </c>
      <c r="C1810" s="1" t="s">
        <v>28</v>
      </c>
      <c r="D1810" s="14" t="s">
        <v>719</v>
      </c>
      <c r="E1810" s="1" t="s">
        <v>818</v>
      </c>
      <c r="F1810" s="78" t="s">
        <v>819</v>
      </c>
      <c r="G1810" s="29" t="s">
        <v>75</v>
      </c>
      <c r="H1810" s="6">
        <f t="shared" si="145"/>
        <v>-9950</v>
      </c>
      <c r="I1810" s="24">
        <v>2.4</v>
      </c>
      <c r="K1810" t="s">
        <v>820</v>
      </c>
      <c r="M1810" s="2">
        <v>460</v>
      </c>
    </row>
    <row r="1811" spans="2:13" ht="12.75">
      <c r="B1811" s="326">
        <v>900</v>
      </c>
      <c r="C1811" s="1" t="s">
        <v>28</v>
      </c>
      <c r="D1811" s="14" t="s">
        <v>719</v>
      </c>
      <c r="E1811" s="1" t="s">
        <v>818</v>
      </c>
      <c r="F1811" s="78" t="s">
        <v>819</v>
      </c>
      <c r="G1811" s="29" t="s">
        <v>77</v>
      </c>
      <c r="H1811" s="6">
        <f t="shared" si="145"/>
        <v>-10850</v>
      </c>
      <c r="I1811" s="24">
        <v>1.8</v>
      </c>
      <c r="K1811" t="s">
        <v>820</v>
      </c>
      <c r="M1811" s="2">
        <v>460</v>
      </c>
    </row>
    <row r="1812" spans="2:13" ht="12.75">
      <c r="B1812" s="326">
        <v>1000</v>
      </c>
      <c r="C1812" s="1" t="s">
        <v>28</v>
      </c>
      <c r="D1812" s="14" t="s">
        <v>719</v>
      </c>
      <c r="E1812" s="1" t="s">
        <v>818</v>
      </c>
      <c r="F1812" s="78" t="s">
        <v>819</v>
      </c>
      <c r="G1812" s="29" t="s">
        <v>79</v>
      </c>
      <c r="H1812" s="6">
        <f t="shared" si="145"/>
        <v>-11850</v>
      </c>
      <c r="I1812" s="24">
        <v>2</v>
      </c>
      <c r="K1812" t="s">
        <v>820</v>
      </c>
      <c r="M1812" s="2">
        <v>460</v>
      </c>
    </row>
    <row r="1813" spans="2:13" ht="12.75">
      <c r="B1813" s="326">
        <v>1500</v>
      </c>
      <c r="C1813" s="1" t="s">
        <v>28</v>
      </c>
      <c r="D1813" s="1" t="s">
        <v>719</v>
      </c>
      <c r="E1813" s="1" t="s">
        <v>818</v>
      </c>
      <c r="F1813" s="78" t="s">
        <v>819</v>
      </c>
      <c r="G1813" s="29" t="s">
        <v>81</v>
      </c>
      <c r="H1813" s="6">
        <f t="shared" si="145"/>
        <v>-13350</v>
      </c>
      <c r="I1813" s="24">
        <v>3</v>
      </c>
      <c r="K1813" t="s">
        <v>820</v>
      </c>
      <c r="M1813" s="2">
        <v>460</v>
      </c>
    </row>
    <row r="1814" spans="2:13" ht="12.75">
      <c r="B1814" s="326">
        <v>1200</v>
      </c>
      <c r="C1814" s="1" t="s">
        <v>28</v>
      </c>
      <c r="D1814" s="1" t="s">
        <v>719</v>
      </c>
      <c r="E1814" s="1" t="s">
        <v>818</v>
      </c>
      <c r="F1814" s="78" t="s">
        <v>819</v>
      </c>
      <c r="G1814" s="29" t="s">
        <v>228</v>
      </c>
      <c r="H1814" s="6">
        <f t="shared" si="145"/>
        <v>-14550</v>
      </c>
      <c r="I1814" s="24">
        <v>2.4</v>
      </c>
      <c r="K1814" t="s">
        <v>820</v>
      </c>
      <c r="M1814" s="2">
        <v>460</v>
      </c>
    </row>
    <row r="1815" spans="2:13" ht="12.75">
      <c r="B1815" s="326">
        <v>950</v>
      </c>
      <c r="C1815" s="1" t="s">
        <v>28</v>
      </c>
      <c r="D1815" s="1" t="s">
        <v>719</v>
      </c>
      <c r="E1815" s="1" t="s">
        <v>818</v>
      </c>
      <c r="F1815" s="78" t="s">
        <v>819</v>
      </c>
      <c r="G1815" s="29" t="s">
        <v>305</v>
      </c>
      <c r="H1815" s="6">
        <f t="shared" si="145"/>
        <v>-15500</v>
      </c>
      <c r="I1815" s="24">
        <v>1.9</v>
      </c>
      <c r="K1815" t="s">
        <v>820</v>
      </c>
      <c r="M1815" s="2">
        <v>460</v>
      </c>
    </row>
    <row r="1816" spans="2:13" ht="12.75">
      <c r="B1816" s="326">
        <v>950</v>
      </c>
      <c r="C1816" s="1" t="s">
        <v>28</v>
      </c>
      <c r="D1816" s="1" t="s">
        <v>719</v>
      </c>
      <c r="E1816" s="1" t="s">
        <v>818</v>
      </c>
      <c r="F1816" s="78" t="s">
        <v>819</v>
      </c>
      <c r="G1816" s="29" t="s">
        <v>311</v>
      </c>
      <c r="H1816" s="6">
        <f t="shared" si="145"/>
        <v>-16450</v>
      </c>
      <c r="I1816" s="24">
        <v>1.9</v>
      </c>
      <c r="K1816" t="s">
        <v>820</v>
      </c>
      <c r="M1816" s="2">
        <v>460</v>
      </c>
    </row>
    <row r="1817" spans="2:13" ht="12.75">
      <c r="B1817" s="326">
        <v>900</v>
      </c>
      <c r="C1817" s="1" t="s">
        <v>28</v>
      </c>
      <c r="D1817" s="1" t="s">
        <v>719</v>
      </c>
      <c r="E1817" s="1" t="s">
        <v>818</v>
      </c>
      <c r="F1817" s="78" t="s">
        <v>819</v>
      </c>
      <c r="G1817" s="29" t="s">
        <v>368</v>
      </c>
      <c r="H1817" s="6">
        <f t="shared" si="145"/>
        <v>-17350</v>
      </c>
      <c r="I1817" s="24">
        <v>1.8</v>
      </c>
      <c r="K1817" t="s">
        <v>820</v>
      </c>
      <c r="M1817" s="2">
        <v>460</v>
      </c>
    </row>
    <row r="1818" spans="2:13" ht="12.75">
      <c r="B1818" s="326">
        <v>1300</v>
      </c>
      <c r="C1818" s="1" t="s">
        <v>28</v>
      </c>
      <c r="D1818" s="1" t="s">
        <v>719</v>
      </c>
      <c r="E1818" s="1" t="s">
        <v>818</v>
      </c>
      <c r="F1818" s="78" t="s">
        <v>819</v>
      </c>
      <c r="G1818" s="29" t="s">
        <v>371</v>
      </c>
      <c r="H1818" s="6">
        <f t="shared" si="145"/>
        <v>-18650</v>
      </c>
      <c r="I1818" s="24">
        <v>2.6</v>
      </c>
      <c r="K1818" t="s">
        <v>820</v>
      </c>
      <c r="M1818" s="2">
        <v>460</v>
      </c>
    </row>
    <row r="1819" spans="2:13" ht="12.75">
      <c r="B1819" s="326">
        <v>900</v>
      </c>
      <c r="C1819" s="1" t="s">
        <v>28</v>
      </c>
      <c r="D1819" s="1" t="s">
        <v>719</v>
      </c>
      <c r="E1819" s="1" t="s">
        <v>818</v>
      </c>
      <c r="F1819" s="78" t="s">
        <v>819</v>
      </c>
      <c r="G1819" s="29" t="s">
        <v>373</v>
      </c>
      <c r="H1819" s="6">
        <f t="shared" si="145"/>
        <v>-19550</v>
      </c>
      <c r="I1819" s="24">
        <v>1.8</v>
      </c>
      <c r="K1819" t="s">
        <v>820</v>
      </c>
      <c r="M1819" s="2">
        <v>460</v>
      </c>
    </row>
    <row r="1820" spans="2:13" ht="12.75">
      <c r="B1820" s="326">
        <v>1350</v>
      </c>
      <c r="C1820" s="1" t="s">
        <v>28</v>
      </c>
      <c r="D1820" s="1" t="s">
        <v>719</v>
      </c>
      <c r="E1820" s="1" t="s">
        <v>818</v>
      </c>
      <c r="F1820" s="78" t="s">
        <v>819</v>
      </c>
      <c r="G1820" s="29" t="s">
        <v>375</v>
      </c>
      <c r="H1820" s="6">
        <f t="shared" si="145"/>
        <v>-20900</v>
      </c>
      <c r="I1820" s="24">
        <v>2.7</v>
      </c>
      <c r="K1820" t="s">
        <v>820</v>
      </c>
      <c r="M1820" s="2">
        <v>460</v>
      </c>
    </row>
    <row r="1821" spans="2:13" ht="12.75">
      <c r="B1821" s="326">
        <v>800</v>
      </c>
      <c r="C1821" s="1" t="s">
        <v>28</v>
      </c>
      <c r="D1821" s="1" t="s">
        <v>719</v>
      </c>
      <c r="E1821" s="1" t="s">
        <v>818</v>
      </c>
      <c r="F1821" s="78" t="s">
        <v>819</v>
      </c>
      <c r="G1821" s="29" t="s">
        <v>399</v>
      </c>
      <c r="H1821" s="6">
        <f t="shared" si="145"/>
        <v>-21700</v>
      </c>
      <c r="I1821" s="24">
        <v>1.6</v>
      </c>
      <c r="K1821" t="s">
        <v>820</v>
      </c>
      <c r="M1821" s="2">
        <v>460</v>
      </c>
    </row>
    <row r="1822" spans="2:13" ht="12.75">
      <c r="B1822" s="326">
        <v>900</v>
      </c>
      <c r="C1822" s="1" t="s">
        <v>28</v>
      </c>
      <c r="D1822" s="1" t="s">
        <v>719</v>
      </c>
      <c r="E1822" s="1" t="s">
        <v>818</v>
      </c>
      <c r="F1822" s="78" t="s">
        <v>819</v>
      </c>
      <c r="G1822" s="29" t="s">
        <v>377</v>
      </c>
      <c r="H1822" s="6">
        <f t="shared" si="145"/>
        <v>-22600</v>
      </c>
      <c r="I1822" s="24">
        <v>1.8</v>
      </c>
      <c r="K1822" t="s">
        <v>820</v>
      </c>
      <c r="M1822" s="2">
        <v>460</v>
      </c>
    </row>
    <row r="1823" spans="2:13" ht="12.75">
      <c r="B1823" s="326">
        <v>900</v>
      </c>
      <c r="C1823" s="1" t="s">
        <v>28</v>
      </c>
      <c r="D1823" s="1" t="s">
        <v>719</v>
      </c>
      <c r="E1823" s="1" t="s">
        <v>818</v>
      </c>
      <c r="F1823" s="78" t="s">
        <v>819</v>
      </c>
      <c r="G1823" s="29" t="s">
        <v>379</v>
      </c>
      <c r="H1823" s="6">
        <f t="shared" si="145"/>
        <v>-23500</v>
      </c>
      <c r="I1823" s="24">
        <v>1.8</v>
      </c>
      <c r="K1823" t="s">
        <v>820</v>
      </c>
      <c r="M1823" s="2">
        <v>460</v>
      </c>
    </row>
    <row r="1824" spans="2:13" ht="12.75">
      <c r="B1824" s="183">
        <v>500</v>
      </c>
      <c r="C1824" s="34" t="s">
        <v>28</v>
      </c>
      <c r="D1824" s="14" t="s">
        <v>719</v>
      </c>
      <c r="E1824" s="34" t="s">
        <v>818</v>
      </c>
      <c r="F1824" s="78" t="s">
        <v>821</v>
      </c>
      <c r="G1824" s="32" t="s">
        <v>24</v>
      </c>
      <c r="H1824" s="6">
        <f t="shared" si="145"/>
        <v>-24000</v>
      </c>
      <c r="I1824" s="24">
        <f>+B1824/M1824</f>
        <v>1.0869565217391304</v>
      </c>
      <c r="K1824" t="s">
        <v>820</v>
      </c>
      <c r="M1824" s="2">
        <v>460</v>
      </c>
    </row>
    <row r="1825" spans="2:13" ht="12.75">
      <c r="B1825" s="183">
        <v>900</v>
      </c>
      <c r="C1825" s="14" t="s">
        <v>28</v>
      </c>
      <c r="D1825" s="14" t="s">
        <v>719</v>
      </c>
      <c r="E1825" s="36" t="s">
        <v>818</v>
      </c>
      <c r="F1825" s="78" t="s">
        <v>821</v>
      </c>
      <c r="G1825" s="37" t="s">
        <v>20</v>
      </c>
      <c r="H1825" s="6">
        <f t="shared" si="145"/>
        <v>-24900</v>
      </c>
      <c r="I1825" s="24">
        <v>1.8</v>
      </c>
      <c r="K1825" t="s">
        <v>820</v>
      </c>
      <c r="M1825" s="2">
        <v>460</v>
      </c>
    </row>
    <row r="1826" spans="2:13" ht="12.75">
      <c r="B1826" s="183">
        <v>1200</v>
      </c>
      <c r="C1826" s="14" t="s">
        <v>28</v>
      </c>
      <c r="D1826" s="14" t="s">
        <v>719</v>
      </c>
      <c r="E1826" s="14" t="s">
        <v>818</v>
      </c>
      <c r="F1826" s="78" t="s">
        <v>821</v>
      </c>
      <c r="G1826" s="31" t="s">
        <v>61</v>
      </c>
      <c r="H1826" s="6">
        <f t="shared" si="145"/>
        <v>-26100</v>
      </c>
      <c r="I1826" s="24">
        <v>2.4</v>
      </c>
      <c r="K1826" t="s">
        <v>820</v>
      </c>
      <c r="M1826" s="2">
        <v>460</v>
      </c>
    </row>
    <row r="1827" spans="1:13" ht="12.75">
      <c r="A1827" s="14"/>
      <c r="B1827" s="183">
        <v>900</v>
      </c>
      <c r="C1827" s="14" t="s">
        <v>28</v>
      </c>
      <c r="D1827" s="14" t="s">
        <v>719</v>
      </c>
      <c r="E1827" s="14" t="s">
        <v>818</v>
      </c>
      <c r="F1827" s="78" t="s">
        <v>821</v>
      </c>
      <c r="G1827" s="31" t="s">
        <v>63</v>
      </c>
      <c r="H1827" s="6">
        <f t="shared" si="145"/>
        <v>-27000</v>
      </c>
      <c r="I1827" s="24">
        <v>1.8</v>
      </c>
      <c r="J1827" s="17"/>
      <c r="K1827" t="s">
        <v>820</v>
      </c>
      <c r="L1827" s="17"/>
      <c r="M1827" s="2">
        <v>460</v>
      </c>
    </row>
    <row r="1828" spans="2:13" ht="12.75">
      <c r="B1828" s="326">
        <v>300</v>
      </c>
      <c r="C1828" s="14" t="s">
        <v>28</v>
      </c>
      <c r="D1828" s="14" t="s">
        <v>719</v>
      </c>
      <c r="E1828" s="1" t="s">
        <v>818</v>
      </c>
      <c r="F1828" s="78" t="s">
        <v>821</v>
      </c>
      <c r="G1828" s="29" t="s">
        <v>65</v>
      </c>
      <c r="H1828" s="6">
        <f t="shared" si="145"/>
        <v>-27300</v>
      </c>
      <c r="I1828" s="24">
        <v>0.6</v>
      </c>
      <c r="K1828" t="s">
        <v>820</v>
      </c>
      <c r="M1828" s="2">
        <v>460</v>
      </c>
    </row>
    <row r="1829" spans="2:13" ht="12.75">
      <c r="B1829" s="326">
        <v>300</v>
      </c>
      <c r="C1829" s="1" t="s">
        <v>28</v>
      </c>
      <c r="D1829" s="14" t="s">
        <v>719</v>
      </c>
      <c r="E1829" s="1" t="s">
        <v>818</v>
      </c>
      <c r="F1829" s="78" t="s">
        <v>821</v>
      </c>
      <c r="G1829" s="29" t="s">
        <v>67</v>
      </c>
      <c r="H1829" s="6">
        <f t="shared" si="145"/>
        <v>-27600</v>
      </c>
      <c r="I1829" s="24">
        <v>0.6</v>
      </c>
      <c r="K1829" t="s">
        <v>820</v>
      </c>
      <c r="M1829" s="2">
        <v>460</v>
      </c>
    </row>
    <row r="1830" spans="2:13" ht="12.75">
      <c r="B1830" s="328">
        <v>300</v>
      </c>
      <c r="C1830" s="39" t="s">
        <v>28</v>
      </c>
      <c r="D1830" s="14" t="s">
        <v>719</v>
      </c>
      <c r="E1830" s="39" t="s">
        <v>818</v>
      </c>
      <c r="F1830" s="78" t="s">
        <v>821</v>
      </c>
      <c r="G1830" s="29" t="s">
        <v>71</v>
      </c>
      <c r="H1830" s="6">
        <f t="shared" si="145"/>
        <v>-27900</v>
      </c>
      <c r="I1830" s="24">
        <v>0.6</v>
      </c>
      <c r="J1830" s="38"/>
      <c r="K1830" t="s">
        <v>820</v>
      </c>
      <c r="L1830" s="38"/>
      <c r="M1830" s="2">
        <v>460</v>
      </c>
    </row>
    <row r="1831" spans="2:13" ht="12.75">
      <c r="B1831" s="326">
        <v>700</v>
      </c>
      <c r="C1831" s="1" t="s">
        <v>28</v>
      </c>
      <c r="D1831" s="14" t="s">
        <v>719</v>
      </c>
      <c r="E1831" s="1" t="s">
        <v>818</v>
      </c>
      <c r="F1831" s="78" t="s">
        <v>821</v>
      </c>
      <c r="G1831" s="29" t="s">
        <v>73</v>
      </c>
      <c r="H1831" s="6">
        <f t="shared" si="145"/>
        <v>-28600</v>
      </c>
      <c r="I1831" s="24">
        <v>1.4</v>
      </c>
      <c r="K1831" t="s">
        <v>820</v>
      </c>
      <c r="M1831" s="2">
        <v>460</v>
      </c>
    </row>
    <row r="1832" spans="2:13" ht="12.75">
      <c r="B1832" s="326">
        <v>1700</v>
      </c>
      <c r="C1832" s="1" t="s">
        <v>28</v>
      </c>
      <c r="D1832" s="14" t="s">
        <v>719</v>
      </c>
      <c r="E1832" s="1" t="s">
        <v>818</v>
      </c>
      <c r="F1832" s="78" t="s">
        <v>821</v>
      </c>
      <c r="G1832" s="29" t="s">
        <v>75</v>
      </c>
      <c r="H1832" s="6">
        <f aca="true" t="shared" si="146" ref="H1832:H1863">H1831-B1832</f>
        <v>-30300</v>
      </c>
      <c r="I1832" s="24">
        <v>3.4</v>
      </c>
      <c r="K1832" t="s">
        <v>820</v>
      </c>
      <c r="M1832" s="2">
        <v>460</v>
      </c>
    </row>
    <row r="1833" spans="2:13" ht="12.75">
      <c r="B1833" s="326">
        <v>1100</v>
      </c>
      <c r="C1833" s="1" t="s">
        <v>28</v>
      </c>
      <c r="D1833" s="14" t="s">
        <v>719</v>
      </c>
      <c r="E1833" s="1" t="s">
        <v>818</v>
      </c>
      <c r="F1833" s="78" t="s">
        <v>821</v>
      </c>
      <c r="G1833" s="29" t="s">
        <v>79</v>
      </c>
      <c r="H1833" s="6">
        <f t="shared" si="146"/>
        <v>-31400</v>
      </c>
      <c r="I1833" s="24">
        <v>2.2</v>
      </c>
      <c r="K1833" t="s">
        <v>820</v>
      </c>
      <c r="M1833" s="2">
        <v>460</v>
      </c>
    </row>
    <row r="1834" spans="2:13" ht="12.75">
      <c r="B1834" s="326">
        <v>1100</v>
      </c>
      <c r="C1834" s="1" t="s">
        <v>28</v>
      </c>
      <c r="D1834" s="1" t="s">
        <v>719</v>
      </c>
      <c r="E1834" s="1" t="s">
        <v>818</v>
      </c>
      <c r="F1834" s="78" t="s">
        <v>821</v>
      </c>
      <c r="G1834" s="29" t="s">
        <v>81</v>
      </c>
      <c r="H1834" s="6">
        <f t="shared" si="146"/>
        <v>-32500</v>
      </c>
      <c r="I1834" s="24">
        <v>2.2</v>
      </c>
      <c r="K1834" t="s">
        <v>820</v>
      </c>
      <c r="M1834" s="2">
        <v>460</v>
      </c>
    </row>
    <row r="1835" spans="2:13" ht="12.75">
      <c r="B1835" s="326">
        <v>650</v>
      </c>
      <c r="C1835" s="1" t="s">
        <v>28</v>
      </c>
      <c r="D1835" s="1" t="s">
        <v>719</v>
      </c>
      <c r="E1835" s="1" t="s">
        <v>818</v>
      </c>
      <c r="F1835" s="78" t="s">
        <v>821</v>
      </c>
      <c r="G1835" s="29" t="s">
        <v>224</v>
      </c>
      <c r="H1835" s="6">
        <f t="shared" si="146"/>
        <v>-33150</v>
      </c>
      <c r="I1835" s="24">
        <v>1.3</v>
      </c>
      <c r="K1835" t="s">
        <v>820</v>
      </c>
      <c r="M1835" s="2">
        <v>460</v>
      </c>
    </row>
    <row r="1836" spans="2:13" ht="12.75">
      <c r="B1836" s="326">
        <v>1850</v>
      </c>
      <c r="C1836" s="1" t="s">
        <v>28</v>
      </c>
      <c r="D1836" s="1" t="s">
        <v>719</v>
      </c>
      <c r="E1836" s="1" t="s">
        <v>818</v>
      </c>
      <c r="F1836" s="78" t="s">
        <v>821</v>
      </c>
      <c r="G1836" s="29" t="s">
        <v>226</v>
      </c>
      <c r="H1836" s="6">
        <f t="shared" si="146"/>
        <v>-35000</v>
      </c>
      <c r="I1836" s="24">
        <v>3.7</v>
      </c>
      <c r="K1836" t="s">
        <v>820</v>
      </c>
      <c r="M1836" s="2">
        <v>460</v>
      </c>
    </row>
    <row r="1837" spans="2:13" ht="12.75">
      <c r="B1837" s="326">
        <v>1700</v>
      </c>
      <c r="C1837" s="1" t="s">
        <v>28</v>
      </c>
      <c r="D1837" s="1" t="s">
        <v>719</v>
      </c>
      <c r="E1837" s="1" t="s">
        <v>818</v>
      </c>
      <c r="F1837" s="78" t="s">
        <v>821</v>
      </c>
      <c r="G1837" s="29" t="s">
        <v>228</v>
      </c>
      <c r="H1837" s="6">
        <f t="shared" si="146"/>
        <v>-36700</v>
      </c>
      <c r="I1837" s="24">
        <v>3.4</v>
      </c>
      <c r="K1837" t="s">
        <v>820</v>
      </c>
      <c r="M1837" s="2">
        <v>460</v>
      </c>
    </row>
    <row r="1838" spans="2:13" ht="12.75">
      <c r="B1838" s="326">
        <v>550</v>
      </c>
      <c r="C1838" s="1" t="s">
        <v>28</v>
      </c>
      <c r="D1838" s="1" t="s">
        <v>719</v>
      </c>
      <c r="E1838" s="1" t="s">
        <v>818</v>
      </c>
      <c r="F1838" s="78" t="s">
        <v>821</v>
      </c>
      <c r="G1838" s="29" t="s">
        <v>230</v>
      </c>
      <c r="H1838" s="6">
        <f t="shared" si="146"/>
        <v>-37250</v>
      </c>
      <c r="I1838" s="24">
        <v>1.1</v>
      </c>
      <c r="K1838" t="s">
        <v>820</v>
      </c>
      <c r="M1838" s="2">
        <v>460</v>
      </c>
    </row>
    <row r="1839" spans="2:13" ht="12.75">
      <c r="B1839" s="326">
        <v>1500</v>
      </c>
      <c r="C1839" s="1" t="s">
        <v>28</v>
      </c>
      <c r="D1839" s="1" t="s">
        <v>719</v>
      </c>
      <c r="E1839" s="1" t="s">
        <v>818</v>
      </c>
      <c r="F1839" s="78" t="s">
        <v>821</v>
      </c>
      <c r="G1839" s="29" t="s">
        <v>232</v>
      </c>
      <c r="H1839" s="6">
        <f t="shared" si="146"/>
        <v>-38750</v>
      </c>
      <c r="I1839" s="24">
        <v>3</v>
      </c>
      <c r="K1839" t="s">
        <v>820</v>
      </c>
      <c r="M1839" s="2">
        <v>460</v>
      </c>
    </row>
    <row r="1840" spans="2:13" ht="12.75">
      <c r="B1840" s="326">
        <v>1800</v>
      </c>
      <c r="C1840" s="1" t="s">
        <v>28</v>
      </c>
      <c r="D1840" s="1" t="s">
        <v>719</v>
      </c>
      <c r="E1840" s="1" t="s">
        <v>818</v>
      </c>
      <c r="F1840" s="78" t="s">
        <v>821</v>
      </c>
      <c r="G1840" s="29" t="s">
        <v>232</v>
      </c>
      <c r="H1840" s="6">
        <f t="shared" si="146"/>
        <v>-40550</v>
      </c>
      <c r="I1840" s="24">
        <v>3.6</v>
      </c>
      <c r="K1840" t="s">
        <v>820</v>
      </c>
      <c r="M1840" s="2">
        <v>460</v>
      </c>
    </row>
    <row r="1841" spans="2:13" ht="12.75">
      <c r="B1841" s="326">
        <v>500</v>
      </c>
      <c r="C1841" s="1" t="s">
        <v>28</v>
      </c>
      <c r="D1841" s="1" t="s">
        <v>719</v>
      </c>
      <c r="E1841" s="1" t="s">
        <v>818</v>
      </c>
      <c r="F1841" s="78" t="s">
        <v>821</v>
      </c>
      <c r="G1841" s="29" t="s">
        <v>302</v>
      </c>
      <c r="H1841" s="6">
        <f t="shared" si="146"/>
        <v>-41050</v>
      </c>
      <c r="I1841" s="24">
        <v>1</v>
      </c>
      <c r="K1841" t="s">
        <v>820</v>
      </c>
      <c r="M1841" s="2">
        <v>460</v>
      </c>
    </row>
    <row r="1842" spans="2:13" ht="12.75">
      <c r="B1842" s="326">
        <v>1350</v>
      </c>
      <c r="C1842" s="1" t="s">
        <v>28</v>
      </c>
      <c r="D1842" s="1" t="s">
        <v>719</v>
      </c>
      <c r="E1842" s="1" t="s">
        <v>818</v>
      </c>
      <c r="F1842" s="78" t="s">
        <v>821</v>
      </c>
      <c r="G1842" s="29" t="s">
        <v>303</v>
      </c>
      <c r="H1842" s="6">
        <f t="shared" si="146"/>
        <v>-42400</v>
      </c>
      <c r="I1842" s="24">
        <v>2.7</v>
      </c>
      <c r="K1842" t="s">
        <v>820</v>
      </c>
      <c r="M1842" s="2">
        <v>460</v>
      </c>
    </row>
    <row r="1843" spans="2:13" ht="12.75">
      <c r="B1843" s="326">
        <v>1000</v>
      </c>
      <c r="C1843" s="1" t="s">
        <v>28</v>
      </c>
      <c r="D1843" s="1" t="s">
        <v>719</v>
      </c>
      <c r="E1843" s="1" t="s">
        <v>818</v>
      </c>
      <c r="F1843" s="78" t="s">
        <v>821</v>
      </c>
      <c r="G1843" s="29" t="s">
        <v>305</v>
      </c>
      <c r="H1843" s="6">
        <f t="shared" si="146"/>
        <v>-43400</v>
      </c>
      <c r="I1843" s="24">
        <v>2</v>
      </c>
      <c r="K1843" t="s">
        <v>820</v>
      </c>
      <c r="M1843" s="2">
        <v>460</v>
      </c>
    </row>
    <row r="1844" spans="2:13" ht="12.75">
      <c r="B1844" s="326">
        <v>1050</v>
      </c>
      <c r="C1844" s="1" t="s">
        <v>28</v>
      </c>
      <c r="D1844" s="1" t="s">
        <v>719</v>
      </c>
      <c r="E1844" s="1" t="s">
        <v>818</v>
      </c>
      <c r="F1844" s="78" t="s">
        <v>821</v>
      </c>
      <c r="G1844" s="29" t="s">
        <v>311</v>
      </c>
      <c r="H1844" s="6">
        <f t="shared" si="146"/>
        <v>-44450</v>
      </c>
      <c r="I1844" s="24">
        <v>2.1</v>
      </c>
      <c r="K1844" t="s">
        <v>820</v>
      </c>
      <c r="M1844" s="2">
        <v>460</v>
      </c>
    </row>
    <row r="1845" spans="2:13" ht="12.75">
      <c r="B1845" s="326">
        <v>550</v>
      </c>
      <c r="C1845" s="1" t="s">
        <v>28</v>
      </c>
      <c r="D1845" s="1" t="s">
        <v>719</v>
      </c>
      <c r="E1845" s="1" t="s">
        <v>818</v>
      </c>
      <c r="F1845" s="78" t="s">
        <v>821</v>
      </c>
      <c r="G1845" s="29" t="s">
        <v>368</v>
      </c>
      <c r="H1845" s="6">
        <f t="shared" si="146"/>
        <v>-45000</v>
      </c>
      <c r="I1845" s="24">
        <v>1.1</v>
      </c>
      <c r="K1845" t="s">
        <v>820</v>
      </c>
      <c r="M1845" s="2">
        <v>460</v>
      </c>
    </row>
    <row r="1846" spans="2:13" ht="12.75">
      <c r="B1846" s="326">
        <v>900</v>
      </c>
      <c r="C1846" s="1" t="s">
        <v>28</v>
      </c>
      <c r="D1846" s="1" t="s">
        <v>719</v>
      </c>
      <c r="E1846" s="1" t="s">
        <v>818</v>
      </c>
      <c r="F1846" s="78" t="s">
        <v>821</v>
      </c>
      <c r="G1846" s="29" t="s">
        <v>371</v>
      </c>
      <c r="H1846" s="6">
        <f t="shared" si="146"/>
        <v>-45900</v>
      </c>
      <c r="I1846" s="24">
        <v>1.8</v>
      </c>
      <c r="K1846" t="s">
        <v>820</v>
      </c>
      <c r="M1846" s="2">
        <v>460</v>
      </c>
    </row>
    <row r="1847" spans="2:13" ht="12.75">
      <c r="B1847" s="326">
        <v>300</v>
      </c>
      <c r="C1847" s="1" t="s">
        <v>28</v>
      </c>
      <c r="D1847" s="1" t="s">
        <v>719</v>
      </c>
      <c r="E1847" s="1" t="s">
        <v>818</v>
      </c>
      <c r="F1847" s="78" t="s">
        <v>821</v>
      </c>
      <c r="G1847" s="29" t="s">
        <v>373</v>
      </c>
      <c r="H1847" s="6">
        <f t="shared" si="146"/>
        <v>-46200</v>
      </c>
      <c r="I1847" s="24">
        <v>0.6</v>
      </c>
      <c r="K1847" t="s">
        <v>820</v>
      </c>
      <c r="M1847" s="2">
        <v>460</v>
      </c>
    </row>
    <row r="1848" spans="2:13" ht="12.75">
      <c r="B1848" s="326">
        <v>850</v>
      </c>
      <c r="C1848" s="1" t="s">
        <v>28</v>
      </c>
      <c r="D1848" s="1" t="s">
        <v>719</v>
      </c>
      <c r="E1848" s="1" t="s">
        <v>818</v>
      </c>
      <c r="F1848" s="78" t="s">
        <v>821</v>
      </c>
      <c r="G1848" s="29" t="s">
        <v>375</v>
      </c>
      <c r="H1848" s="6">
        <f t="shared" si="146"/>
        <v>-47050</v>
      </c>
      <c r="I1848" s="24">
        <v>1.7</v>
      </c>
      <c r="K1848" t="s">
        <v>820</v>
      </c>
      <c r="M1848" s="2">
        <v>460</v>
      </c>
    </row>
    <row r="1849" spans="2:13" ht="12.75">
      <c r="B1849" s="326">
        <v>700</v>
      </c>
      <c r="C1849" s="1" t="s">
        <v>28</v>
      </c>
      <c r="D1849" s="1" t="s">
        <v>719</v>
      </c>
      <c r="E1849" s="1" t="s">
        <v>818</v>
      </c>
      <c r="F1849" s="78" t="s">
        <v>821</v>
      </c>
      <c r="G1849" s="29" t="s">
        <v>399</v>
      </c>
      <c r="H1849" s="6">
        <f t="shared" si="146"/>
        <v>-47750</v>
      </c>
      <c r="I1849" s="24">
        <v>1.4</v>
      </c>
      <c r="K1849" t="s">
        <v>820</v>
      </c>
      <c r="M1849" s="2">
        <v>460</v>
      </c>
    </row>
    <row r="1850" spans="2:13" ht="12.75">
      <c r="B1850" s="326">
        <v>850</v>
      </c>
      <c r="C1850" s="1" t="s">
        <v>28</v>
      </c>
      <c r="D1850" s="1" t="s">
        <v>719</v>
      </c>
      <c r="E1850" s="1" t="s">
        <v>818</v>
      </c>
      <c r="F1850" s="78" t="s">
        <v>821</v>
      </c>
      <c r="G1850" s="29" t="s">
        <v>377</v>
      </c>
      <c r="H1850" s="6">
        <f t="shared" si="146"/>
        <v>-48600</v>
      </c>
      <c r="I1850" s="24">
        <v>1.7</v>
      </c>
      <c r="K1850" t="s">
        <v>820</v>
      </c>
      <c r="M1850" s="2">
        <v>460</v>
      </c>
    </row>
    <row r="1851" spans="2:13" ht="12.75">
      <c r="B1851" s="326">
        <v>500</v>
      </c>
      <c r="C1851" s="1" t="s">
        <v>28</v>
      </c>
      <c r="D1851" s="1" t="s">
        <v>719</v>
      </c>
      <c r="E1851" s="1" t="s">
        <v>818</v>
      </c>
      <c r="F1851" s="78" t="s">
        <v>821</v>
      </c>
      <c r="G1851" s="29" t="s">
        <v>379</v>
      </c>
      <c r="H1851" s="6">
        <f t="shared" si="146"/>
        <v>-49100</v>
      </c>
      <c r="I1851" s="24">
        <v>1</v>
      </c>
      <c r="K1851" t="s">
        <v>820</v>
      </c>
      <c r="M1851" s="2">
        <v>460</v>
      </c>
    </row>
    <row r="1852" spans="2:13" ht="12.75">
      <c r="B1852" s="183">
        <v>1900</v>
      </c>
      <c r="C1852" s="34" t="s">
        <v>28</v>
      </c>
      <c r="D1852" s="14" t="s">
        <v>719</v>
      </c>
      <c r="E1852" s="34" t="s">
        <v>818</v>
      </c>
      <c r="F1852" s="78" t="s">
        <v>822</v>
      </c>
      <c r="G1852" s="32" t="s">
        <v>24</v>
      </c>
      <c r="H1852" s="6">
        <f t="shared" si="146"/>
        <v>-51000</v>
      </c>
      <c r="I1852" s="24">
        <v>3.8</v>
      </c>
      <c r="K1852" t="s">
        <v>820</v>
      </c>
      <c r="M1852" s="2">
        <v>460</v>
      </c>
    </row>
    <row r="1853" spans="2:13" ht="12.75">
      <c r="B1853" s="183">
        <v>1800</v>
      </c>
      <c r="C1853" s="14" t="s">
        <v>28</v>
      </c>
      <c r="D1853" s="14" t="s">
        <v>719</v>
      </c>
      <c r="E1853" s="36" t="s">
        <v>818</v>
      </c>
      <c r="F1853" s="78" t="s">
        <v>822</v>
      </c>
      <c r="G1853" s="37" t="s">
        <v>20</v>
      </c>
      <c r="H1853" s="6">
        <f t="shared" si="146"/>
        <v>-52800</v>
      </c>
      <c r="I1853" s="24">
        <v>3.6</v>
      </c>
      <c r="K1853" t="s">
        <v>820</v>
      </c>
      <c r="M1853" s="2">
        <v>460</v>
      </c>
    </row>
    <row r="1854" spans="2:13" ht="12.75">
      <c r="B1854" s="183">
        <v>1500</v>
      </c>
      <c r="C1854" s="14" t="s">
        <v>28</v>
      </c>
      <c r="D1854" s="14" t="s">
        <v>719</v>
      </c>
      <c r="E1854" s="14" t="s">
        <v>818</v>
      </c>
      <c r="F1854" s="78" t="s">
        <v>822</v>
      </c>
      <c r="G1854" s="31" t="s">
        <v>61</v>
      </c>
      <c r="H1854" s="6">
        <f t="shared" si="146"/>
        <v>-54300</v>
      </c>
      <c r="I1854" s="24">
        <v>3</v>
      </c>
      <c r="K1854" t="s">
        <v>820</v>
      </c>
      <c r="M1854" s="2">
        <v>460</v>
      </c>
    </row>
    <row r="1855" spans="1:13" ht="12.75">
      <c r="A1855" s="14"/>
      <c r="B1855" s="183">
        <v>1900</v>
      </c>
      <c r="C1855" s="14" t="s">
        <v>28</v>
      </c>
      <c r="D1855" s="14" t="s">
        <v>719</v>
      </c>
      <c r="E1855" s="14" t="s">
        <v>818</v>
      </c>
      <c r="F1855" s="78" t="s">
        <v>822</v>
      </c>
      <c r="G1855" s="31" t="s">
        <v>63</v>
      </c>
      <c r="H1855" s="6">
        <f t="shared" si="146"/>
        <v>-56200</v>
      </c>
      <c r="I1855" s="24">
        <v>3.8</v>
      </c>
      <c r="J1855" s="17"/>
      <c r="K1855" t="s">
        <v>820</v>
      </c>
      <c r="L1855" s="17"/>
      <c r="M1855" s="2">
        <v>460</v>
      </c>
    </row>
    <row r="1856" spans="2:13" ht="12.75">
      <c r="B1856" s="326">
        <v>1850</v>
      </c>
      <c r="C1856" s="14" t="s">
        <v>28</v>
      </c>
      <c r="D1856" s="14" t="s">
        <v>719</v>
      </c>
      <c r="E1856" s="1" t="s">
        <v>818</v>
      </c>
      <c r="F1856" s="78" t="s">
        <v>822</v>
      </c>
      <c r="G1856" s="29" t="s">
        <v>65</v>
      </c>
      <c r="H1856" s="6">
        <f t="shared" si="146"/>
        <v>-58050</v>
      </c>
      <c r="I1856" s="24">
        <v>3.7</v>
      </c>
      <c r="K1856" t="s">
        <v>820</v>
      </c>
      <c r="M1856" s="2">
        <v>460</v>
      </c>
    </row>
    <row r="1857" spans="2:13" ht="12.75">
      <c r="B1857" s="326">
        <v>1900</v>
      </c>
      <c r="C1857" s="1" t="s">
        <v>28</v>
      </c>
      <c r="D1857" s="14" t="s">
        <v>719</v>
      </c>
      <c r="E1857" s="1" t="s">
        <v>818</v>
      </c>
      <c r="F1857" s="78" t="s">
        <v>822</v>
      </c>
      <c r="G1857" s="29" t="s">
        <v>67</v>
      </c>
      <c r="H1857" s="6">
        <f t="shared" si="146"/>
        <v>-59950</v>
      </c>
      <c r="I1857" s="24">
        <v>3.8</v>
      </c>
      <c r="K1857" t="s">
        <v>820</v>
      </c>
      <c r="M1857" s="2">
        <v>460</v>
      </c>
    </row>
    <row r="1858" spans="2:13" ht="12.75">
      <c r="B1858" s="326">
        <v>1000</v>
      </c>
      <c r="C1858" s="1" t="s">
        <v>28</v>
      </c>
      <c r="D1858" s="14" t="s">
        <v>719</v>
      </c>
      <c r="E1858" s="1" t="s">
        <v>818</v>
      </c>
      <c r="F1858" s="78" t="s">
        <v>822</v>
      </c>
      <c r="G1858" s="29" t="s">
        <v>69</v>
      </c>
      <c r="H1858" s="6">
        <f t="shared" si="146"/>
        <v>-60950</v>
      </c>
      <c r="I1858" s="24">
        <v>2</v>
      </c>
      <c r="K1858" t="s">
        <v>820</v>
      </c>
      <c r="M1858" s="2">
        <v>460</v>
      </c>
    </row>
    <row r="1859" spans="2:13" ht="12.75">
      <c r="B1859" s="328">
        <v>800</v>
      </c>
      <c r="C1859" s="39" t="s">
        <v>28</v>
      </c>
      <c r="D1859" s="14" t="s">
        <v>719</v>
      </c>
      <c r="E1859" s="39" t="s">
        <v>818</v>
      </c>
      <c r="F1859" s="78" t="s">
        <v>822</v>
      </c>
      <c r="G1859" s="29" t="s">
        <v>71</v>
      </c>
      <c r="H1859" s="6">
        <f t="shared" si="146"/>
        <v>-61750</v>
      </c>
      <c r="I1859" s="24">
        <v>1.6</v>
      </c>
      <c r="J1859" s="38"/>
      <c r="K1859" t="s">
        <v>820</v>
      </c>
      <c r="L1859" s="38"/>
      <c r="M1859" s="2">
        <v>460</v>
      </c>
    </row>
    <row r="1860" spans="2:13" ht="12.75">
      <c r="B1860" s="326">
        <v>1900</v>
      </c>
      <c r="C1860" s="1" t="s">
        <v>28</v>
      </c>
      <c r="D1860" s="14" t="s">
        <v>719</v>
      </c>
      <c r="E1860" s="1" t="s">
        <v>818</v>
      </c>
      <c r="F1860" s="78" t="s">
        <v>822</v>
      </c>
      <c r="G1860" s="29" t="s">
        <v>73</v>
      </c>
      <c r="H1860" s="6">
        <f t="shared" si="146"/>
        <v>-63650</v>
      </c>
      <c r="I1860" s="24">
        <v>3.8</v>
      </c>
      <c r="K1860" t="s">
        <v>820</v>
      </c>
      <c r="M1860" s="2">
        <v>460</v>
      </c>
    </row>
    <row r="1861" spans="2:13" ht="12.75">
      <c r="B1861" s="326">
        <v>1800</v>
      </c>
      <c r="C1861" s="1" t="s">
        <v>28</v>
      </c>
      <c r="D1861" s="14" t="s">
        <v>719</v>
      </c>
      <c r="E1861" s="1" t="s">
        <v>818</v>
      </c>
      <c r="F1861" s="78" t="s">
        <v>822</v>
      </c>
      <c r="G1861" s="29" t="s">
        <v>75</v>
      </c>
      <c r="H1861" s="6">
        <f t="shared" si="146"/>
        <v>-65450</v>
      </c>
      <c r="I1861" s="24">
        <v>3.6</v>
      </c>
      <c r="K1861" t="s">
        <v>820</v>
      </c>
      <c r="M1861" s="2">
        <v>460</v>
      </c>
    </row>
    <row r="1862" spans="2:13" ht="12.75">
      <c r="B1862" s="326">
        <v>1900</v>
      </c>
      <c r="C1862" s="1" t="s">
        <v>28</v>
      </c>
      <c r="D1862" s="14" t="s">
        <v>719</v>
      </c>
      <c r="E1862" s="1" t="s">
        <v>818</v>
      </c>
      <c r="F1862" s="78" t="s">
        <v>822</v>
      </c>
      <c r="G1862" s="29" t="s">
        <v>77</v>
      </c>
      <c r="H1862" s="6">
        <f t="shared" si="146"/>
        <v>-67350</v>
      </c>
      <c r="I1862" s="24">
        <v>3.8</v>
      </c>
      <c r="K1862" t="s">
        <v>820</v>
      </c>
      <c r="M1862" s="2">
        <v>460</v>
      </c>
    </row>
    <row r="1863" spans="2:13" ht="12.75">
      <c r="B1863" s="326">
        <v>1700</v>
      </c>
      <c r="C1863" s="1" t="s">
        <v>28</v>
      </c>
      <c r="D1863" s="14" t="s">
        <v>719</v>
      </c>
      <c r="E1863" s="1" t="s">
        <v>818</v>
      </c>
      <c r="F1863" s="78" t="s">
        <v>822</v>
      </c>
      <c r="G1863" s="29" t="s">
        <v>79</v>
      </c>
      <c r="H1863" s="6">
        <f t="shared" si="146"/>
        <v>-69050</v>
      </c>
      <c r="I1863" s="24">
        <v>3.4</v>
      </c>
      <c r="K1863" t="s">
        <v>820</v>
      </c>
      <c r="M1863" s="2">
        <v>460</v>
      </c>
    </row>
    <row r="1864" spans="2:13" ht="12.75">
      <c r="B1864" s="326">
        <v>800</v>
      </c>
      <c r="C1864" s="1" t="s">
        <v>28</v>
      </c>
      <c r="D1864" s="1" t="s">
        <v>719</v>
      </c>
      <c r="E1864" s="1" t="s">
        <v>818</v>
      </c>
      <c r="F1864" s="78" t="s">
        <v>822</v>
      </c>
      <c r="G1864" s="29" t="s">
        <v>81</v>
      </c>
      <c r="H1864" s="6">
        <f aca="true" t="shared" si="147" ref="H1864:H1895">H1863-B1864</f>
        <v>-69850</v>
      </c>
      <c r="I1864" s="24">
        <v>1.6</v>
      </c>
      <c r="K1864" t="s">
        <v>820</v>
      </c>
      <c r="M1864" s="2">
        <v>460</v>
      </c>
    </row>
    <row r="1865" spans="2:13" ht="12.75">
      <c r="B1865" s="326">
        <v>1900</v>
      </c>
      <c r="C1865" s="1" t="s">
        <v>28</v>
      </c>
      <c r="D1865" s="1" t="s">
        <v>719</v>
      </c>
      <c r="E1865" s="1" t="s">
        <v>818</v>
      </c>
      <c r="F1865" s="78" t="s">
        <v>822</v>
      </c>
      <c r="G1865" s="29" t="s">
        <v>224</v>
      </c>
      <c r="H1865" s="6">
        <f t="shared" si="147"/>
        <v>-71750</v>
      </c>
      <c r="I1865" s="24">
        <v>3.8</v>
      </c>
      <c r="K1865" t="s">
        <v>820</v>
      </c>
      <c r="M1865" s="2">
        <v>460</v>
      </c>
    </row>
    <row r="1866" spans="2:13" ht="12.75">
      <c r="B1866" s="326">
        <v>1800</v>
      </c>
      <c r="C1866" s="1" t="s">
        <v>28</v>
      </c>
      <c r="D1866" s="1" t="s">
        <v>719</v>
      </c>
      <c r="E1866" s="1" t="s">
        <v>818</v>
      </c>
      <c r="F1866" s="78" t="s">
        <v>822</v>
      </c>
      <c r="G1866" s="29" t="s">
        <v>226</v>
      </c>
      <c r="H1866" s="6">
        <f t="shared" si="147"/>
        <v>-73550</v>
      </c>
      <c r="I1866" s="24">
        <v>3.6</v>
      </c>
      <c r="K1866" t="s">
        <v>820</v>
      </c>
      <c r="M1866" s="2">
        <v>460</v>
      </c>
    </row>
    <row r="1867" spans="2:13" ht="12.75">
      <c r="B1867" s="326">
        <v>1900</v>
      </c>
      <c r="C1867" s="1" t="s">
        <v>28</v>
      </c>
      <c r="D1867" s="1" t="s">
        <v>719</v>
      </c>
      <c r="E1867" s="1" t="s">
        <v>818</v>
      </c>
      <c r="F1867" s="78" t="s">
        <v>822</v>
      </c>
      <c r="G1867" s="29" t="s">
        <v>228</v>
      </c>
      <c r="H1867" s="6">
        <f t="shared" si="147"/>
        <v>-75450</v>
      </c>
      <c r="I1867" s="24">
        <v>3.8</v>
      </c>
      <c r="K1867" t="s">
        <v>820</v>
      </c>
      <c r="M1867" s="2">
        <v>460</v>
      </c>
    </row>
    <row r="1868" spans="2:13" ht="12.75">
      <c r="B1868" s="326">
        <v>1900</v>
      </c>
      <c r="C1868" s="1" t="s">
        <v>28</v>
      </c>
      <c r="D1868" s="1" t="s">
        <v>719</v>
      </c>
      <c r="E1868" s="1" t="s">
        <v>818</v>
      </c>
      <c r="F1868" s="78" t="s">
        <v>822</v>
      </c>
      <c r="G1868" s="29" t="s">
        <v>230</v>
      </c>
      <c r="H1868" s="6">
        <f t="shared" si="147"/>
        <v>-77350</v>
      </c>
      <c r="I1868" s="24">
        <v>3.8</v>
      </c>
      <c r="K1868" t="s">
        <v>820</v>
      </c>
      <c r="M1868" s="2">
        <v>460</v>
      </c>
    </row>
    <row r="1869" spans="2:13" ht="12.75">
      <c r="B1869" s="326">
        <v>1800</v>
      </c>
      <c r="C1869" s="1" t="s">
        <v>28</v>
      </c>
      <c r="D1869" s="1" t="s">
        <v>719</v>
      </c>
      <c r="E1869" s="1" t="s">
        <v>818</v>
      </c>
      <c r="F1869" s="78" t="s">
        <v>822</v>
      </c>
      <c r="G1869" s="29" t="s">
        <v>232</v>
      </c>
      <c r="H1869" s="6">
        <f t="shared" si="147"/>
        <v>-79150</v>
      </c>
      <c r="I1869" s="24">
        <v>3.6</v>
      </c>
      <c r="K1869" t="s">
        <v>820</v>
      </c>
      <c r="M1869" s="2">
        <v>460</v>
      </c>
    </row>
    <row r="1870" spans="2:13" ht="12.75">
      <c r="B1870" s="326">
        <v>1900</v>
      </c>
      <c r="C1870" s="1" t="s">
        <v>28</v>
      </c>
      <c r="D1870" s="1" t="s">
        <v>719</v>
      </c>
      <c r="E1870" s="1" t="s">
        <v>818</v>
      </c>
      <c r="F1870" s="78" t="s">
        <v>822</v>
      </c>
      <c r="G1870" s="29" t="s">
        <v>302</v>
      </c>
      <c r="H1870" s="6">
        <f t="shared" si="147"/>
        <v>-81050</v>
      </c>
      <c r="I1870" s="24">
        <v>3.8</v>
      </c>
      <c r="K1870" t="s">
        <v>820</v>
      </c>
      <c r="M1870" s="2">
        <v>460</v>
      </c>
    </row>
    <row r="1871" spans="2:13" ht="12.75">
      <c r="B1871" s="326">
        <v>1900</v>
      </c>
      <c r="C1871" s="1" t="s">
        <v>28</v>
      </c>
      <c r="D1871" s="1" t="s">
        <v>719</v>
      </c>
      <c r="E1871" s="1" t="s">
        <v>818</v>
      </c>
      <c r="F1871" s="78" t="s">
        <v>822</v>
      </c>
      <c r="G1871" s="29" t="s">
        <v>303</v>
      </c>
      <c r="H1871" s="6">
        <f t="shared" si="147"/>
        <v>-82950</v>
      </c>
      <c r="I1871" s="24">
        <v>3.8</v>
      </c>
      <c r="K1871" t="s">
        <v>820</v>
      </c>
      <c r="M1871" s="2">
        <v>460</v>
      </c>
    </row>
    <row r="1872" spans="2:13" ht="12.75">
      <c r="B1872" s="326">
        <v>1850</v>
      </c>
      <c r="C1872" s="1" t="s">
        <v>28</v>
      </c>
      <c r="D1872" s="1" t="s">
        <v>719</v>
      </c>
      <c r="E1872" s="1" t="s">
        <v>818</v>
      </c>
      <c r="F1872" s="78" t="s">
        <v>822</v>
      </c>
      <c r="G1872" s="29" t="s">
        <v>304</v>
      </c>
      <c r="H1872" s="6">
        <f t="shared" si="147"/>
        <v>-84800</v>
      </c>
      <c r="I1872" s="24">
        <v>3.7</v>
      </c>
      <c r="K1872" t="s">
        <v>820</v>
      </c>
      <c r="M1872" s="2">
        <v>460</v>
      </c>
    </row>
    <row r="1873" spans="2:13" ht="12.75">
      <c r="B1873" s="326">
        <v>1900</v>
      </c>
      <c r="C1873" s="1" t="s">
        <v>28</v>
      </c>
      <c r="D1873" s="1" t="s">
        <v>719</v>
      </c>
      <c r="E1873" s="1" t="s">
        <v>818</v>
      </c>
      <c r="F1873" s="78" t="s">
        <v>822</v>
      </c>
      <c r="G1873" s="29" t="s">
        <v>305</v>
      </c>
      <c r="H1873" s="6">
        <f t="shared" si="147"/>
        <v>-86700</v>
      </c>
      <c r="I1873" s="24">
        <v>3.8</v>
      </c>
      <c r="K1873" t="s">
        <v>820</v>
      </c>
      <c r="M1873" s="2">
        <v>460</v>
      </c>
    </row>
    <row r="1874" spans="2:13" ht="12.75">
      <c r="B1874" s="326">
        <v>1700</v>
      </c>
      <c r="C1874" s="1" t="s">
        <v>28</v>
      </c>
      <c r="D1874" s="1" t="s">
        <v>719</v>
      </c>
      <c r="E1874" s="1" t="s">
        <v>818</v>
      </c>
      <c r="F1874" s="78" t="s">
        <v>822</v>
      </c>
      <c r="G1874" s="29" t="s">
        <v>311</v>
      </c>
      <c r="H1874" s="6">
        <f t="shared" si="147"/>
        <v>-88400</v>
      </c>
      <c r="I1874" s="24">
        <v>3.4</v>
      </c>
      <c r="K1874" t="s">
        <v>820</v>
      </c>
      <c r="M1874" s="2">
        <v>460</v>
      </c>
    </row>
    <row r="1875" spans="2:13" ht="12.75">
      <c r="B1875" s="326">
        <v>1900</v>
      </c>
      <c r="C1875" s="1" t="s">
        <v>28</v>
      </c>
      <c r="D1875" s="1" t="s">
        <v>719</v>
      </c>
      <c r="E1875" s="1" t="s">
        <v>818</v>
      </c>
      <c r="F1875" s="78" t="s">
        <v>822</v>
      </c>
      <c r="G1875" s="29" t="s">
        <v>368</v>
      </c>
      <c r="H1875" s="6">
        <f t="shared" si="147"/>
        <v>-90300</v>
      </c>
      <c r="I1875" s="24">
        <v>3.8</v>
      </c>
      <c r="K1875" t="s">
        <v>820</v>
      </c>
      <c r="M1875" s="2">
        <v>460</v>
      </c>
    </row>
    <row r="1876" spans="2:13" ht="12.75">
      <c r="B1876" s="326">
        <v>1800</v>
      </c>
      <c r="C1876" s="1" t="s">
        <v>28</v>
      </c>
      <c r="D1876" s="1" t="s">
        <v>719</v>
      </c>
      <c r="E1876" s="1" t="s">
        <v>818</v>
      </c>
      <c r="F1876" s="78" t="s">
        <v>822</v>
      </c>
      <c r="G1876" s="29" t="s">
        <v>371</v>
      </c>
      <c r="H1876" s="6">
        <f t="shared" si="147"/>
        <v>-92100</v>
      </c>
      <c r="I1876" s="24">
        <v>3.6</v>
      </c>
      <c r="K1876" t="s">
        <v>820</v>
      </c>
      <c r="M1876" s="2">
        <v>460</v>
      </c>
    </row>
    <row r="1877" spans="2:13" ht="12.75">
      <c r="B1877" s="326">
        <v>1900</v>
      </c>
      <c r="C1877" s="1" t="s">
        <v>28</v>
      </c>
      <c r="D1877" s="1" t="s">
        <v>719</v>
      </c>
      <c r="E1877" s="1" t="s">
        <v>818</v>
      </c>
      <c r="F1877" s="78" t="s">
        <v>822</v>
      </c>
      <c r="G1877" s="29" t="s">
        <v>373</v>
      </c>
      <c r="H1877" s="6">
        <f t="shared" si="147"/>
        <v>-94000</v>
      </c>
      <c r="I1877" s="24">
        <v>3.8</v>
      </c>
      <c r="K1877" t="s">
        <v>820</v>
      </c>
      <c r="M1877" s="2">
        <v>460</v>
      </c>
    </row>
    <row r="1878" spans="2:13" ht="12.75">
      <c r="B1878" s="326">
        <v>1800</v>
      </c>
      <c r="C1878" s="1" t="s">
        <v>28</v>
      </c>
      <c r="D1878" s="1" t="s">
        <v>719</v>
      </c>
      <c r="E1878" s="1" t="s">
        <v>818</v>
      </c>
      <c r="F1878" s="78" t="s">
        <v>822</v>
      </c>
      <c r="G1878" s="29" t="s">
        <v>375</v>
      </c>
      <c r="H1878" s="6">
        <f t="shared" si="147"/>
        <v>-95800</v>
      </c>
      <c r="I1878" s="24">
        <v>3.6</v>
      </c>
      <c r="K1878" t="s">
        <v>820</v>
      </c>
      <c r="M1878" s="2">
        <v>460</v>
      </c>
    </row>
    <row r="1879" spans="2:13" ht="12.75">
      <c r="B1879" s="326">
        <v>1750</v>
      </c>
      <c r="C1879" s="1" t="s">
        <v>28</v>
      </c>
      <c r="D1879" s="1" t="s">
        <v>719</v>
      </c>
      <c r="E1879" s="1" t="s">
        <v>818</v>
      </c>
      <c r="F1879" s="78" t="s">
        <v>822</v>
      </c>
      <c r="G1879" s="29" t="s">
        <v>397</v>
      </c>
      <c r="H1879" s="6">
        <f t="shared" si="147"/>
        <v>-97550</v>
      </c>
      <c r="I1879" s="24">
        <v>3.5</v>
      </c>
      <c r="K1879" t="s">
        <v>820</v>
      </c>
      <c r="M1879" s="2">
        <v>460</v>
      </c>
    </row>
    <row r="1880" spans="2:13" ht="12.75">
      <c r="B1880" s="326">
        <v>1800</v>
      </c>
      <c r="C1880" s="1" t="s">
        <v>28</v>
      </c>
      <c r="D1880" s="1" t="s">
        <v>719</v>
      </c>
      <c r="E1880" s="1" t="s">
        <v>818</v>
      </c>
      <c r="F1880" s="78" t="s">
        <v>822</v>
      </c>
      <c r="G1880" s="29" t="s">
        <v>399</v>
      </c>
      <c r="H1880" s="6">
        <f t="shared" si="147"/>
        <v>-99350</v>
      </c>
      <c r="I1880" s="24">
        <v>3.6</v>
      </c>
      <c r="K1880" t="s">
        <v>820</v>
      </c>
      <c r="M1880" s="2">
        <v>460</v>
      </c>
    </row>
    <row r="1881" spans="2:13" ht="12.75">
      <c r="B1881" s="326">
        <v>1900</v>
      </c>
      <c r="C1881" s="1" t="s">
        <v>28</v>
      </c>
      <c r="D1881" s="1" t="s">
        <v>719</v>
      </c>
      <c r="E1881" s="1" t="s">
        <v>818</v>
      </c>
      <c r="F1881" s="78" t="s">
        <v>822</v>
      </c>
      <c r="G1881" s="29" t="s">
        <v>377</v>
      </c>
      <c r="H1881" s="6">
        <f t="shared" si="147"/>
        <v>-101250</v>
      </c>
      <c r="I1881" s="24">
        <v>3.8</v>
      </c>
      <c r="K1881" t="s">
        <v>820</v>
      </c>
      <c r="M1881" s="2">
        <v>460</v>
      </c>
    </row>
    <row r="1882" spans="1:13" s="57" customFormat="1" ht="12.75">
      <c r="A1882" s="1"/>
      <c r="B1882" s="326">
        <v>1500</v>
      </c>
      <c r="C1882" s="1" t="s">
        <v>28</v>
      </c>
      <c r="D1882" s="1" t="s">
        <v>719</v>
      </c>
      <c r="E1882" s="1" t="s">
        <v>818</v>
      </c>
      <c r="F1882" s="78" t="s">
        <v>822</v>
      </c>
      <c r="G1882" s="29" t="s">
        <v>377</v>
      </c>
      <c r="H1882" s="6">
        <f t="shared" si="147"/>
        <v>-102750</v>
      </c>
      <c r="I1882" s="24">
        <v>3</v>
      </c>
      <c r="J1882"/>
      <c r="K1882" t="s">
        <v>820</v>
      </c>
      <c r="L1882"/>
      <c r="M1882" s="2">
        <v>460</v>
      </c>
    </row>
    <row r="1883" spans="2:13" ht="12.75">
      <c r="B1883" s="326">
        <v>1800</v>
      </c>
      <c r="C1883" s="1" t="s">
        <v>28</v>
      </c>
      <c r="D1883" s="1" t="s">
        <v>719</v>
      </c>
      <c r="E1883" s="1" t="s">
        <v>818</v>
      </c>
      <c r="F1883" s="78" t="s">
        <v>822</v>
      </c>
      <c r="G1883" s="29" t="s">
        <v>379</v>
      </c>
      <c r="H1883" s="6">
        <f t="shared" si="147"/>
        <v>-104550</v>
      </c>
      <c r="I1883" s="24">
        <v>3.6</v>
      </c>
      <c r="K1883" t="s">
        <v>820</v>
      </c>
      <c r="M1883" s="2">
        <v>460</v>
      </c>
    </row>
    <row r="1884" spans="2:13" ht="12.75">
      <c r="B1884" s="183">
        <v>1000</v>
      </c>
      <c r="C1884" s="1" t="s">
        <v>28</v>
      </c>
      <c r="D1884" s="14" t="s">
        <v>719</v>
      </c>
      <c r="E1884" s="1" t="s">
        <v>29</v>
      </c>
      <c r="F1884" s="78" t="s">
        <v>823</v>
      </c>
      <c r="G1884" s="32" t="s">
        <v>824</v>
      </c>
      <c r="H1884" s="6">
        <f t="shared" si="147"/>
        <v>-105550</v>
      </c>
      <c r="I1884" s="24">
        <v>2</v>
      </c>
      <c r="K1884" t="s">
        <v>810</v>
      </c>
      <c r="M1884" s="2">
        <v>460</v>
      </c>
    </row>
    <row r="1885" spans="2:13" ht="12.75">
      <c r="B1885" s="183">
        <v>1200</v>
      </c>
      <c r="C1885" s="34" t="s">
        <v>28</v>
      </c>
      <c r="D1885" s="14" t="s">
        <v>719</v>
      </c>
      <c r="E1885" s="34" t="s">
        <v>29</v>
      </c>
      <c r="F1885" s="78" t="s">
        <v>823</v>
      </c>
      <c r="G1885" s="32" t="s">
        <v>825</v>
      </c>
      <c r="H1885" s="6">
        <f t="shared" si="147"/>
        <v>-106750</v>
      </c>
      <c r="I1885" s="24">
        <v>2.4</v>
      </c>
      <c r="K1885" t="s">
        <v>810</v>
      </c>
      <c r="M1885" s="2">
        <v>460</v>
      </c>
    </row>
    <row r="1886" spans="2:13" ht="12.75">
      <c r="B1886" s="183">
        <v>500</v>
      </c>
      <c r="C1886" s="14" t="s">
        <v>28</v>
      </c>
      <c r="D1886" s="14" t="s">
        <v>719</v>
      </c>
      <c r="E1886" s="36" t="s">
        <v>29</v>
      </c>
      <c r="F1886" s="78" t="s">
        <v>823</v>
      </c>
      <c r="G1886" s="37" t="s">
        <v>826</v>
      </c>
      <c r="H1886" s="6">
        <f t="shared" si="147"/>
        <v>-107250</v>
      </c>
      <c r="I1886" s="24">
        <v>1</v>
      </c>
      <c r="K1886" t="s">
        <v>810</v>
      </c>
      <c r="M1886" s="2">
        <v>460</v>
      </c>
    </row>
    <row r="1887" spans="2:13" ht="12.75">
      <c r="B1887" s="183">
        <v>450</v>
      </c>
      <c r="C1887" s="14" t="s">
        <v>28</v>
      </c>
      <c r="D1887" s="14" t="s">
        <v>719</v>
      </c>
      <c r="E1887" s="14" t="s">
        <v>29</v>
      </c>
      <c r="F1887" s="78" t="s">
        <v>823</v>
      </c>
      <c r="G1887" s="31" t="s">
        <v>827</v>
      </c>
      <c r="H1887" s="6">
        <f t="shared" si="147"/>
        <v>-107700</v>
      </c>
      <c r="I1887" s="24">
        <v>0.9</v>
      </c>
      <c r="K1887" t="s">
        <v>810</v>
      </c>
      <c r="M1887" s="2">
        <v>460</v>
      </c>
    </row>
    <row r="1888" spans="1:13" ht="12.75">
      <c r="A1888" s="14"/>
      <c r="B1888" s="183">
        <v>800</v>
      </c>
      <c r="C1888" s="14" t="s">
        <v>28</v>
      </c>
      <c r="D1888" s="14" t="s">
        <v>719</v>
      </c>
      <c r="E1888" s="14" t="s">
        <v>29</v>
      </c>
      <c r="F1888" s="78" t="s">
        <v>823</v>
      </c>
      <c r="G1888" s="31" t="s">
        <v>828</v>
      </c>
      <c r="H1888" s="6">
        <f t="shared" si="147"/>
        <v>-108500</v>
      </c>
      <c r="I1888" s="41">
        <v>1.6</v>
      </c>
      <c r="J1888" s="17"/>
      <c r="K1888" t="s">
        <v>810</v>
      </c>
      <c r="L1888" s="17"/>
      <c r="M1888" s="2">
        <v>460</v>
      </c>
    </row>
    <row r="1889" spans="2:13" ht="12.75">
      <c r="B1889" s="326">
        <v>750</v>
      </c>
      <c r="C1889" s="14" t="s">
        <v>28</v>
      </c>
      <c r="D1889" s="14" t="s">
        <v>719</v>
      </c>
      <c r="E1889" s="1" t="s">
        <v>29</v>
      </c>
      <c r="F1889" s="78" t="s">
        <v>823</v>
      </c>
      <c r="G1889" s="29" t="s">
        <v>829</v>
      </c>
      <c r="H1889" s="6">
        <f t="shared" si="147"/>
        <v>-109250</v>
      </c>
      <c r="I1889" s="24">
        <v>1.5</v>
      </c>
      <c r="K1889" t="s">
        <v>810</v>
      </c>
      <c r="M1889" s="2">
        <v>460</v>
      </c>
    </row>
    <row r="1890" spans="2:13" ht="12.75">
      <c r="B1890" s="326">
        <v>550</v>
      </c>
      <c r="C1890" s="1" t="s">
        <v>28</v>
      </c>
      <c r="D1890" s="14" t="s">
        <v>719</v>
      </c>
      <c r="E1890" s="1" t="s">
        <v>29</v>
      </c>
      <c r="F1890" s="78" t="s">
        <v>823</v>
      </c>
      <c r="G1890" s="29" t="s">
        <v>830</v>
      </c>
      <c r="H1890" s="6">
        <f t="shared" si="147"/>
        <v>-109800</v>
      </c>
      <c r="I1890" s="24">
        <v>1.1</v>
      </c>
      <c r="K1890" t="s">
        <v>810</v>
      </c>
      <c r="M1890" s="2">
        <v>460</v>
      </c>
    </row>
    <row r="1891" spans="2:13" ht="12.75">
      <c r="B1891" s="326">
        <v>850</v>
      </c>
      <c r="C1891" s="1" t="s">
        <v>28</v>
      </c>
      <c r="D1891" s="14" t="s">
        <v>719</v>
      </c>
      <c r="E1891" s="1" t="s">
        <v>29</v>
      </c>
      <c r="F1891" s="78" t="s">
        <v>823</v>
      </c>
      <c r="G1891" s="29" t="s">
        <v>75</v>
      </c>
      <c r="H1891" s="6">
        <f t="shared" si="147"/>
        <v>-110650</v>
      </c>
      <c r="I1891" s="24">
        <v>1.7</v>
      </c>
      <c r="K1891" t="s">
        <v>810</v>
      </c>
      <c r="M1891" s="2">
        <v>460</v>
      </c>
    </row>
    <row r="1892" spans="2:13" ht="12.75">
      <c r="B1892" s="326">
        <v>450</v>
      </c>
      <c r="C1892" s="1" t="s">
        <v>28</v>
      </c>
      <c r="D1892" s="14" t="s">
        <v>719</v>
      </c>
      <c r="E1892" s="1" t="s">
        <v>29</v>
      </c>
      <c r="F1892" s="78" t="s">
        <v>823</v>
      </c>
      <c r="G1892" s="29" t="s">
        <v>77</v>
      </c>
      <c r="H1892" s="6">
        <f t="shared" si="147"/>
        <v>-111100</v>
      </c>
      <c r="I1892" s="24">
        <v>0.9</v>
      </c>
      <c r="K1892" t="s">
        <v>810</v>
      </c>
      <c r="M1892" s="2">
        <v>460</v>
      </c>
    </row>
    <row r="1893" spans="2:13" ht="12.75">
      <c r="B1893" s="326">
        <v>500</v>
      </c>
      <c r="C1893" s="1" t="s">
        <v>28</v>
      </c>
      <c r="D1893" s="14" t="s">
        <v>719</v>
      </c>
      <c r="E1893" s="1" t="s">
        <v>29</v>
      </c>
      <c r="F1893" s="78" t="s">
        <v>823</v>
      </c>
      <c r="G1893" s="29" t="s">
        <v>79</v>
      </c>
      <c r="H1893" s="6">
        <f t="shared" si="147"/>
        <v>-111600</v>
      </c>
      <c r="I1893" s="24">
        <v>1</v>
      </c>
      <c r="K1893" t="s">
        <v>810</v>
      </c>
      <c r="M1893" s="2">
        <v>460</v>
      </c>
    </row>
    <row r="1894" spans="2:13" ht="12.75">
      <c r="B1894" s="326">
        <v>450</v>
      </c>
      <c r="C1894" s="1" t="s">
        <v>28</v>
      </c>
      <c r="D1894" s="14" t="s">
        <v>719</v>
      </c>
      <c r="E1894" s="1" t="s">
        <v>29</v>
      </c>
      <c r="F1894" s="78" t="s">
        <v>823</v>
      </c>
      <c r="G1894" s="29" t="s">
        <v>81</v>
      </c>
      <c r="H1894" s="6">
        <f t="shared" si="147"/>
        <v>-112050</v>
      </c>
      <c r="I1894" s="24">
        <v>0.9</v>
      </c>
      <c r="K1894" t="s">
        <v>810</v>
      </c>
      <c r="M1894" s="2">
        <v>460</v>
      </c>
    </row>
    <row r="1895" spans="2:13" ht="12.75">
      <c r="B1895" s="326">
        <v>450</v>
      </c>
      <c r="C1895" s="1" t="s">
        <v>28</v>
      </c>
      <c r="D1895" s="14" t="s">
        <v>719</v>
      </c>
      <c r="E1895" s="1" t="s">
        <v>29</v>
      </c>
      <c r="F1895" s="78" t="s">
        <v>823</v>
      </c>
      <c r="G1895" s="29" t="s">
        <v>226</v>
      </c>
      <c r="H1895" s="6">
        <f t="shared" si="147"/>
        <v>-112500</v>
      </c>
      <c r="I1895" s="24">
        <v>0.9</v>
      </c>
      <c r="K1895" t="s">
        <v>810</v>
      </c>
      <c r="M1895" s="2">
        <v>460</v>
      </c>
    </row>
    <row r="1896" spans="2:13" ht="12.75">
      <c r="B1896" s="326">
        <v>800</v>
      </c>
      <c r="C1896" s="1" t="s">
        <v>28</v>
      </c>
      <c r="D1896" s="14" t="s">
        <v>719</v>
      </c>
      <c r="E1896" s="1" t="s">
        <v>29</v>
      </c>
      <c r="F1896" s="78" t="s">
        <v>823</v>
      </c>
      <c r="G1896" s="29" t="s">
        <v>228</v>
      </c>
      <c r="H1896" s="6">
        <f aca="true" t="shared" si="148" ref="H1896:H1908">H1895-B1896</f>
        <v>-113300</v>
      </c>
      <c r="I1896" s="24">
        <v>1.6</v>
      </c>
      <c r="K1896" t="s">
        <v>810</v>
      </c>
      <c r="M1896" s="2">
        <v>460</v>
      </c>
    </row>
    <row r="1897" spans="2:13" ht="12.75">
      <c r="B1897" s="326">
        <v>1950</v>
      </c>
      <c r="C1897" s="1" t="s">
        <v>28</v>
      </c>
      <c r="D1897" s="14" t="s">
        <v>719</v>
      </c>
      <c r="E1897" s="1" t="s">
        <v>29</v>
      </c>
      <c r="F1897" s="78" t="s">
        <v>823</v>
      </c>
      <c r="G1897" s="29" t="s">
        <v>230</v>
      </c>
      <c r="H1897" s="6">
        <f t="shared" si="148"/>
        <v>-115250</v>
      </c>
      <c r="I1897" s="24">
        <v>3.9</v>
      </c>
      <c r="K1897" t="s">
        <v>810</v>
      </c>
      <c r="M1897" s="2">
        <v>460</v>
      </c>
    </row>
    <row r="1898" spans="2:13" ht="12.75">
      <c r="B1898" s="326">
        <v>750</v>
      </c>
      <c r="C1898" s="1" t="s">
        <v>28</v>
      </c>
      <c r="D1898" s="1" t="s">
        <v>719</v>
      </c>
      <c r="E1898" s="1" t="s">
        <v>29</v>
      </c>
      <c r="F1898" s="78" t="s">
        <v>823</v>
      </c>
      <c r="G1898" s="29" t="s">
        <v>232</v>
      </c>
      <c r="H1898" s="6">
        <f t="shared" si="148"/>
        <v>-116000</v>
      </c>
      <c r="I1898" s="24">
        <v>1.5</v>
      </c>
      <c r="K1898" t="s">
        <v>810</v>
      </c>
      <c r="M1898" s="2">
        <v>460</v>
      </c>
    </row>
    <row r="1899" spans="2:13" ht="12.75">
      <c r="B1899" s="326">
        <v>800</v>
      </c>
      <c r="C1899" s="1" t="s">
        <v>28</v>
      </c>
      <c r="D1899" s="1" t="s">
        <v>719</v>
      </c>
      <c r="E1899" s="1" t="s">
        <v>29</v>
      </c>
      <c r="F1899" s="78" t="s">
        <v>823</v>
      </c>
      <c r="G1899" s="29" t="s">
        <v>302</v>
      </c>
      <c r="H1899" s="6">
        <f t="shared" si="148"/>
        <v>-116800</v>
      </c>
      <c r="I1899" s="24">
        <v>1.6</v>
      </c>
      <c r="K1899" t="s">
        <v>810</v>
      </c>
      <c r="M1899" s="2">
        <v>460</v>
      </c>
    </row>
    <row r="1900" spans="2:13" ht="12.75">
      <c r="B1900" s="326">
        <v>1550</v>
      </c>
      <c r="C1900" s="1" t="s">
        <v>28</v>
      </c>
      <c r="D1900" s="1" t="s">
        <v>719</v>
      </c>
      <c r="E1900" s="1" t="s">
        <v>29</v>
      </c>
      <c r="F1900" s="78" t="s">
        <v>823</v>
      </c>
      <c r="G1900" s="29" t="s">
        <v>303</v>
      </c>
      <c r="H1900" s="6">
        <f t="shared" si="148"/>
        <v>-118350</v>
      </c>
      <c r="I1900" s="24">
        <v>3.1</v>
      </c>
      <c r="K1900" t="s">
        <v>810</v>
      </c>
      <c r="M1900" s="2">
        <v>460</v>
      </c>
    </row>
    <row r="1901" spans="2:13" ht="12.75">
      <c r="B1901" s="326">
        <v>500</v>
      </c>
      <c r="C1901" s="1" t="s">
        <v>28</v>
      </c>
      <c r="D1901" s="1" t="s">
        <v>719</v>
      </c>
      <c r="E1901" s="1" t="s">
        <v>29</v>
      </c>
      <c r="F1901" s="78" t="s">
        <v>823</v>
      </c>
      <c r="G1901" s="29" t="s">
        <v>305</v>
      </c>
      <c r="H1901" s="6">
        <f t="shared" si="148"/>
        <v>-118850</v>
      </c>
      <c r="I1901" s="24">
        <v>1</v>
      </c>
      <c r="K1901" t="s">
        <v>810</v>
      </c>
      <c r="M1901" s="2">
        <v>460</v>
      </c>
    </row>
    <row r="1902" spans="2:13" ht="12.75">
      <c r="B1902" s="326">
        <v>500</v>
      </c>
      <c r="C1902" s="1" t="s">
        <v>28</v>
      </c>
      <c r="D1902" s="1" t="s">
        <v>719</v>
      </c>
      <c r="E1902" s="1" t="s">
        <v>29</v>
      </c>
      <c r="F1902" s="78" t="s">
        <v>823</v>
      </c>
      <c r="G1902" s="29" t="s">
        <v>311</v>
      </c>
      <c r="H1902" s="6">
        <f t="shared" si="148"/>
        <v>-119350</v>
      </c>
      <c r="I1902" s="24">
        <v>1</v>
      </c>
      <c r="K1902" t="s">
        <v>810</v>
      </c>
      <c r="M1902" s="2">
        <v>460</v>
      </c>
    </row>
    <row r="1903" spans="2:13" ht="12.75">
      <c r="B1903" s="326">
        <v>450</v>
      </c>
      <c r="C1903" s="1" t="s">
        <v>28</v>
      </c>
      <c r="D1903" s="1" t="s">
        <v>719</v>
      </c>
      <c r="E1903" s="1" t="s">
        <v>29</v>
      </c>
      <c r="F1903" s="78" t="s">
        <v>823</v>
      </c>
      <c r="G1903" s="29" t="s">
        <v>368</v>
      </c>
      <c r="H1903" s="6">
        <f t="shared" si="148"/>
        <v>-119800</v>
      </c>
      <c r="I1903" s="24">
        <v>0.9</v>
      </c>
      <c r="K1903" t="s">
        <v>810</v>
      </c>
      <c r="M1903" s="2">
        <v>460</v>
      </c>
    </row>
    <row r="1904" spans="2:13" ht="12.75">
      <c r="B1904" s="326">
        <v>1350</v>
      </c>
      <c r="C1904" s="1" t="s">
        <v>28</v>
      </c>
      <c r="D1904" s="1" t="s">
        <v>719</v>
      </c>
      <c r="E1904" s="1" t="s">
        <v>29</v>
      </c>
      <c r="F1904" s="78" t="s">
        <v>823</v>
      </c>
      <c r="G1904" s="29" t="s">
        <v>371</v>
      </c>
      <c r="H1904" s="6">
        <f t="shared" si="148"/>
        <v>-121150</v>
      </c>
      <c r="I1904" s="24">
        <v>2.7</v>
      </c>
      <c r="K1904" t="s">
        <v>810</v>
      </c>
      <c r="M1904" s="2">
        <v>460</v>
      </c>
    </row>
    <row r="1905" spans="2:13" ht="12.75">
      <c r="B1905" s="326">
        <v>450</v>
      </c>
      <c r="C1905" s="1" t="s">
        <v>28</v>
      </c>
      <c r="D1905" s="1" t="s">
        <v>719</v>
      </c>
      <c r="E1905" s="1" t="s">
        <v>29</v>
      </c>
      <c r="F1905" s="78" t="s">
        <v>823</v>
      </c>
      <c r="G1905" s="29" t="s">
        <v>373</v>
      </c>
      <c r="H1905" s="6">
        <f t="shared" si="148"/>
        <v>-121600</v>
      </c>
      <c r="I1905" s="24">
        <v>0.9</v>
      </c>
      <c r="K1905" t="s">
        <v>810</v>
      </c>
      <c r="M1905" s="2">
        <v>460</v>
      </c>
    </row>
    <row r="1906" spans="2:13" ht="12.75">
      <c r="B1906" s="326">
        <v>500</v>
      </c>
      <c r="C1906" s="1" t="s">
        <v>28</v>
      </c>
      <c r="D1906" s="1" t="s">
        <v>719</v>
      </c>
      <c r="E1906" s="1" t="s">
        <v>29</v>
      </c>
      <c r="F1906" s="78" t="s">
        <v>823</v>
      </c>
      <c r="G1906" s="29" t="s">
        <v>399</v>
      </c>
      <c r="H1906" s="6">
        <f t="shared" si="148"/>
        <v>-122100</v>
      </c>
      <c r="I1906" s="24">
        <v>1</v>
      </c>
      <c r="K1906" t="s">
        <v>810</v>
      </c>
      <c r="M1906" s="2">
        <v>460</v>
      </c>
    </row>
    <row r="1907" spans="2:13" ht="12.75">
      <c r="B1907" s="326">
        <v>1250</v>
      </c>
      <c r="C1907" s="1" t="s">
        <v>28</v>
      </c>
      <c r="D1907" s="1" t="s">
        <v>719</v>
      </c>
      <c r="E1907" s="1" t="s">
        <v>29</v>
      </c>
      <c r="F1907" s="78" t="s">
        <v>823</v>
      </c>
      <c r="G1907" s="29" t="s">
        <v>377</v>
      </c>
      <c r="H1907" s="6">
        <f t="shared" si="148"/>
        <v>-123350</v>
      </c>
      <c r="I1907" s="24">
        <v>2.5</v>
      </c>
      <c r="K1907" t="s">
        <v>810</v>
      </c>
      <c r="M1907" s="2">
        <v>460</v>
      </c>
    </row>
    <row r="1908" spans="2:13" ht="12.75">
      <c r="B1908" s="326">
        <v>1950</v>
      </c>
      <c r="C1908" s="1" t="s">
        <v>28</v>
      </c>
      <c r="D1908" s="1" t="s">
        <v>719</v>
      </c>
      <c r="E1908" s="1" t="s">
        <v>29</v>
      </c>
      <c r="F1908" s="78" t="s">
        <v>823</v>
      </c>
      <c r="G1908" s="29" t="s">
        <v>379</v>
      </c>
      <c r="H1908" s="6">
        <f t="shared" si="148"/>
        <v>-125300</v>
      </c>
      <c r="I1908" s="24">
        <v>3.9</v>
      </c>
      <c r="K1908" t="s">
        <v>810</v>
      </c>
      <c r="M1908" s="2">
        <v>460</v>
      </c>
    </row>
    <row r="1909" spans="1:13" s="57" customFormat="1" ht="12.75">
      <c r="A1909" s="13"/>
      <c r="B1909" s="115">
        <f>SUM(B1802:B1908)</f>
        <v>125300</v>
      </c>
      <c r="C1909" s="13"/>
      <c r="D1909" s="13"/>
      <c r="E1909" s="13" t="s">
        <v>29</v>
      </c>
      <c r="F1909" s="63"/>
      <c r="G1909" s="20"/>
      <c r="H1909" s="55">
        <v>0</v>
      </c>
      <c r="I1909" s="56">
        <f aca="true" t="shared" si="149" ref="I1909:I1916">+B1909/M1909</f>
        <v>272.39130434782606</v>
      </c>
      <c r="M1909" s="2">
        <v>460</v>
      </c>
    </row>
    <row r="1910" spans="2:13" ht="12.75">
      <c r="B1910" s="326"/>
      <c r="H1910" s="6">
        <f>H1909-B1910</f>
        <v>0</v>
      </c>
      <c r="I1910" s="24">
        <f t="shared" si="149"/>
        <v>0</v>
      </c>
      <c r="M1910" s="2">
        <v>460</v>
      </c>
    </row>
    <row r="1911" spans="2:13" ht="12.75">
      <c r="B1911" s="326"/>
      <c r="H1911" s="6">
        <f>H1910-B1911</f>
        <v>0</v>
      </c>
      <c r="I1911" s="24">
        <f t="shared" si="149"/>
        <v>0</v>
      </c>
      <c r="M1911" s="2">
        <v>460</v>
      </c>
    </row>
    <row r="1912" spans="2:13" ht="12.75">
      <c r="B1912" s="326"/>
      <c r="H1912" s="6">
        <f>H1911-B1912</f>
        <v>0</v>
      </c>
      <c r="I1912" s="24">
        <f t="shared" si="149"/>
        <v>0</v>
      </c>
      <c r="M1912" s="2">
        <v>460</v>
      </c>
    </row>
    <row r="1913" spans="2:13" ht="12.75">
      <c r="B1913" s="326"/>
      <c r="H1913" s="6">
        <f>H1912-B1913</f>
        <v>0</v>
      </c>
      <c r="I1913" s="24">
        <f t="shared" si="149"/>
        <v>0</v>
      </c>
      <c r="M1913" s="2">
        <v>460</v>
      </c>
    </row>
    <row r="1914" spans="1:13" s="57" customFormat="1" ht="12.75">
      <c r="A1914" s="13"/>
      <c r="B1914" s="329">
        <f>B1929+B1935+B1945+B1949+B1953+B1958+B1963</f>
        <v>165000</v>
      </c>
      <c r="C1914" s="83" t="s">
        <v>831</v>
      </c>
      <c r="D1914" s="83"/>
      <c r="E1914" s="13"/>
      <c r="F1914" s="63"/>
      <c r="G1914" s="20"/>
      <c r="H1914" s="55">
        <f>H1911-B1914</f>
        <v>-165000</v>
      </c>
      <c r="I1914" s="56">
        <f t="shared" si="149"/>
        <v>358.69565217391306</v>
      </c>
      <c r="M1914" s="2">
        <v>460</v>
      </c>
    </row>
    <row r="1915" spans="2:13" ht="12.75">
      <c r="B1915" s="326"/>
      <c r="H1915" s="6">
        <v>0</v>
      </c>
      <c r="I1915" s="24">
        <f t="shared" si="149"/>
        <v>0</v>
      </c>
      <c r="M1915" s="2">
        <v>460</v>
      </c>
    </row>
    <row r="1916" spans="2:13" ht="12.75">
      <c r="B1916" s="326"/>
      <c r="H1916" s="6">
        <f>H1915-B1916</f>
        <v>0</v>
      </c>
      <c r="I1916" s="24">
        <f t="shared" si="149"/>
        <v>0</v>
      </c>
      <c r="M1916" s="2">
        <v>460</v>
      </c>
    </row>
    <row r="1917" spans="1:13" ht="12.75">
      <c r="A1917" s="29"/>
      <c r="B1917" s="326">
        <v>5000</v>
      </c>
      <c r="C1917" s="84" t="s">
        <v>832</v>
      </c>
      <c r="D1917" s="1" t="s">
        <v>719</v>
      </c>
      <c r="E1917" s="85" t="s">
        <v>833</v>
      </c>
      <c r="F1917" s="86" t="s">
        <v>822</v>
      </c>
      <c r="G1917" s="87" t="s">
        <v>75</v>
      </c>
      <c r="H1917" s="6">
        <v>-70000</v>
      </c>
      <c r="I1917" s="24">
        <v>10</v>
      </c>
      <c r="K1917" t="s">
        <v>820</v>
      </c>
      <c r="M1917" s="2">
        <v>460</v>
      </c>
    </row>
    <row r="1918" spans="1:13" ht="12.75">
      <c r="A1918" s="29"/>
      <c r="B1918" s="326">
        <v>5000</v>
      </c>
      <c r="C1918" s="84" t="s">
        <v>834</v>
      </c>
      <c r="D1918" s="1" t="s">
        <v>719</v>
      </c>
      <c r="E1918" s="85" t="s">
        <v>833</v>
      </c>
      <c r="F1918" s="86" t="s">
        <v>822</v>
      </c>
      <c r="G1918" s="87" t="s">
        <v>75</v>
      </c>
      <c r="H1918" s="6">
        <v>-75000</v>
      </c>
      <c r="I1918" s="24">
        <v>10</v>
      </c>
      <c r="K1918" t="s">
        <v>820</v>
      </c>
      <c r="M1918" s="2">
        <v>460</v>
      </c>
    </row>
    <row r="1919" spans="1:13" ht="12.75">
      <c r="A1919" s="29"/>
      <c r="B1919" s="326">
        <v>5000</v>
      </c>
      <c r="C1919" s="84" t="s">
        <v>832</v>
      </c>
      <c r="D1919" s="1" t="s">
        <v>719</v>
      </c>
      <c r="E1919" s="85" t="s">
        <v>833</v>
      </c>
      <c r="F1919" s="86" t="s">
        <v>822</v>
      </c>
      <c r="G1919" s="87" t="s">
        <v>75</v>
      </c>
      <c r="H1919" s="6">
        <v>-80000</v>
      </c>
      <c r="I1919" s="24">
        <v>10</v>
      </c>
      <c r="K1919" t="s">
        <v>820</v>
      </c>
      <c r="M1919" s="2">
        <v>460</v>
      </c>
    </row>
    <row r="1920" spans="1:13" ht="12.75">
      <c r="A1920" s="29"/>
      <c r="B1920" s="326">
        <v>5000</v>
      </c>
      <c r="C1920" s="84" t="s">
        <v>834</v>
      </c>
      <c r="D1920" s="1" t="s">
        <v>719</v>
      </c>
      <c r="E1920" s="85" t="s">
        <v>833</v>
      </c>
      <c r="F1920" s="86" t="s">
        <v>822</v>
      </c>
      <c r="G1920" s="87" t="s">
        <v>75</v>
      </c>
      <c r="H1920" s="6">
        <v>-85000</v>
      </c>
      <c r="I1920" s="24">
        <v>10</v>
      </c>
      <c r="K1920" t="s">
        <v>820</v>
      </c>
      <c r="M1920" s="2">
        <v>460</v>
      </c>
    </row>
    <row r="1921" spans="1:13" ht="12.75">
      <c r="A1921" s="29"/>
      <c r="B1921" s="326">
        <v>25000</v>
      </c>
      <c r="C1921" s="84" t="s">
        <v>835</v>
      </c>
      <c r="D1921" s="1" t="s">
        <v>719</v>
      </c>
      <c r="E1921" s="85" t="s">
        <v>833</v>
      </c>
      <c r="F1921" s="86" t="s">
        <v>822</v>
      </c>
      <c r="G1921" s="87" t="s">
        <v>77</v>
      </c>
      <c r="H1921" s="6">
        <v>-130000</v>
      </c>
      <c r="I1921" s="24">
        <v>80</v>
      </c>
      <c r="K1921" t="s">
        <v>820</v>
      </c>
      <c r="M1921" s="2">
        <v>460</v>
      </c>
    </row>
    <row r="1922" spans="1:13" ht="12.75">
      <c r="A1922" s="29"/>
      <c r="B1922" s="326">
        <v>5000</v>
      </c>
      <c r="C1922" s="84" t="s">
        <v>834</v>
      </c>
      <c r="D1922" s="1" t="s">
        <v>719</v>
      </c>
      <c r="E1922" s="85" t="s">
        <v>833</v>
      </c>
      <c r="F1922" s="86" t="s">
        <v>822</v>
      </c>
      <c r="G1922" s="87" t="s">
        <v>77</v>
      </c>
      <c r="H1922" s="6">
        <v>-135000</v>
      </c>
      <c r="I1922" s="24">
        <v>10</v>
      </c>
      <c r="K1922" t="s">
        <v>820</v>
      </c>
      <c r="M1922" s="2">
        <v>460</v>
      </c>
    </row>
    <row r="1923" spans="1:13" ht="12.75">
      <c r="A1923" s="29"/>
      <c r="B1923" s="326">
        <v>5000</v>
      </c>
      <c r="C1923" s="84" t="s">
        <v>834</v>
      </c>
      <c r="D1923" s="1" t="s">
        <v>719</v>
      </c>
      <c r="E1923" s="85" t="s">
        <v>833</v>
      </c>
      <c r="F1923" s="86" t="s">
        <v>822</v>
      </c>
      <c r="G1923" s="87" t="s">
        <v>77</v>
      </c>
      <c r="H1923" s="6">
        <v>-140000</v>
      </c>
      <c r="I1923" s="24">
        <v>10</v>
      </c>
      <c r="K1923" t="s">
        <v>820</v>
      </c>
      <c r="M1923" s="2">
        <v>460</v>
      </c>
    </row>
    <row r="1924" spans="1:13" ht="12.75">
      <c r="A1924" s="29"/>
      <c r="B1924" s="326">
        <v>5000</v>
      </c>
      <c r="C1924" s="84" t="s">
        <v>832</v>
      </c>
      <c r="D1924" s="1" t="s">
        <v>719</v>
      </c>
      <c r="E1924" s="85" t="s">
        <v>833</v>
      </c>
      <c r="F1924" s="86" t="s">
        <v>822</v>
      </c>
      <c r="G1924" s="87" t="s">
        <v>77</v>
      </c>
      <c r="H1924" s="6">
        <v>-145000</v>
      </c>
      <c r="I1924" s="24">
        <v>10</v>
      </c>
      <c r="K1924" t="s">
        <v>820</v>
      </c>
      <c r="M1924" s="2">
        <v>460</v>
      </c>
    </row>
    <row r="1925" spans="1:13" s="57" customFormat="1" ht="12.75">
      <c r="A1925" s="29"/>
      <c r="B1925" s="326">
        <v>5000</v>
      </c>
      <c r="C1925" s="84" t="s">
        <v>834</v>
      </c>
      <c r="D1925" s="1" t="s">
        <v>719</v>
      </c>
      <c r="E1925" s="85" t="s">
        <v>833</v>
      </c>
      <c r="F1925" s="86" t="s">
        <v>822</v>
      </c>
      <c r="G1925" s="87" t="s">
        <v>77</v>
      </c>
      <c r="H1925" s="6">
        <v>-150000</v>
      </c>
      <c r="I1925" s="24">
        <v>10</v>
      </c>
      <c r="J1925"/>
      <c r="K1925" t="s">
        <v>820</v>
      </c>
      <c r="L1925"/>
      <c r="M1925" s="2">
        <v>460</v>
      </c>
    </row>
    <row r="1926" spans="1:13" ht="12.75">
      <c r="A1926" s="29"/>
      <c r="B1926" s="326">
        <v>5000</v>
      </c>
      <c r="C1926" s="84" t="s">
        <v>834</v>
      </c>
      <c r="D1926" s="1" t="s">
        <v>719</v>
      </c>
      <c r="E1926" s="85" t="s">
        <v>833</v>
      </c>
      <c r="F1926" s="86" t="s">
        <v>822</v>
      </c>
      <c r="G1926" s="87" t="s">
        <v>375</v>
      </c>
      <c r="H1926" s="6">
        <f>H1925-B1926</f>
        <v>-155000</v>
      </c>
      <c r="I1926" s="24">
        <f aca="true" t="shared" si="150" ref="I1926:I1931">+B1926/M1926</f>
        <v>10.869565217391305</v>
      </c>
      <c r="K1926" t="s">
        <v>820</v>
      </c>
      <c r="M1926" s="2">
        <v>460</v>
      </c>
    </row>
    <row r="1927" spans="1:13" ht="12.75">
      <c r="A1927" s="29"/>
      <c r="B1927" s="326">
        <v>5000</v>
      </c>
      <c r="C1927" s="84" t="s">
        <v>834</v>
      </c>
      <c r="D1927" s="1" t="s">
        <v>719</v>
      </c>
      <c r="E1927" s="85" t="s">
        <v>833</v>
      </c>
      <c r="F1927" s="86" t="s">
        <v>822</v>
      </c>
      <c r="G1927" s="87" t="s">
        <v>375</v>
      </c>
      <c r="H1927" s="6">
        <f>H1926-B1927</f>
        <v>-160000</v>
      </c>
      <c r="I1927" s="24">
        <f t="shared" si="150"/>
        <v>10.869565217391305</v>
      </c>
      <c r="K1927" t="s">
        <v>820</v>
      </c>
      <c r="M1927" s="2">
        <v>460</v>
      </c>
    </row>
    <row r="1928" spans="1:13" s="57" customFormat="1" ht="12.75">
      <c r="A1928" s="29"/>
      <c r="B1928" s="326">
        <v>5000</v>
      </c>
      <c r="C1928" s="84" t="s">
        <v>832</v>
      </c>
      <c r="D1928" s="1" t="s">
        <v>719</v>
      </c>
      <c r="E1928" s="85" t="s">
        <v>833</v>
      </c>
      <c r="F1928" s="86" t="s">
        <v>822</v>
      </c>
      <c r="G1928" s="87" t="s">
        <v>399</v>
      </c>
      <c r="H1928" s="6">
        <f>H1927-B1928</f>
        <v>-165000</v>
      </c>
      <c r="I1928" s="24">
        <f t="shared" si="150"/>
        <v>10.869565217391305</v>
      </c>
      <c r="J1928"/>
      <c r="K1928" t="s">
        <v>820</v>
      </c>
      <c r="L1928"/>
      <c r="M1928" s="2">
        <v>460</v>
      </c>
    </row>
    <row r="1929" spans="1:13" ht="12.75">
      <c r="A1929" s="13"/>
      <c r="B1929" s="115">
        <f>SUM(B1917:B1925)</f>
        <v>65000</v>
      </c>
      <c r="C1929" s="13"/>
      <c r="D1929" s="13"/>
      <c r="E1929" s="88" t="s">
        <v>833</v>
      </c>
      <c r="F1929" s="63"/>
      <c r="G1929" s="20"/>
      <c r="H1929" s="55"/>
      <c r="I1929" s="56">
        <f t="shared" si="150"/>
        <v>141.30434782608697</v>
      </c>
      <c r="J1929" s="57"/>
      <c r="K1929" s="57"/>
      <c r="L1929" s="57"/>
      <c r="M1929" s="2">
        <v>460</v>
      </c>
    </row>
    <row r="1930" spans="2:13" ht="12.75">
      <c r="B1930" s="326"/>
      <c r="H1930" s="6">
        <f>H1929-B1930</f>
        <v>0</v>
      </c>
      <c r="I1930" s="24">
        <f t="shared" si="150"/>
        <v>0</v>
      </c>
      <c r="M1930" s="2">
        <v>460</v>
      </c>
    </row>
    <row r="1931" spans="2:13" ht="12.75">
      <c r="B1931" s="326"/>
      <c r="H1931" s="6">
        <f>H1930-B1931</f>
        <v>0</v>
      </c>
      <c r="I1931" s="24">
        <f t="shared" si="150"/>
        <v>0</v>
      </c>
      <c r="M1931" s="2">
        <v>460</v>
      </c>
    </row>
    <row r="1932" spans="1:13" ht="12.75">
      <c r="A1932" s="29"/>
      <c r="B1932" s="326">
        <v>10000</v>
      </c>
      <c r="C1932" s="84" t="s">
        <v>836</v>
      </c>
      <c r="D1932" s="1" t="s">
        <v>719</v>
      </c>
      <c r="E1932" s="86" t="s">
        <v>837</v>
      </c>
      <c r="F1932" s="86" t="s">
        <v>822</v>
      </c>
      <c r="G1932" s="87" t="s">
        <v>61</v>
      </c>
      <c r="H1932" s="6">
        <v>-10000</v>
      </c>
      <c r="I1932" s="24">
        <v>20</v>
      </c>
      <c r="K1932" t="s">
        <v>820</v>
      </c>
      <c r="M1932" s="2">
        <v>460</v>
      </c>
    </row>
    <row r="1933" spans="1:13" ht="12.75">
      <c r="A1933" s="29"/>
      <c r="B1933" s="326">
        <v>10000</v>
      </c>
      <c r="C1933" s="84" t="s">
        <v>838</v>
      </c>
      <c r="D1933" s="1" t="s">
        <v>719</v>
      </c>
      <c r="E1933" s="86" t="s">
        <v>837</v>
      </c>
      <c r="F1933" s="86" t="s">
        <v>822</v>
      </c>
      <c r="G1933" s="87" t="s">
        <v>73</v>
      </c>
      <c r="H1933" s="6">
        <v>-55000</v>
      </c>
      <c r="I1933" s="24">
        <v>20</v>
      </c>
      <c r="K1933" t="s">
        <v>820</v>
      </c>
      <c r="M1933" s="2">
        <v>460</v>
      </c>
    </row>
    <row r="1934" spans="1:13" s="57" customFormat="1" ht="12.75">
      <c r="A1934" s="29"/>
      <c r="B1934" s="326">
        <v>5000</v>
      </c>
      <c r="C1934" s="89" t="s">
        <v>834</v>
      </c>
      <c r="D1934" s="1" t="s">
        <v>719</v>
      </c>
      <c r="E1934" s="90" t="s">
        <v>837</v>
      </c>
      <c r="F1934" s="86" t="s">
        <v>822</v>
      </c>
      <c r="G1934" s="91" t="s">
        <v>302</v>
      </c>
      <c r="H1934" s="6">
        <v>-160000</v>
      </c>
      <c r="I1934" s="24">
        <v>10</v>
      </c>
      <c r="J1934"/>
      <c r="K1934" t="s">
        <v>820</v>
      </c>
      <c r="L1934"/>
      <c r="M1934" s="2">
        <v>460</v>
      </c>
    </row>
    <row r="1935" spans="1:13" ht="12.75">
      <c r="A1935" s="13"/>
      <c r="B1935" s="115">
        <f>SUM(B1932:B1934)</f>
        <v>25000</v>
      </c>
      <c r="C1935" s="13"/>
      <c r="D1935" s="13"/>
      <c r="E1935" s="92" t="s">
        <v>1195</v>
      </c>
      <c r="F1935" s="63"/>
      <c r="G1935" s="20"/>
      <c r="H1935" s="55"/>
      <c r="I1935" s="56">
        <f aca="true" t="shared" si="151" ref="I1935:I1955">+B1935/M1935</f>
        <v>54.34782608695652</v>
      </c>
      <c r="J1935" s="57"/>
      <c r="K1935" s="57"/>
      <c r="L1935" s="57"/>
      <c r="M1935" s="2">
        <v>460</v>
      </c>
    </row>
    <row r="1936" spans="2:13" ht="12.75">
      <c r="B1936" s="326"/>
      <c r="H1936" s="6">
        <f aca="true" t="shared" si="152" ref="H1936:H1944">H1935-B1936</f>
        <v>0</v>
      </c>
      <c r="I1936" s="24">
        <f t="shared" si="151"/>
        <v>0</v>
      </c>
      <c r="M1936" s="2">
        <v>460</v>
      </c>
    </row>
    <row r="1937" spans="2:13" ht="12.75">
      <c r="B1937" s="326"/>
      <c r="H1937" s="6">
        <f t="shared" si="152"/>
        <v>0</v>
      </c>
      <c r="I1937" s="24">
        <f t="shared" si="151"/>
        <v>0</v>
      </c>
      <c r="M1937" s="2">
        <v>460</v>
      </c>
    </row>
    <row r="1938" spans="1:13" ht="12.75">
      <c r="A1938" s="29"/>
      <c r="B1938" s="326">
        <v>5000</v>
      </c>
      <c r="C1938" s="89" t="s">
        <v>832</v>
      </c>
      <c r="D1938" s="1" t="s">
        <v>719</v>
      </c>
      <c r="E1938" s="90" t="s">
        <v>842</v>
      </c>
      <c r="F1938" s="86" t="s">
        <v>822</v>
      </c>
      <c r="G1938" s="91" t="s">
        <v>61</v>
      </c>
      <c r="H1938" s="6">
        <f t="shared" si="152"/>
        <v>-5000</v>
      </c>
      <c r="I1938" s="24">
        <f t="shared" si="151"/>
        <v>10.869565217391305</v>
      </c>
      <c r="K1938" t="s">
        <v>820</v>
      </c>
      <c r="M1938" s="2">
        <v>460</v>
      </c>
    </row>
    <row r="1939" spans="1:13" ht="12.75">
      <c r="A1939" s="29"/>
      <c r="B1939" s="326">
        <v>5000</v>
      </c>
      <c r="C1939" s="84" t="s">
        <v>834</v>
      </c>
      <c r="D1939" s="1" t="s">
        <v>719</v>
      </c>
      <c r="E1939" s="90" t="s">
        <v>842</v>
      </c>
      <c r="F1939" s="86" t="s">
        <v>822</v>
      </c>
      <c r="G1939" s="87" t="s">
        <v>61</v>
      </c>
      <c r="H1939" s="6">
        <f t="shared" si="152"/>
        <v>-10000</v>
      </c>
      <c r="I1939" s="24">
        <f t="shared" si="151"/>
        <v>10.869565217391305</v>
      </c>
      <c r="K1939" t="s">
        <v>820</v>
      </c>
      <c r="M1939" s="2">
        <v>460</v>
      </c>
    </row>
    <row r="1940" spans="1:13" ht="12.75">
      <c r="A1940" s="29"/>
      <c r="B1940" s="326">
        <v>5000</v>
      </c>
      <c r="C1940" s="84" t="s">
        <v>834</v>
      </c>
      <c r="D1940" s="1" t="s">
        <v>719</v>
      </c>
      <c r="E1940" s="90" t="s">
        <v>842</v>
      </c>
      <c r="F1940" s="86" t="s">
        <v>822</v>
      </c>
      <c r="G1940" s="87" t="s">
        <v>63</v>
      </c>
      <c r="H1940" s="6">
        <f t="shared" si="152"/>
        <v>-15000</v>
      </c>
      <c r="I1940" s="24">
        <f t="shared" si="151"/>
        <v>10.869565217391305</v>
      </c>
      <c r="K1940" t="s">
        <v>820</v>
      </c>
      <c r="M1940" s="2">
        <v>460</v>
      </c>
    </row>
    <row r="1941" spans="1:13" ht="12.75">
      <c r="A1941" s="29"/>
      <c r="B1941" s="326">
        <v>5000</v>
      </c>
      <c r="C1941" s="84" t="s">
        <v>832</v>
      </c>
      <c r="D1941" s="1" t="s">
        <v>719</v>
      </c>
      <c r="E1941" s="90" t="s">
        <v>842</v>
      </c>
      <c r="F1941" s="86" t="s">
        <v>822</v>
      </c>
      <c r="G1941" s="87" t="s">
        <v>63</v>
      </c>
      <c r="H1941" s="6">
        <f t="shared" si="152"/>
        <v>-20000</v>
      </c>
      <c r="I1941" s="24">
        <f t="shared" si="151"/>
        <v>10.869565217391305</v>
      </c>
      <c r="K1941" t="s">
        <v>820</v>
      </c>
      <c r="M1941" s="2">
        <v>460</v>
      </c>
    </row>
    <row r="1942" spans="1:13" ht="12.75">
      <c r="A1942" s="29"/>
      <c r="B1942" s="326">
        <v>5000</v>
      </c>
      <c r="C1942" s="84" t="s">
        <v>834</v>
      </c>
      <c r="D1942" s="1" t="s">
        <v>719</v>
      </c>
      <c r="E1942" s="90" t="s">
        <v>842</v>
      </c>
      <c r="F1942" s="86" t="s">
        <v>822</v>
      </c>
      <c r="G1942" s="87" t="s">
        <v>63</v>
      </c>
      <c r="H1942" s="6">
        <f t="shared" si="152"/>
        <v>-25000</v>
      </c>
      <c r="I1942" s="24">
        <f t="shared" si="151"/>
        <v>10.869565217391305</v>
      </c>
      <c r="K1942" t="s">
        <v>820</v>
      </c>
      <c r="M1942" s="2">
        <v>460</v>
      </c>
    </row>
    <row r="1943" spans="1:13" s="57" customFormat="1" ht="12.75">
      <c r="A1943" s="29"/>
      <c r="B1943" s="326">
        <v>5000</v>
      </c>
      <c r="C1943" s="84" t="s">
        <v>832</v>
      </c>
      <c r="D1943" s="1" t="s">
        <v>719</v>
      </c>
      <c r="E1943" s="90" t="s">
        <v>842</v>
      </c>
      <c r="F1943" s="86" t="s">
        <v>822</v>
      </c>
      <c r="G1943" s="87" t="s">
        <v>63</v>
      </c>
      <c r="H1943" s="6">
        <f t="shared" si="152"/>
        <v>-30000</v>
      </c>
      <c r="I1943" s="24">
        <f t="shared" si="151"/>
        <v>10.869565217391305</v>
      </c>
      <c r="J1943"/>
      <c r="K1943" t="s">
        <v>820</v>
      </c>
      <c r="L1943"/>
      <c r="M1943" s="2">
        <v>460</v>
      </c>
    </row>
    <row r="1944" spans="1:13" s="57" customFormat="1" ht="12.75">
      <c r="A1944" s="29"/>
      <c r="B1944" s="326">
        <v>5000</v>
      </c>
      <c r="C1944" s="89" t="s">
        <v>834</v>
      </c>
      <c r="D1944" s="1" t="s">
        <v>719</v>
      </c>
      <c r="E1944" s="90" t="s">
        <v>842</v>
      </c>
      <c r="F1944" s="86" t="s">
        <v>822</v>
      </c>
      <c r="G1944" s="91" t="s">
        <v>373</v>
      </c>
      <c r="H1944" s="6">
        <f t="shared" si="152"/>
        <v>-35000</v>
      </c>
      <c r="I1944" s="24">
        <f t="shared" si="151"/>
        <v>10.869565217391305</v>
      </c>
      <c r="J1944"/>
      <c r="K1944" t="s">
        <v>820</v>
      </c>
      <c r="L1944"/>
      <c r="M1944" s="2">
        <v>460</v>
      </c>
    </row>
    <row r="1945" spans="1:13" ht="12.75">
      <c r="A1945" s="13"/>
      <c r="B1945" s="115">
        <f>SUM(B1938:B1944)</f>
        <v>35000</v>
      </c>
      <c r="C1945" s="13"/>
      <c r="D1945" s="13"/>
      <c r="E1945" s="92" t="s">
        <v>842</v>
      </c>
      <c r="F1945" s="63"/>
      <c r="G1945" s="20"/>
      <c r="H1945" s="55"/>
      <c r="I1945" s="56">
        <f t="shared" si="151"/>
        <v>76.08695652173913</v>
      </c>
      <c r="J1945" s="57"/>
      <c r="K1945" s="57"/>
      <c r="L1945" s="57"/>
      <c r="M1945" s="2">
        <v>460</v>
      </c>
    </row>
    <row r="1946" spans="2:13" ht="12.75">
      <c r="B1946" s="326"/>
      <c r="H1946" s="6">
        <f>H1945-B1946</f>
        <v>0</v>
      </c>
      <c r="I1946" s="24">
        <f t="shared" si="151"/>
        <v>0</v>
      </c>
      <c r="M1946" s="2">
        <v>460</v>
      </c>
    </row>
    <row r="1947" spans="2:13" ht="12.75">
      <c r="B1947" s="326"/>
      <c r="H1947" s="6">
        <f>H1946-B1947</f>
        <v>0</v>
      </c>
      <c r="I1947" s="24">
        <f t="shared" si="151"/>
        <v>0</v>
      </c>
      <c r="M1947" s="2">
        <v>460</v>
      </c>
    </row>
    <row r="1948" spans="1:13" s="57" customFormat="1" ht="12.75">
      <c r="A1948" s="29"/>
      <c r="B1948" s="326">
        <v>10000</v>
      </c>
      <c r="C1948" s="93" t="s">
        <v>839</v>
      </c>
      <c r="D1948" s="1" t="s">
        <v>719</v>
      </c>
      <c r="E1948" s="90" t="s">
        <v>840</v>
      </c>
      <c r="F1948" s="86" t="s">
        <v>822</v>
      </c>
      <c r="G1948" s="91" t="s">
        <v>379</v>
      </c>
      <c r="H1948" s="6">
        <f>H1947-B1948</f>
        <v>-10000</v>
      </c>
      <c r="I1948" s="24">
        <f t="shared" si="151"/>
        <v>21.73913043478261</v>
      </c>
      <c r="J1948"/>
      <c r="K1948" t="s">
        <v>820</v>
      </c>
      <c r="L1948"/>
      <c r="M1948" s="2">
        <v>460</v>
      </c>
    </row>
    <row r="1949" spans="1:13" ht="12.75">
      <c r="A1949" s="13"/>
      <c r="B1949" s="330">
        <f>SUM(B1948)</f>
        <v>10000</v>
      </c>
      <c r="C1949" s="13"/>
      <c r="D1949" s="13"/>
      <c r="E1949" s="92" t="s">
        <v>840</v>
      </c>
      <c r="F1949" s="63"/>
      <c r="G1949" s="20"/>
      <c r="H1949" s="55"/>
      <c r="I1949" s="56">
        <f t="shared" si="151"/>
        <v>21.73913043478261</v>
      </c>
      <c r="J1949" s="57"/>
      <c r="K1949" s="57"/>
      <c r="L1949" s="57"/>
      <c r="M1949" s="2">
        <v>460</v>
      </c>
    </row>
    <row r="1950" spans="2:13" ht="12.75">
      <c r="B1950" s="327"/>
      <c r="H1950" s="6">
        <f>H1949-B1950</f>
        <v>0</v>
      </c>
      <c r="I1950" s="24">
        <f t="shared" si="151"/>
        <v>0</v>
      </c>
      <c r="M1950" s="2">
        <v>460</v>
      </c>
    </row>
    <row r="1951" spans="2:13" ht="12.75">
      <c r="B1951" s="326"/>
      <c r="H1951" s="6">
        <f>H1950-B1951</f>
        <v>0</v>
      </c>
      <c r="I1951" s="24">
        <f t="shared" si="151"/>
        <v>0</v>
      </c>
      <c r="M1951" s="2">
        <v>460</v>
      </c>
    </row>
    <row r="1952" spans="1:13" s="57" customFormat="1" ht="12.75">
      <c r="A1952" s="29"/>
      <c r="B1952" s="326">
        <v>5000</v>
      </c>
      <c r="C1952" s="84" t="s">
        <v>832</v>
      </c>
      <c r="D1952" s="1" t="s">
        <v>719</v>
      </c>
      <c r="E1952" s="86" t="s">
        <v>841</v>
      </c>
      <c r="F1952" s="86" t="s">
        <v>822</v>
      </c>
      <c r="G1952" s="87" t="s">
        <v>368</v>
      </c>
      <c r="H1952" s="6">
        <f>H1951-B1952</f>
        <v>-5000</v>
      </c>
      <c r="I1952" s="24">
        <f t="shared" si="151"/>
        <v>10.869565217391305</v>
      </c>
      <c r="J1952"/>
      <c r="K1952" t="s">
        <v>820</v>
      </c>
      <c r="L1952"/>
      <c r="M1952" s="2">
        <v>460</v>
      </c>
    </row>
    <row r="1953" spans="1:13" ht="12.75">
      <c r="A1953" s="13"/>
      <c r="B1953" s="115">
        <f>SUM(B1952)</f>
        <v>5000</v>
      </c>
      <c r="C1953" s="13"/>
      <c r="D1953" s="13"/>
      <c r="E1953" s="92" t="s">
        <v>1194</v>
      </c>
      <c r="F1953" s="63"/>
      <c r="G1953" s="20"/>
      <c r="H1953" s="55"/>
      <c r="I1953" s="56">
        <f t="shared" si="151"/>
        <v>10.869565217391305</v>
      </c>
      <c r="J1953" s="57"/>
      <c r="K1953" s="57"/>
      <c r="L1953" s="57"/>
      <c r="M1953" s="2">
        <v>460</v>
      </c>
    </row>
    <row r="1954" spans="2:13" ht="12.75">
      <c r="B1954" s="326"/>
      <c r="H1954" s="6">
        <f>H1953-B1954</f>
        <v>0</v>
      </c>
      <c r="I1954" s="24">
        <f t="shared" si="151"/>
        <v>0</v>
      </c>
      <c r="M1954" s="2">
        <v>460</v>
      </c>
    </row>
    <row r="1955" spans="2:13" ht="12.75">
      <c r="B1955" s="326"/>
      <c r="H1955" s="6">
        <f>H1954-B1955</f>
        <v>0</v>
      </c>
      <c r="I1955" s="24">
        <f t="shared" si="151"/>
        <v>0</v>
      </c>
      <c r="M1955" s="2">
        <v>460</v>
      </c>
    </row>
    <row r="1956" spans="1:13" ht="12.75">
      <c r="A1956" s="29"/>
      <c r="B1956" s="326">
        <v>5000</v>
      </c>
      <c r="C1956" s="89" t="s">
        <v>832</v>
      </c>
      <c r="D1956" s="1" t="s">
        <v>719</v>
      </c>
      <c r="E1956" s="90" t="s">
        <v>843</v>
      </c>
      <c r="F1956" s="86" t="s">
        <v>822</v>
      </c>
      <c r="G1956" s="91" t="s">
        <v>67</v>
      </c>
      <c r="H1956" s="6">
        <v>-45000</v>
      </c>
      <c r="I1956" s="24">
        <v>10</v>
      </c>
      <c r="K1956" t="s">
        <v>820</v>
      </c>
      <c r="M1956" s="2">
        <v>460</v>
      </c>
    </row>
    <row r="1957" spans="1:13" s="57" customFormat="1" ht="12.75">
      <c r="A1957" s="29"/>
      <c r="B1957" s="326">
        <v>10000</v>
      </c>
      <c r="C1957" s="89" t="s">
        <v>844</v>
      </c>
      <c r="D1957" s="1" t="s">
        <v>719</v>
      </c>
      <c r="E1957" s="90" t="s">
        <v>843</v>
      </c>
      <c r="F1957" s="86" t="s">
        <v>822</v>
      </c>
      <c r="G1957" s="87" t="s">
        <v>75</v>
      </c>
      <c r="H1957" s="6">
        <v>-65000</v>
      </c>
      <c r="I1957" s="24">
        <v>20</v>
      </c>
      <c r="J1957"/>
      <c r="K1957" t="s">
        <v>820</v>
      </c>
      <c r="L1957"/>
      <c r="M1957" s="2">
        <v>460</v>
      </c>
    </row>
    <row r="1958" spans="1:13" ht="12.75">
      <c r="A1958" s="13"/>
      <c r="B1958" s="115">
        <f>SUM(B1956:B1957)</f>
        <v>15000</v>
      </c>
      <c r="C1958" s="13"/>
      <c r="D1958" s="13"/>
      <c r="E1958" s="92" t="s">
        <v>843</v>
      </c>
      <c r="F1958" s="63"/>
      <c r="G1958" s="20"/>
      <c r="H1958" s="55">
        <v>0</v>
      </c>
      <c r="I1958" s="56">
        <f>+B1958/M1958</f>
        <v>32.608695652173914</v>
      </c>
      <c r="J1958" s="57"/>
      <c r="K1958" s="57"/>
      <c r="L1958" s="57"/>
      <c r="M1958" s="2">
        <v>460</v>
      </c>
    </row>
    <row r="1959" spans="2:13" ht="12.75">
      <c r="B1959" s="326"/>
      <c r="H1959" s="6">
        <f>H1958-B1959</f>
        <v>0</v>
      </c>
      <c r="I1959" s="24">
        <f>+B1959/M1959</f>
        <v>0</v>
      </c>
      <c r="M1959" s="2">
        <v>460</v>
      </c>
    </row>
    <row r="1960" spans="2:13" ht="12.75">
      <c r="B1960" s="326"/>
      <c r="H1960" s="6">
        <f>H1959-B1960</f>
        <v>0</v>
      </c>
      <c r="I1960" s="24">
        <f>+B1960/M1960</f>
        <v>0</v>
      </c>
      <c r="M1960" s="2">
        <v>460</v>
      </c>
    </row>
    <row r="1961" spans="1:13" ht="12.75">
      <c r="A1961" s="29"/>
      <c r="B1961" s="326">
        <v>5000</v>
      </c>
      <c r="C1961" s="89" t="s">
        <v>836</v>
      </c>
      <c r="D1961" s="1" t="s">
        <v>719</v>
      </c>
      <c r="E1961" s="85" t="s">
        <v>1101</v>
      </c>
      <c r="F1961" s="86" t="s">
        <v>822</v>
      </c>
      <c r="G1961" s="91" t="s">
        <v>75</v>
      </c>
      <c r="H1961" s="6">
        <v>-90000</v>
      </c>
      <c r="I1961" s="24">
        <v>10</v>
      </c>
      <c r="K1961" t="s">
        <v>820</v>
      </c>
      <c r="M1961" s="2">
        <v>460</v>
      </c>
    </row>
    <row r="1962" spans="1:13" s="57" customFormat="1" ht="12.75">
      <c r="A1962" s="29"/>
      <c r="B1962" s="326">
        <v>5000</v>
      </c>
      <c r="C1962" s="89" t="s">
        <v>832</v>
      </c>
      <c r="D1962" s="1" t="s">
        <v>719</v>
      </c>
      <c r="E1962" s="85" t="s">
        <v>1101</v>
      </c>
      <c r="F1962" s="86" t="s">
        <v>822</v>
      </c>
      <c r="G1962" s="91" t="s">
        <v>232</v>
      </c>
      <c r="H1962" s="6">
        <v>-155000</v>
      </c>
      <c r="I1962" s="24">
        <v>10</v>
      </c>
      <c r="J1962"/>
      <c r="K1962" t="s">
        <v>820</v>
      </c>
      <c r="L1962"/>
      <c r="M1962" s="2">
        <v>460</v>
      </c>
    </row>
    <row r="1963" spans="1:13" ht="12.75">
      <c r="A1963" s="13"/>
      <c r="B1963" s="115">
        <f>SUM(B1961:B1962)</f>
        <v>10000</v>
      </c>
      <c r="C1963" s="13"/>
      <c r="D1963" s="13"/>
      <c r="E1963" s="88" t="s">
        <v>1193</v>
      </c>
      <c r="F1963" s="63"/>
      <c r="G1963" s="20"/>
      <c r="H1963" s="55"/>
      <c r="I1963" s="56">
        <f aca="true" t="shared" si="153" ref="I1963:I1979">+B1963/M1963</f>
        <v>21.73913043478261</v>
      </c>
      <c r="J1963" s="57"/>
      <c r="K1963" s="57"/>
      <c r="L1963" s="57"/>
      <c r="M1963" s="2">
        <v>460</v>
      </c>
    </row>
    <row r="1964" spans="2:13" ht="12.75">
      <c r="B1964" s="326"/>
      <c r="H1964" s="6">
        <f>H1963-B1964</f>
        <v>0</v>
      </c>
      <c r="I1964" s="24">
        <f t="shared" si="153"/>
        <v>0</v>
      </c>
      <c r="M1964" s="2">
        <v>460</v>
      </c>
    </row>
    <row r="1965" spans="2:13" ht="12.75">
      <c r="B1965" s="326"/>
      <c r="H1965" s="6">
        <f>H1964-B1965</f>
        <v>0</v>
      </c>
      <c r="I1965" s="24">
        <f t="shared" si="153"/>
        <v>0</v>
      </c>
      <c r="M1965" s="2">
        <v>460</v>
      </c>
    </row>
    <row r="1966" spans="2:13" ht="12.75">
      <c r="B1966" s="326"/>
      <c r="H1966" s="6">
        <f>H1965-B1966</f>
        <v>0</v>
      </c>
      <c r="I1966" s="24">
        <f t="shared" si="153"/>
        <v>0</v>
      </c>
      <c r="M1966" s="2">
        <v>460</v>
      </c>
    </row>
    <row r="1967" spans="2:13" ht="12.75">
      <c r="B1967" s="326"/>
      <c r="H1967" s="6">
        <f>H1966-B1967</f>
        <v>0</v>
      </c>
      <c r="I1967" s="24">
        <f t="shared" si="153"/>
        <v>0</v>
      </c>
      <c r="M1967" s="2">
        <v>460</v>
      </c>
    </row>
    <row r="1968" spans="1:13" s="57" customFormat="1" ht="12.75">
      <c r="A1968" s="13"/>
      <c r="B1968" s="329">
        <f>B1972+B1976</f>
        <v>20000</v>
      </c>
      <c r="C1968" s="83" t="s">
        <v>845</v>
      </c>
      <c r="D1968" s="13"/>
      <c r="E1968" s="13"/>
      <c r="F1968" s="63"/>
      <c r="G1968" s="20"/>
      <c r="H1968" s="55">
        <f>H1965-B1968</f>
        <v>-20000</v>
      </c>
      <c r="I1968" s="56">
        <f t="shared" si="153"/>
        <v>43.47826086956522</v>
      </c>
      <c r="M1968" s="2">
        <v>460</v>
      </c>
    </row>
    <row r="1969" spans="2:13" ht="12.75">
      <c r="B1969" s="326"/>
      <c r="H1969" s="6">
        <v>0</v>
      </c>
      <c r="I1969" s="24">
        <f t="shared" si="153"/>
        <v>0</v>
      </c>
      <c r="M1969" s="2">
        <v>460</v>
      </c>
    </row>
    <row r="1970" spans="2:13" ht="12.75">
      <c r="B1970" s="326"/>
      <c r="H1970" s="6">
        <f>H1969-B1970</f>
        <v>0</v>
      </c>
      <c r="I1970" s="24">
        <f t="shared" si="153"/>
        <v>0</v>
      </c>
      <c r="M1970" s="2">
        <v>460</v>
      </c>
    </row>
    <row r="1971" spans="1:13" s="57" customFormat="1" ht="12.75">
      <c r="A1971" s="1"/>
      <c r="B1971" s="326">
        <v>15000</v>
      </c>
      <c r="C1971" s="14" t="s">
        <v>846</v>
      </c>
      <c r="D1971" s="14" t="s">
        <v>719</v>
      </c>
      <c r="E1971" s="1" t="s">
        <v>847</v>
      </c>
      <c r="F1971" s="78" t="s">
        <v>848</v>
      </c>
      <c r="G1971" s="29" t="s">
        <v>77</v>
      </c>
      <c r="H1971" s="6">
        <f>H1970-B1971</f>
        <v>-15000</v>
      </c>
      <c r="I1971" s="24">
        <f t="shared" si="153"/>
        <v>32.608695652173914</v>
      </c>
      <c r="J1971"/>
      <c r="K1971" t="s">
        <v>820</v>
      </c>
      <c r="L1971"/>
      <c r="M1971" s="2">
        <v>460</v>
      </c>
    </row>
    <row r="1972" spans="1:13" ht="12.75">
      <c r="A1972" s="13"/>
      <c r="B1972" s="115">
        <f>SUM(B1971)</f>
        <v>15000</v>
      </c>
      <c r="C1972" s="13"/>
      <c r="D1972" s="13"/>
      <c r="E1972" s="13" t="s">
        <v>847</v>
      </c>
      <c r="F1972" s="63"/>
      <c r="G1972" s="20"/>
      <c r="H1972" s="55"/>
      <c r="I1972" s="56">
        <f t="shared" si="153"/>
        <v>32.608695652173914</v>
      </c>
      <c r="J1972" s="57"/>
      <c r="K1972" s="57"/>
      <c r="L1972" s="57"/>
      <c r="M1972" s="2">
        <v>460</v>
      </c>
    </row>
    <row r="1973" spans="2:13" ht="12.75">
      <c r="B1973" s="326"/>
      <c r="H1973" s="6">
        <f>H1972-B1973</f>
        <v>0</v>
      </c>
      <c r="I1973" s="24">
        <f t="shared" si="153"/>
        <v>0</v>
      </c>
      <c r="M1973" s="2">
        <v>460</v>
      </c>
    </row>
    <row r="1974" spans="2:13" ht="12.75">
      <c r="B1974" s="326"/>
      <c r="H1974" s="6">
        <f>H1973-B1974</f>
        <v>0</v>
      </c>
      <c r="I1974" s="24">
        <f t="shared" si="153"/>
        <v>0</v>
      </c>
      <c r="M1974" s="2">
        <v>460</v>
      </c>
    </row>
    <row r="1975" spans="1:13" s="57" customFormat="1" ht="12.75">
      <c r="A1975" s="1"/>
      <c r="B1975" s="326">
        <v>5000</v>
      </c>
      <c r="C1975" s="1" t="s">
        <v>1192</v>
      </c>
      <c r="D1975" s="1" t="s">
        <v>719</v>
      </c>
      <c r="E1975" s="1" t="s">
        <v>849</v>
      </c>
      <c r="F1975" s="78" t="s">
        <v>850</v>
      </c>
      <c r="G1975" s="29" t="s">
        <v>399</v>
      </c>
      <c r="H1975" s="6">
        <f>H1974-B1975</f>
        <v>-5000</v>
      </c>
      <c r="I1975" s="24">
        <f t="shared" si="153"/>
        <v>10.869565217391305</v>
      </c>
      <c r="J1975"/>
      <c r="K1975" t="s">
        <v>720</v>
      </c>
      <c r="L1975"/>
      <c r="M1975" s="2">
        <v>460</v>
      </c>
    </row>
    <row r="1976" spans="1:13" ht="12.75">
      <c r="A1976" s="13"/>
      <c r="B1976" s="115">
        <f>SUM(B1975)</f>
        <v>5000</v>
      </c>
      <c r="C1976" s="13"/>
      <c r="D1976" s="13"/>
      <c r="E1976" s="13" t="s">
        <v>1102</v>
      </c>
      <c r="F1976" s="63"/>
      <c r="G1976" s="20"/>
      <c r="H1976" s="55"/>
      <c r="I1976" s="56">
        <f t="shared" si="153"/>
        <v>10.869565217391305</v>
      </c>
      <c r="J1976" s="57"/>
      <c r="K1976" s="57"/>
      <c r="L1976" s="57"/>
      <c r="M1976" s="2">
        <v>460</v>
      </c>
    </row>
    <row r="1977" spans="2:13" ht="12.75">
      <c r="B1977" s="326"/>
      <c r="H1977" s="6">
        <f aca="true" t="shared" si="154" ref="H1977:H1996">H1976-B1977</f>
        <v>0</v>
      </c>
      <c r="I1977" s="24">
        <f t="shared" si="153"/>
        <v>0</v>
      </c>
      <c r="M1977" s="2">
        <v>460</v>
      </c>
    </row>
    <row r="1978" spans="2:13" ht="12.75">
      <c r="B1978" s="326"/>
      <c r="H1978" s="6">
        <f t="shared" si="154"/>
        <v>0</v>
      </c>
      <c r="I1978" s="24">
        <f t="shared" si="153"/>
        <v>0</v>
      </c>
      <c r="M1978" s="2">
        <v>460</v>
      </c>
    </row>
    <row r="1979" spans="1:13" s="17" customFormat="1" ht="12.75">
      <c r="A1979" s="14"/>
      <c r="B1979" s="183"/>
      <c r="C1979" s="14"/>
      <c r="D1979" s="14"/>
      <c r="E1979" s="14"/>
      <c r="F1979" s="32"/>
      <c r="G1979" s="31"/>
      <c r="H1979" s="6">
        <f t="shared" si="154"/>
        <v>0</v>
      </c>
      <c r="I1979" s="24">
        <f t="shared" si="153"/>
        <v>0</v>
      </c>
      <c r="M1979" s="2">
        <v>460</v>
      </c>
    </row>
    <row r="1980" spans="2:13" ht="12.75">
      <c r="B1980" s="183">
        <v>250</v>
      </c>
      <c r="C1980" s="34" t="s">
        <v>851</v>
      </c>
      <c r="D1980" s="14" t="s">
        <v>719</v>
      </c>
      <c r="E1980" s="34" t="s">
        <v>708</v>
      </c>
      <c r="F1980" s="78" t="s">
        <v>852</v>
      </c>
      <c r="G1980" s="32" t="s">
        <v>24</v>
      </c>
      <c r="H1980" s="6">
        <f t="shared" si="154"/>
        <v>-250</v>
      </c>
      <c r="I1980" s="24">
        <v>0.5</v>
      </c>
      <c r="K1980" t="s">
        <v>720</v>
      </c>
      <c r="M1980" s="2">
        <v>460</v>
      </c>
    </row>
    <row r="1981" spans="2:13" ht="12.75">
      <c r="B1981" s="183">
        <v>300</v>
      </c>
      <c r="C1981" s="14" t="s">
        <v>853</v>
      </c>
      <c r="D1981" s="14" t="s">
        <v>719</v>
      </c>
      <c r="E1981" s="36" t="s">
        <v>708</v>
      </c>
      <c r="F1981" s="78" t="s">
        <v>854</v>
      </c>
      <c r="G1981" s="37" t="s">
        <v>20</v>
      </c>
      <c r="H1981" s="6">
        <f t="shared" si="154"/>
        <v>-550</v>
      </c>
      <c r="I1981" s="24">
        <v>0.6</v>
      </c>
      <c r="K1981" t="s">
        <v>820</v>
      </c>
      <c r="M1981" s="2">
        <v>460</v>
      </c>
    </row>
    <row r="1982" spans="2:13" ht="12.75">
      <c r="B1982" s="326">
        <v>4000</v>
      </c>
      <c r="C1982" s="1" t="s">
        <v>855</v>
      </c>
      <c r="D1982" s="14" t="s">
        <v>719</v>
      </c>
      <c r="E1982" s="1" t="s">
        <v>708</v>
      </c>
      <c r="F1982" s="78" t="s">
        <v>856</v>
      </c>
      <c r="G1982" s="29" t="s">
        <v>73</v>
      </c>
      <c r="H1982" s="6">
        <f t="shared" si="154"/>
        <v>-4550</v>
      </c>
      <c r="I1982" s="24">
        <v>8</v>
      </c>
      <c r="K1982" t="s">
        <v>820</v>
      </c>
      <c r="M1982" s="2">
        <v>460</v>
      </c>
    </row>
    <row r="1983" spans="2:13" ht="12.75">
      <c r="B1983" s="326">
        <v>700</v>
      </c>
      <c r="C1983" s="14" t="s">
        <v>857</v>
      </c>
      <c r="D1983" s="14" t="s">
        <v>719</v>
      </c>
      <c r="E1983" s="1" t="s">
        <v>708</v>
      </c>
      <c r="F1983" s="78" t="s">
        <v>858</v>
      </c>
      <c r="G1983" s="29" t="s">
        <v>79</v>
      </c>
      <c r="H1983" s="6">
        <f t="shared" si="154"/>
        <v>-5250</v>
      </c>
      <c r="I1983" s="24">
        <v>1.4</v>
      </c>
      <c r="K1983" t="s">
        <v>820</v>
      </c>
      <c r="M1983" s="2">
        <v>460</v>
      </c>
    </row>
    <row r="1984" spans="2:13" ht="12.75">
      <c r="B1984" s="326">
        <v>800</v>
      </c>
      <c r="C1984" s="1" t="s">
        <v>859</v>
      </c>
      <c r="D1984" s="14" t="s">
        <v>719</v>
      </c>
      <c r="E1984" s="1" t="s">
        <v>708</v>
      </c>
      <c r="F1984" s="78" t="s">
        <v>858</v>
      </c>
      <c r="G1984" s="29" t="s">
        <v>79</v>
      </c>
      <c r="H1984" s="6">
        <f t="shared" si="154"/>
        <v>-6050</v>
      </c>
      <c r="I1984" s="24">
        <v>1.6</v>
      </c>
      <c r="K1984" t="s">
        <v>820</v>
      </c>
      <c r="M1984" s="2">
        <v>460</v>
      </c>
    </row>
    <row r="1985" spans="2:13" ht="12.75">
      <c r="B1985" s="326">
        <v>750</v>
      </c>
      <c r="C1985" s="1" t="s">
        <v>860</v>
      </c>
      <c r="D1985" s="1" t="s">
        <v>719</v>
      </c>
      <c r="E1985" s="1" t="s">
        <v>708</v>
      </c>
      <c r="F1985" s="78" t="s">
        <v>861</v>
      </c>
      <c r="G1985" s="29" t="s">
        <v>226</v>
      </c>
      <c r="H1985" s="6">
        <f t="shared" si="154"/>
        <v>-6800</v>
      </c>
      <c r="I1985" s="24">
        <v>1.5</v>
      </c>
      <c r="K1985" t="s">
        <v>820</v>
      </c>
      <c r="M1985" s="2">
        <v>460</v>
      </c>
    </row>
    <row r="1986" spans="2:13" ht="12.75">
      <c r="B1986" s="326">
        <v>200</v>
      </c>
      <c r="C1986" s="1" t="s">
        <v>864</v>
      </c>
      <c r="D1986" s="1" t="s">
        <v>719</v>
      </c>
      <c r="E1986" s="1" t="s">
        <v>708</v>
      </c>
      <c r="F1986" s="78" t="s">
        <v>865</v>
      </c>
      <c r="G1986" s="29" t="s">
        <v>228</v>
      </c>
      <c r="H1986" s="6">
        <f t="shared" si="154"/>
        <v>-7000</v>
      </c>
      <c r="I1986" s="24">
        <v>0.4</v>
      </c>
      <c r="K1986" t="s">
        <v>820</v>
      </c>
      <c r="M1986" s="2">
        <v>460</v>
      </c>
    </row>
    <row r="1987" spans="2:13" ht="12.75">
      <c r="B1987" s="326">
        <v>425</v>
      </c>
      <c r="C1987" s="1" t="s">
        <v>866</v>
      </c>
      <c r="D1987" s="1" t="s">
        <v>719</v>
      </c>
      <c r="E1987" s="1" t="s">
        <v>708</v>
      </c>
      <c r="F1987" s="78" t="s">
        <v>867</v>
      </c>
      <c r="G1987" s="29" t="s">
        <v>228</v>
      </c>
      <c r="H1987" s="6">
        <f t="shared" si="154"/>
        <v>-7425</v>
      </c>
      <c r="I1987" s="24">
        <v>0.85</v>
      </c>
      <c r="K1987" t="s">
        <v>820</v>
      </c>
      <c r="M1987" s="2">
        <v>460</v>
      </c>
    </row>
    <row r="1988" spans="2:13" ht="12.75">
      <c r="B1988" s="326">
        <v>2500</v>
      </c>
      <c r="C1988" s="14" t="s">
        <v>1166</v>
      </c>
      <c r="D1988" s="1" t="s">
        <v>719</v>
      </c>
      <c r="E1988" s="1" t="s">
        <v>708</v>
      </c>
      <c r="F1988" s="78" t="s">
        <v>868</v>
      </c>
      <c r="G1988" s="29" t="s">
        <v>230</v>
      </c>
      <c r="H1988" s="6">
        <f t="shared" si="154"/>
        <v>-9925</v>
      </c>
      <c r="I1988" s="24">
        <v>5</v>
      </c>
      <c r="K1988" t="s">
        <v>820</v>
      </c>
      <c r="M1988" s="2">
        <v>460</v>
      </c>
    </row>
    <row r="1989" spans="2:13" ht="12.75">
      <c r="B1989" s="326">
        <v>7000</v>
      </c>
      <c r="C1989" s="14" t="s">
        <v>1197</v>
      </c>
      <c r="D1989" s="1" t="s">
        <v>719</v>
      </c>
      <c r="E1989" s="1" t="s">
        <v>708</v>
      </c>
      <c r="F1989" s="78" t="s">
        <v>871</v>
      </c>
      <c r="G1989" s="29" t="s">
        <v>305</v>
      </c>
      <c r="H1989" s="6">
        <f t="shared" si="154"/>
        <v>-16925</v>
      </c>
      <c r="I1989" s="24">
        <v>14</v>
      </c>
      <c r="K1989" t="s">
        <v>820</v>
      </c>
      <c r="M1989" s="2">
        <v>460</v>
      </c>
    </row>
    <row r="1990" spans="2:13" ht="12.75">
      <c r="B1990" s="326">
        <v>3000</v>
      </c>
      <c r="C1990" s="1" t="s">
        <v>874</v>
      </c>
      <c r="D1990" s="1" t="s">
        <v>719</v>
      </c>
      <c r="E1990" s="1" t="s">
        <v>708</v>
      </c>
      <c r="F1990" s="78" t="s">
        <v>875</v>
      </c>
      <c r="G1990" s="29" t="s">
        <v>368</v>
      </c>
      <c r="H1990" s="6">
        <f t="shared" si="154"/>
        <v>-19925</v>
      </c>
      <c r="I1990" s="24">
        <v>6</v>
      </c>
      <c r="K1990" t="s">
        <v>820</v>
      </c>
      <c r="M1990" s="2">
        <v>460</v>
      </c>
    </row>
    <row r="1991" spans="2:13" ht="12.75">
      <c r="B1991" s="326">
        <v>15600</v>
      </c>
      <c r="C1991" s="14" t="s">
        <v>1198</v>
      </c>
      <c r="D1991" s="1" t="s">
        <v>719</v>
      </c>
      <c r="E1991" s="1" t="s">
        <v>708</v>
      </c>
      <c r="F1991" s="78" t="s">
        <v>876</v>
      </c>
      <c r="G1991" s="29" t="s">
        <v>373</v>
      </c>
      <c r="H1991" s="6">
        <f t="shared" si="154"/>
        <v>-35525</v>
      </c>
      <c r="I1991" s="24">
        <v>31.2</v>
      </c>
      <c r="K1991" t="s">
        <v>820</v>
      </c>
      <c r="M1991" s="2">
        <v>460</v>
      </c>
    </row>
    <row r="1992" spans="2:13" ht="12.75">
      <c r="B1992" s="326">
        <v>11600</v>
      </c>
      <c r="C1992" s="14" t="s">
        <v>1199</v>
      </c>
      <c r="D1992" s="1" t="s">
        <v>719</v>
      </c>
      <c r="E1992" s="1" t="s">
        <v>708</v>
      </c>
      <c r="F1992" s="78" t="s">
        <v>877</v>
      </c>
      <c r="G1992" s="29" t="s">
        <v>375</v>
      </c>
      <c r="H1992" s="6">
        <f t="shared" si="154"/>
        <v>-47125</v>
      </c>
      <c r="I1992" s="24">
        <v>23.2</v>
      </c>
      <c r="K1992" t="s">
        <v>820</v>
      </c>
      <c r="M1992" s="2">
        <v>460</v>
      </c>
    </row>
    <row r="1993" spans="1:13" s="57" customFormat="1" ht="12.75">
      <c r="A1993" s="1"/>
      <c r="B1993" s="326">
        <v>2500</v>
      </c>
      <c r="C1993" s="1" t="s">
        <v>880</v>
      </c>
      <c r="D1993" s="1" t="s">
        <v>719</v>
      </c>
      <c r="E1993" s="1" t="s">
        <v>708</v>
      </c>
      <c r="F1993" s="78" t="s">
        <v>881</v>
      </c>
      <c r="G1993" s="29" t="s">
        <v>379</v>
      </c>
      <c r="H1993" s="6">
        <f t="shared" si="154"/>
        <v>-49625</v>
      </c>
      <c r="I1993" s="24">
        <v>5</v>
      </c>
      <c r="J1993"/>
      <c r="K1993" t="s">
        <v>820</v>
      </c>
      <c r="L1993"/>
      <c r="M1993" s="2">
        <v>460</v>
      </c>
    </row>
    <row r="1994" spans="2:13" ht="12.75">
      <c r="B1994" s="326">
        <v>10000</v>
      </c>
      <c r="C1994" s="39" t="s">
        <v>882</v>
      </c>
      <c r="D1994" s="14" t="s">
        <v>719</v>
      </c>
      <c r="E1994" s="39" t="s">
        <v>708</v>
      </c>
      <c r="F1994" s="78" t="s">
        <v>883</v>
      </c>
      <c r="G1994" s="29" t="s">
        <v>75</v>
      </c>
      <c r="H1994" s="6">
        <f t="shared" si="154"/>
        <v>-59625</v>
      </c>
      <c r="I1994" s="24">
        <v>20</v>
      </c>
      <c r="J1994" s="38"/>
      <c r="K1994" t="s">
        <v>810</v>
      </c>
      <c r="L1994" s="38"/>
      <c r="M1994" s="2">
        <v>460</v>
      </c>
    </row>
    <row r="1995" spans="2:13" ht="12.75">
      <c r="B1995" s="326">
        <v>3250</v>
      </c>
      <c r="C1995" s="14" t="s">
        <v>1200</v>
      </c>
      <c r="D1995" s="1" t="s">
        <v>719</v>
      </c>
      <c r="E1995" s="1" t="s">
        <v>708</v>
      </c>
      <c r="F1995" s="78" t="s">
        <v>884</v>
      </c>
      <c r="G1995" s="29" t="s">
        <v>371</v>
      </c>
      <c r="H1995" s="6">
        <f t="shared" si="154"/>
        <v>-62875</v>
      </c>
      <c r="I1995" s="24">
        <v>6.5</v>
      </c>
      <c r="K1995" t="s">
        <v>810</v>
      </c>
      <c r="M1995" s="2">
        <v>460</v>
      </c>
    </row>
    <row r="1996" spans="2:13" ht="12.75">
      <c r="B1996" s="326">
        <v>2500</v>
      </c>
      <c r="C1996" s="1" t="s">
        <v>885</v>
      </c>
      <c r="D1996" s="1" t="s">
        <v>719</v>
      </c>
      <c r="E1996" s="1" t="s">
        <v>708</v>
      </c>
      <c r="F1996" s="78" t="s">
        <v>886</v>
      </c>
      <c r="G1996" s="29" t="s">
        <v>379</v>
      </c>
      <c r="H1996" s="6">
        <f t="shared" si="154"/>
        <v>-65375</v>
      </c>
      <c r="I1996" s="24">
        <v>91.6</v>
      </c>
      <c r="K1996" t="s">
        <v>810</v>
      </c>
      <c r="M1996" s="2">
        <v>460</v>
      </c>
    </row>
    <row r="1997" spans="1:13" s="98" customFormat="1" ht="12.75">
      <c r="A1997" s="94"/>
      <c r="B1997" s="115">
        <f>SUM(B1980:B1996)</f>
        <v>65375</v>
      </c>
      <c r="C1997" s="94"/>
      <c r="D1997" s="94"/>
      <c r="E1997" s="94" t="s">
        <v>708</v>
      </c>
      <c r="F1997" s="63"/>
      <c r="G1997" s="96"/>
      <c r="H1997" s="95">
        <v>0</v>
      </c>
      <c r="I1997" s="97">
        <f aca="true" t="shared" si="155" ref="I1997:I2013">+B1997/M1997</f>
        <v>142.1195652173913</v>
      </c>
      <c r="M1997" s="2">
        <v>460</v>
      </c>
    </row>
    <row r="1998" spans="2:13" ht="12.75">
      <c r="B1998" s="326"/>
      <c r="H1998" s="6">
        <f aca="true" t="shared" si="156" ref="H1998:H2005">H1997-B1998</f>
        <v>0</v>
      </c>
      <c r="I1998" s="24">
        <f t="shared" si="155"/>
        <v>0</v>
      </c>
      <c r="M1998" s="2">
        <v>460</v>
      </c>
    </row>
    <row r="1999" spans="2:13" ht="12.75">
      <c r="B1999" s="326"/>
      <c r="H1999" s="6">
        <f t="shared" si="156"/>
        <v>0</v>
      </c>
      <c r="I1999" s="24">
        <f t="shared" si="155"/>
        <v>0</v>
      </c>
      <c r="M1999" s="2">
        <v>460</v>
      </c>
    </row>
    <row r="2000" spans="2:13" ht="12.75">
      <c r="B2000" s="326"/>
      <c r="H2000" s="6">
        <f t="shared" si="156"/>
        <v>0</v>
      </c>
      <c r="I2000" s="24">
        <f t="shared" si="155"/>
        <v>0</v>
      </c>
      <c r="M2000" s="2">
        <v>460</v>
      </c>
    </row>
    <row r="2001" spans="2:13" ht="12.75">
      <c r="B2001" s="326"/>
      <c r="H2001" s="6">
        <f t="shared" si="156"/>
        <v>0</v>
      </c>
      <c r="I2001" s="24">
        <f t="shared" si="155"/>
        <v>0</v>
      </c>
      <c r="M2001" s="2">
        <v>460</v>
      </c>
    </row>
    <row r="2002" spans="2:13" ht="12.75">
      <c r="B2002" s="110">
        <v>180000</v>
      </c>
      <c r="C2002" s="1" t="s">
        <v>1083</v>
      </c>
      <c r="F2002" s="78" t="s">
        <v>936</v>
      </c>
      <c r="G2002" s="31" t="s">
        <v>71</v>
      </c>
      <c r="H2002" s="6">
        <f t="shared" si="156"/>
        <v>-180000</v>
      </c>
      <c r="I2002" s="24">
        <f t="shared" si="155"/>
        <v>391.30434782608694</v>
      </c>
      <c r="M2002" s="2">
        <v>460</v>
      </c>
    </row>
    <row r="2003" spans="1:13" s="17" customFormat="1" ht="12.75">
      <c r="A2003" s="14"/>
      <c r="B2003" s="110">
        <v>160000</v>
      </c>
      <c r="C2003" s="14" t="s">
        <v>1201</v>
      </c>
      <c r="D2003" s="14"/>
      <c r="E2003" s="14"/>
      <c r="F2003" s="32" t="s">
        <v>936</v>
      </c>
      <c r="G2003" s="31" t="s">
        <v>71</v>
      </c>
      <c r="H2003" s="30">
        <f t="shared" si="156"/>
        <v>-340000</v>
      </c>
      <c r="I2003" s="41">
        <f t="shared" si="155"/>
        <v>347.82608695652175</v>
      </c>
      <c r="M2003" s="42">
        <v>460</v>
      </c>
    </row>
    <row r="2004" spans="1:13" ht="12.75">
      <c r="A2004" s="111"/>
      <c r="B2004" s="112">
        <v>100000</v>
      </c>
      <c r="C2004" s="113" t="s">
        <v>1084</v>
      </c>
      <c r="D2004" s="111"/>
      <c r="E2004" s="111" t="s">
        <v>405</v>
      </c>
      <c r="F2004" s="114"/>
      <c r="G2004" s="131" t="s">
        <v>71</v>
      </c>
      <c r="H2004" s="30">
        <f t="shared" si="156"/>
        <v>-440000</v>
      </c>
      <c r="I2004" s="24">
        <f t="shared" si="155"/>
        <v>217.3913043478261</v>
      </c>
      <c r="J2004" s="2"/>
      <c r="K2004" s="2"/>
      <c r="L2004" s="2"/>
      <c r="M2004" s="2">
        <v>460</v>
      </c>
    </row>
    <row r="2005" spans="2:13" ht="12.75">
      <c r="B2005" s="112">
        <v>100000</v>
      </c>
      <c r="C2005" s="1" t="s">
        <v>776</v>
      </c>
      <c r="F2005" s="78" t="s">
        <v>936</v>
      </c>
      <c r="G2005" s="31" t="s">
        <v>71</v>
      </c>
      <c r="H2005" s="6">
        <f t="shared" si="156"/>
        <v>-540000</v>
      </c>
      <c r="I2005" s="24">
        <f t="shared" si="155"/>
        <v>217.3913043478261</v>
      </c>
      <c r="M2005" s="2">
        <v>460</v>
      </c>
    </row>
    <row r="2006" spans="1:13" ht="12.75">
      <c r="A2006" s="13"/>
      <c r="B2006" s="115">
        <f>SUM(B2002:B2005)</f>
        <v>540000</v>
      </c>
      <c r="C2006" s="13" t="s">
        <v>937</v>
      </c>
      <c r="D2006" s="13"/>
      <c r="E2006" s="13"/>
      <c r="F2006" s="63"/>
      <c r="G2006" s="20"/>
      <c r="H2006" s="55">
        <v>0</v>
      </c>
      <c r="I2006" s="56">
        <f t="shared" si="155"/>
        <v>1173.9130434782608</v>
      </c>
      <c r="J2006" s="57"/>
      <c r="K2006" s="57"/>
      <c r="L2006" s="57"/>
      <c r="M2006" s="2">
        <v>460</v>
      </c>
    </row>
    <row r="2007" spans="8:13" ht="12.75">
      <c r="H2007" s="6">
        <f>H2006-B2007</f>
        <v>0</v>
      </c>
      <c r="I2007" s="24">
        <f t="shared" si="155"/>
        <v>0</v>
      </c>
      <c r="M2007" s="2">
        <v>460</v>
      </c>
    </row>
    <row r="2008" spans="8:13" ht="12.75">
      <c r="H2008" s="6">
        <f>H2007-B2008</f>
        <v>0</v>
      </c>
      <c r="I2008" s="24">
        <f t="shared" si="155"/>
        <v>0</v>
      </c>
      <c r="M2008" s="2">
        <v>460</v>
      </c>
    </row>
    <row r="2009" spans="2:13" ht="12.75">
      <c r="B2009" s="76"/>
      <c r="H2009" s="6">
        <f>H2008-B2009</f>
        <v>0</v>
      </c>
      <c r="I2009" s="24">
        <f t="shared" si="155"/>
        <v>0</v>
      </c>
      <c r="M2009" s="2">
        <v>460</v>
      </c>
    </row>
    <row r="2010" spans="2:13" ht="12.75">
      <c r="B2010" s="76"/>
      <c r="H2010" s="6">
        <f>H2009-B2010</f>
        <v>0</v>
      </c>
      <c r="I2010" s="24">
        <f t="shared" si="155"/>
        <v>0</v>
      </c>
      <c r="M2010" s="2">
        <v>460</v>
      </c>
    </row>
    <row r="2011" spans="1:13" ht="13.5" thickBot="1">
      <c r="A2011" s="43"/>
      <c r="B2011" s="44">
        <f>+B2020+B2024</f>
        <v>99500</v>
      </c>
      <c r="C2011" s="46"/>
      <c r="D2011" s="45" t="s">
        <v>887</v>
      </c>
      <c r="E2011" s="43"/>
      <c r="F2011" s="82"/>
      <c r="G2011" s="47"/>
      <c r="H2011" s="99">
        <f>H2010-B2011</f>
        <v>-99500</v>
      </c>
      <c r="I2011" s="100">
        <f t="shared" si="155"/>
        <v>216.30434782608697</v>
      </c>
      <c r="J2011" s="49"/>
      <c r="K2011" s="49"/>
      <c r="L2011" s="49"/>
      <c r="M2011" s="2">
        <v>460</v>
      </c>
    </row>
    <row r="2012" spans="4:13" ht="12.75">
      <c r="D2012" s="14"/>
      <c r="H2012" s="6">
        <f>H2010-B2012</f>
        <v>0</v>
      </c>
      <c r="I2012" s="24">
        <f t="shared" si="155"/>
        <v>0</v>
      </c>
      <c r="M2012" s="2">
        <v>460</v>
      </c>
    </row>
    <row r="2013" spans="2:13" ht="12.75">
      <c r="B2013" s="30"/>
      <c r="D2013" s="14"/>
      <c r="G2013" s="32"/>
      <c r="H2013" s="6">
        <f aca="true" t="shared" si="157" ref="H2013:H2019">H2012-B2013</f>
        <v>0</v>
      </c>
      <c r="I2013" s="24">
        <f t="shared" si="155"/>
        <v>0</v>
      </c>
      <c r="M2013" s="2">
        <v>460</v>
      </c>
    </row>
    <row r="2014" spans="2:13" ht="12.75">
      <c r="B2014" s="302">
        <v>2500</v>
      </c>
      <c r="C2014" s="1" t="s">
        <v>888</v>
      </c>
      <c r="D2014" s="14" t="s">
        <v>889</v>
      </c>
      <c r="E2014" s="1" t="s">
        <v>890</v>
      </c>
      <c r="F2014" s="78" t="s">
        <v>891</v>
      </c>
      <c r="G2014" s="32" t="s">
        <v>24</v>
      </c>
      <c r="H2014" s="6">
        <f t="shared" si="157"/>
        <v>-2500</v>
      </c>
      <c r="I2014" s="24">
        <v>5</v>
      </c>
      <c r="K2014" t="s">
        <v>892</v>
      </c>
      <c r="M2014" s="2">
        <v>460</v>
      </c>
    </row>
    <row r="2015" spans="2:13" ht="12.75">
      <c r="B2015" s="312">
        <v>5000</v>
      </c>
      <c r="C2015" s="1" t="s">
        <v>888</v>
      </c>
      <c r="D2015" s="14" t="s">
        <v>889</v>
      </c>
      <c r="E2015" s="1" t="s">
        <v>893</v>
      </c>
      <c r="F2015" s="291" t="s">
        <v>894</v>
      </c>
      <c r="G2015" s="29" t="s">
        <v>20</v>
      </c>
      <c r="H2015" s="6">
        <f t="shared" si="157"/>
        <v>-7500</v>
      </c>
      <c r="I2015" s="24">
        <v>10</v>
      </c>
      <c r="K2015" t="s">
        <v>892</v>
      </c>
      <c r="M2015" s="2">
        <v>460</v>
      </c>
    </row>
    <row r="2016" spans="2:13" ht="12.75">
      <c r="B2016" s="312">
        <v>2500</v>
      </c>
      <c r="C2016" s="1" t="s">
        <v>888</v>
      </c>
      <c r="D2016" s="1" t="s">
        <v>889</v>
      </c>
      <c r="E2016" s="1" t="s">
        <v>895</v>
      </c>
      <c r="F2016" s="291" t="s">
        <v>896</v>
      </c>
      <c r="G2016" s="29" t="s">
        <v>61</v>
      </c>
      <c r="H2016" s="6">
        <f t="shared" si="157"/>
        <v>-10000</v>
      </c>
      <c r="I2016" s="24">
        <v>5</v>
      </c>
      <c r="K2016" t="s">
        <v>892</v>
      </c>
      <c r="M2016" s="2">
        <v>460</v>
      </c>
    </row>
    <row r="2017" spans="1:13" s="17" customFormat="1" ht="12.75">
      <c r="A2017" s="1"/>
      <c r="B2017" s="312">
        <v>2500</v>
      </c>
      <c r="C2017" s="1" t="s">
        <v>888</v>
      </c>
      <c r="D2017" s="1" t="s">
        <v>889</v>
      </c>
      <c r="E2017" s="1" t="s">
        <v>893</v>
      </c>
      <c r="F2017" s="291" t="s">
        <v>897</v>
      </c>
      <c r="G2017" s="29" t="s">
        <v>61</v>
      </c>
      <c r="H2017" s="6">
        <f t="shared" si="157"/>
        <v>-12500</v>
      </c>
      <c r="I2017" s="24">
        <v>5</v>
      </c>
      <c r="J2017"/>
      <c r="K2017" t="s">
        <v>892</v>
      </c>
      <c r="L2017"/>
      <c r="M2017" s="2">
        <v>460</v>
      </c>
    </row>
    <row r="2018" spans="2:13" ht="12.75">
      <c r="B2018" s="312">
        <v>4000</v>
      </c>
      <c r="C2018" s="1" t="s">
        <v>888</v>
      </c>
      <c r="D2018" s="1" t="s">
        <v>889</v>
      </c>
      <c r="E2018" s="1" t="s">
        <v>893</v>
      </c>
      <c r="F2018" s="291" t="s">
        <v>898</v>
      </c>
      <c r="G2018" s="29" t="s">
        <v>61</v>
      </c>
      <c r="H2018" s="6">
        <f t="shared" si="157"/>
        <v>-16500</v>
      </c>
      <c r="I2018" s="24">
        <v>8</v>
      </c>
      <c r="K2018" t="s">
        <v>892</v>
      </c>
      <c r="M2018" s="2">
        <v>460</v>
      </c>
    </row>
    <row r="2019" spans="2:13" ht="12.75">
      <c r="B2019" s="312">
        <v>8000</v>
      </c>
      <c r="C2019" s="1" t="s">
        <v>888</v>
      </c>
      <c r="D2019" s="1" t="s">
        <v>889</v>
      </c>
      <c r="E2019" s="1" t="s">
        <v>893</v>
      </c>
      <c r="F2019" s="291" t="s">
        <v>899</v>
      </c>
      <c r="G2019" s="29" t="s">
        <v>373</v>
      </c>
      <c r="H2019" s="6">
        <f t="shared" si="157"/>
        <v>-24500</v>
      </c>
      <c r="I2019" s="24">
        <v>16</v>
      </c>
      <c r="K2019" t="s">
        <v>892</v>
      </c>
      <c r="M2019" s="2">
        <v>460</v>
      </c>
    </row>
    <row r="2020" spans="1:13" s="57" customFormat="1" ht="12.75">
      <c r="A2020" s="13"/>
      <c r="B2020" s="319">
        <f>SUM(B2014:B2019)</f>
        <v>24500</v>
      </c>
      <c r="C2020" s="13" t="s">
        <v>0</v>
      </c>
      <c r="D2020" s="13"/>
      <c r="E2020" s="13"/>
      <c r="F2020" s="63"/>
      <c r="G2020" s="20"/>
      <c r="H2020" s="55">
        <v>0</v>
      </c>
      <c r="I2020" s="56">
        <f aca="true" t="shared" si="158" ref="I2020:I2032">+B2020/M2020</f>
        <v>53.26086956521739</v>
      </c>
      <c r="M2020" s="2">
        <v>460</v>
      </c>
    </row>
    <row r="2021" spans="2:14" ht="12.75">
      <c r="B2021" s="38"/>
      <c r="C2021" s="39"/>
      <c r="D2021" s="14"/>
      <c r="E2021" s="39"/>
      <c r="H2021" s="6">
        <f>H2020-B2021</f>
        <v>0</v>
      </c>
      <c r="I2021" s="24">
        <f t="shared" si="158"/>
        <v>0</v>
      </c>
      <c r="J2021" s="38"/>
      <c r="K2021" s="38"/>
      <c r="L2021" s="38"/>
      <c r="M2021" s="2">
        <v>460</v>
      </c>
      <c r="N2021" s="40">
        <v>500</v>
      </c>
    </row>
    <row r="2022" spans="4:13" ht="12.75">
      <c r="D2022" s="14"/>
      <c r="H2022" s="6">
        <f>H2021-B2022</f>
        <v>0</v>
      </c>
      <c r="I2022" s="24">
        <f t="shared" si="158"/>
        <v>0</v>
      </c>
      <c r="M2022" s="2">
        <v>460</v>
      </c>
    </row>
    <row r="2023" spans="2:13" ht="12.75">
      <c r="B2023" s="101">
        <v>75000</v>
      </c>
      <c r="C2023" s="1" t="s">
        <v>1</v>
      </c>
      <c r="D2023" s="14" t="s">
        <v>887</v>
      </c>
      <c r="F2023" s="32" t="s">
        <v>900</v>
      </c>
      <c r="G2023" s="31" t="s">
        <v>379</v>
      </c>
      <c r="H2023" s="6">
        <f>H2022-B2023</f>
        <v>-75000</v>
      </c>
      <c r="I2023" s="24">
        <f t="shared" si="158"/>
        <v>163.04347826086956</v>
      </c>
      <c r="M2023" s="2">
        <v>460</v>
      </c>
    </row>
    <row r="2024" spans="1:13" ht="12.75">
      <c r="A2024" s="13"/>
      <c r="B2024" s="102">
        <f>SUM(B2023)</f>
        <v>75000</v>
      </c>
      <c r="C2024" s="13" t="s">
        <v>1</v>
      </c>
      <c r="D2024" s="13"/>
      <c r="E2024" s="13"/>
      <c r="F2024" s="63"/>
      <c r="G2024" s="20"/>
      <c r="H2024" s="55">
        <v>0</v>
      </c>
      <c r="I2024" s="56">
        <f t="shared" si="158"/>
        <v>163.04347826086956</v>
      </c>
      <c r="J2024" s="57"/>
      <c r="K2024" s="57"/>
      <c r="L2024" s="57"/>
      <c r="M2024" s="2">
        <v>460</v>
      </c>
    </row>
    <row r="2025" spans="4:13" ht="12.75">
      <c r="D2025" s="14"/>
      <c r="H2025" s="6">
        <f aca="true" t="shared" si="159" ref="H2025:H2030">H2024-B2025</f>
        <v>0</v>
      </c>
      <c r="I2025" s="24">
        <f t="shared" si="158"/>
        <v>0</v>
      </c>
      <c r="M2025" s="2">
        <v>460</v>
      </c>
    </row>
    <row r="2026" spans="4:13" ht="12.75">
      <c r="D2026" s="14"/>
      <c r="H2026" s="6">
        <f t="shared" si="159"/>
        <v>0</v>
      </c>
      <c r="I2026" s="24">
        <f t="shared" si="158"/>
        <v>0</v>
      </c>
      <c r="M2026" s="2">
        <v>460</v>
      </c>
    </row>
    <row r="2027" spans="4:13" ht="12.75">
      <c r="D2027" s="14"/>
      <c r="H2027" s="6">
        <f t="shared" si="159"/>
        <v>0</v>
      </c>
      <c r="I2027" s="24">
        <f t="shared" si="158"/>
        <v>0</v>
      </c>
      <c r="M2027" s="2">
        <v>460</v>
      </c>
    </row>
    <row r="2028" spans="8:13" ht="12.75">
      <c r="H2028" s="6">
        <f t="shared" si="159"/>
        <v>0</v>
      </c>
      <c r="I2028" s="24">
        <f t="shared" si="158"/>
        <v>0</v>
      </c>
      <c r="M2028" s="2">
        <v>460</v>
      </c>
    </row>
    <row r="2029" spans="8:13" ht="12.75">
      <c r="H2029" s="6">
        <f t="shared" si="159"/>
        <v>0</v>
      </c>
      <c r="I2029" s="24">
        <f t="shared" si="158"/>
        <v>0</v>
      </c>
      <c r="M2029" s="2">
        <v>460</v>
      </c>
    </row>
    <row r="2030" spans="1:13" ht="13.5" thickBot="1">
      <c r="A2030" s="43"/>
      <c r="B2030" s="343">
        <f>+B2061+B2088+B2092</f>
        <v>1020300</v>
      </c>
      <c r="C2030" s="46"/>
      <c r="D2030" s="45" t="s">
        <v>901</v>
      </c>
      <c r="E2030" s="46"/>
      <c r="F2030" s="82"/>
      <c r="G2030" s="47"/>
      <c r="H2030" s="70">
        <f t="shared" si="159"/>
        <v>-1020300</v>
      </c>
      <c r="I2030" s="67">
        <f t="shared" si="158"/>
        <v>2218.0434782608695</v>
      </c>
      <c r="J2030" s="49"/>
      <c r="K2030" s="49"/>
      <c r="L2030" s="49"/>
      <c r="M2030" s="2">
        <v>460</v>
      </c>
    </row>
    <row r="2031" spans="8:13" ht="12.75">
      <c r="H2031" s="6">
        <v>0</v>
      </c>
      <c r="I2031" s="24">
        <f t="shared" si="158"/>
        <v>0</v>
      </c>
      <c r="M2031" s="2">
        <v>460</v>
      </c>
    </row>
    <row r="2032" spans="8:13" ht="12.75">
      <c r="H2032" s="6">
        <f aca="true" t="shared" si="160" ref="H2032:H2060">H2031-B2032</f>
        <v>0</v>
      </c>
      <c r="I2032" s="24">
        <f t="shared" si="158"/>
        <v>0</v>
      </c>
      <c r="M2032" s="2">
        <v>460</v>
      </c>
    </row>
    <row r="2033" spans="2:13" ht="12.75">
      <c r="B2033" s="101">
        <v>10000</v>
      </c>
      <c r="C2033" s="1" t="s">
        <v>0</v>
      </c>
      <c r="D2033" s="1" t="s">
        <v>902</v>
      </c>
      <c r="E2033" s="1" t="s">
        <v>903</v>
      </c>
      <c r="F2033" s="291" t="s">
        <v>904</v>
      </c>
      <c r="G2033" s="29" t="s">
        <v>63</v>
      </c>
      <c r="H2033" s="6">
        <f t="shared" si="160"/>
        <v>-10000</v>
      </c>
      <c r="I2033" s="24">
        <v>20</v>
      </c>
      <c r="K2033" t="s">
        <v>892</v>
      </c>
      <c r="M2033" s="2">
        <v>460</v>
      </c>
    </row>
    <row r="2034" spans="2:13" ht="12.75">
      <c r="B2034" s="101">
        <v>5000</v>
      </c>
      <c r="C2034" s="1" t="s">
        <v>0</v>
      </c>
      <c r="D2034" s="1" t="s">
        <v>902</v>
      </c>
      <c r="E2034" s="1" t="s">
        <v>903</v>
      </c>
      <c r="F2034" s="291" t="s">
        <v>905</v>
      </c>
      <c r="G2034" s="29" t="s">
        <v>65</v>
      </c>
      <c r="H2034" s="6">
        <f t="shared" si="160"/>
        <v>-15000</v>
      </c>
      <c r="I2034" s="24">
        <v>10</v>
      </c>
      <c r="K2034" t="s">
        <v>892</v>
      </c>
      <c r="M2034" s="2">
        <v>460</v>
      </c>
    </row>
    <row r="2035" spans="2:13" ht="12.75">
      <c r="B2035" s="101">
        <v>14000</v>
      </c>
      <c r="C2035" s="1" t="s">
        <v>0</v>
      </c>
      <c r="D2035" s="1" t="s">
        <v>902</v>
      </c>
      <c r="E2035" s="1" t="s">
        <v>903</v>
      </c>
      <c r="F2035" s="291" t="s">
        <v>906</v>
      </c>
      <c r="G2035" s="29" t="s">
        <v>67</v>
      </c>
      <c r="H2035" s="6">
        <f t="shared" si="160"/>
        <v>-29000</v>
      </c>
      <c r="I2035" s="24">
        <v>28</v>
      </c>
      <c r="K2035" t="s">
        <v>892</v>
      </c>
      <c r="M2035" s="2">
        <v>460</v>
      </c>
    </row>
    <row r="2036" spans="2:13" ht="12.75">
      <c r="B2036" s="101">
        <v>5000</v>
      </c>
      <c r="C2036" s="1" t="s">
        <v>0</v>
      </c>
      <c r="D2036" s="1" t="s">
        <v>902</v>
      </c>
      <c r="E2036" s="1" t="s">
        <v>903</v>
      </c>
      <c r="F2036" s="291" t="s">
        <v>907</v>
      </c>
      <c r="G2036" s="29" t="s">
        <v>69</v>
      </c>
      <c r="H2036" s="6">
        <f t="shared" si="160"/>
        <v>-34000</v>
      </c>
      <c r="I2036" s="24">
        <v>10</v>
      </c>
      <c r="K2036" t="s">
        <v>892</v>
      </c>
      <c r="M2036" s="2">
        <v>460</v>
      </c>
    </row>
    <row r="2037" spans="2:13" ht="12.75">
      <c r="B2037" s="101">
        <v>5000</v>
      </c>
      <c r="C2037" s="1" t="s">
        <v>0</v>
      </c>
      <c r="D2037" s="1" t="s">
        <v>902</v>
      </c>
      <c r="E2037" s="1" t="s">
        <v>903</v>
      </c>
      <c r="F2037" s="291" t="s">
        <v>908</v>
      </c>
      <c r="G2037" s="29" t="s">
        <v>71</v>
      </c>
      <c r="H2037" s="6">
        <f t="shared" si="160"/>
        <v>-39000</v>
      </c>
      <c r="I2037" s="24">
        <v>10</v>
      </c>
      <c r="K2037" t="s">
        <v>892</v>
      </c>
      <c r="M2037" s="2">
        <v>460</v>
      </c>
    </row>
    <row r="2038" spans="2:13" ht="12.75">
      <c r="B2038" s="101">
        <v>5000</v>
      </c>
      <c r="C2038" s="1" t="s">
        <v>0</v>
      </c>
      <c r="D2038" s="1" t="s">
        <v>902</v>
      </c>
      <c r="E2038" s="1" t="s">
        <v>903</v>
      </c>
      <c r="F2038" s="291" t="s">
        <v>909</v>
      </c>
      <c r="G2038" s="29" t="s">
        <v>73</v>
      </c>
      <c r="H2038" s="6">
        <f t="shared" si="160"/>
        <v>-44000</v>
      </c>
      <c r="I2038" s="24">
        <v>10</v>
      </c>
      <c r="K2038" t="s">
        <v>892</v>
      </c>
      <c r="M2038" s="2">
        <v>460</v>
      </c>
    </row>
    <row r="2039" spans="2:13" ht="12.75">
      <c r="B2039" s="101">
        <v>5000</v>
      </c>
      <c r="C2039" s="1" t="s">
        <v>0</v>
      </c>
      <c r="D2039" s="1" t="s">
        <v>902</v>
      </c>
      <c r="E2039" s="1" t="s">
        <v>903</v>
      </c>
      <c r="F2039" s="291" t="s">
        <v>910</v>
      </c>
      <c r="G2039" s="29" t="s">
        <v>75</v>
      </c>
      <c r="H2039" s="6">
        <f t="shared" si="160"/>
        <v>-49000</v>
      </c>
      <c r="I2039" s="24">
        <v>10</v>
      </c>
      <c r="K2039" t="s">
        <v>892</v>
      </c>
      <c r="M2039" s="2">
        <v>460</v>
      </c>
    </row>
    <row r="2040" spans="2:13" ht="12.75">
      <c r="B2040" s="101">
        <v>10000</v>
      </c>
      <c r="C2040" s="1" t="s">
        <v>0</v>
      </c>
      <c r="D2040" s="1" t="s">
        <v>902</v>
      </c>
      <c r="E2040" s="1" t="s">
        <v>903</v>
      </c>
      <c r="F2040" s="291" t="s">
        <v>911</v>
      </c>
      <c r="G2040" s="29" t="s">
        <v>77</v>
      </c>
      <c r="H2040" s="6">
        <f t="shared" si="160"/>
        <v>-59000</v>
      </c>
      <c r="I2040" s="24">
        <v>20</v>
      </c>
      <c r="K2040" t="s">
        <v>892</v>
      </c>
      <c r="M2040" s="2">
        <v>460</v>
      </c>
    </row>
    <row r="2041" spans="2:13" ht="12.75">
      <c r="B2041" s="105">
        <v>5000</v>
      </c>
      <c r="C2041" s="1" t="s">
        <v>0</v>
      </c>
      <c r="D2041" s="1" t="s">
        <v>902</v>
      </c>
      <c r="E2041" s="1" t="s">
        <v>903</v>
      </c>
      <c r="F2041" s="291" t="s">
        <v>912</v>
      </c>
      <c r="G2041" s="29" t="s">
        <v>79</v>
      </c>
      <c r="H2041" s="6">
        <f t="shared" si="160"/>
        <v>-64000</v>
      </c>
      <c r="I2041" s="24">
        <v>14</v>
      </c>
      <c r="K2041" t="s">
        <v>892</v>
      </c>
      <c r="M2041" s="2">
        <v>460</v>
      </c>
    </row>
    <row r="2042" spans="2:13" ht="12.75">
      <c r="B2042" s="101">
        <v>7000</v>
      </c>
      <c r="C2042" s="1" t="s">
        <v>0</v>
      </c>
      <c r="D2042" s="1" t="s">
        <v>902</v>
      </c>
      <c r="E2042" s="1" t="s">
        <v>903</v>
      </c>
      <c r="F2042" s="291" t="s">
        <v>913</v>
      </c>
      <c r="G2042" s="29" t="s">
        <v>81</v>
      </c>
      <c r="H2042" s="6">
        <f t="shared" si="160"/>
        <v>-71000</v>
      </c>
      <c r="I2042" s="24">
        <v>14</v>
      </c>
      <c r="K2042" t="s">
        <v>892</v>
      </c>
      <c r="M2042" s="2">
        <v>460</v>
      </c>
    </row>
    <row r="2043" spans="2:13" ht="12.75">
      <c r="B2043" s="101">
        <v>5000</v>
      </c>
      <c r="C2043" s="1" t="s">
        <v>0</v>
      </c>
      <c r="D2043" s="1" t="s">
        <v>902</v>
      </c>
      <c r="E2043" s="1" t="s">
        <v>903</v>
      </c>
      <c r="F2043" s="291" t="s">
        <v>914</v>
      </c>
      <c r="G2043" s="29" t="s">
        <v>224</v>
      </c>
      <c r="H2043" s="6">
        <f t="shared" si="160"/>
        <v>-76000</v>
      </c>
      <c r="I2043" s="24">
        <v>10</v>
      </c>
      <c r="K2043" t="s">
        <v>892</v>
      </c>
      <c r="M2043" s="2">
        <v>460</v>
      </c>
    </row>
    <row r="2044" spans="2:13" ht="12.75">
      <c r="B2044" s="101">
        <v>15000</v>
      </c>
      <c r="C2044" s="1" t="s">
        <v>0</v>
      </c>
      <c r="D2044" s="1" t="s">
        <v>902</v>
      </c>
      <c r="E2044" s="1" t="s">
        <v>903</v>
      </c>
      <c r="F2044" s="291" t="s">
        <v>915</v>
      </c>
      <c r="G2044" s="29" t="s">
        <v>226</v>
      </c>
      <c r="H2044" s="6">
        <f t="shared" si="160"/>
        <v>-91000</v>
      </c>
      <c r="I2044" s="24">
        <v>30</v>
      </c>
      <c r="K2044" t="s">
        <v>892</v>
      </c>
      <c r="M2044" s="2">
        <v>460</v>
      </c>
    </row>
    <row r="2045" spans="2:13" ht="12.75">
      <c r="B2045" s="101">
        <v>10000</v>
      </c>
      <c r="C2045" s="1" t="s">
        <v>0</v>
      </c>
      <c r="D2045" s="1" t="s">
        <v>902</v>
      </c>
      <c r="E2045" s="1" t="s">
        <v>903</v>
      </c>
      <c r="F2045" s="291" t="s">
        <v>916</v>
      </c>
      <c r="G2045" s="29" t="s">
        <v>228</v>
      </c>
      <c r="H2045" s="6">
        <f t="shared" si="160"/>
        <v>-101000</v>
      </c>
      <c r="I2045" s="24">
        <v>20</v>
      </c>
      <c r="K2045" t="s">
        <v>892</v>
      </c>
      <c r="M2045" s="2">
        <v>460</v>
      </c>
    </row>
    <row r="2046" spans="2:13" ht="12.75">
      <c r="B2046" s="101">
        <v>5000</v>
      </c>
      <c r="C2046" s="1" t="s">
        <v>0</v>
      </c>
      <c r="D2046" s="1" t="s">
        <v>902</v>
      </c>
      <c r="E2046" s="1" t="s">
        <v>903</v>
      </c>
      <c r="F2046" s="291" t="s">
        <v>917</v>
      </c>
      <c r="G2046" s="29" t="s">
        <v>230</v>
      </c>
      <c r="H2046" s="6">
        <f t="shared" si="160"/>
        <v>-106000</v>
      </c>
      <c r="I2046" s="24">
        <v>10</v>
      </c>
      <c r="K2046" t="s">
        <v>892</v>
      </c>
      <c r="M2046" s="2">
        <v>460</v>
      </c>
    </row>
    <row r="2047" spans="2:13" ht="12.75">
      <c r="B2047" s="101">
        <v>5000</v>
      </c>
      <c r="C2047" s="1" t="s">
        <v>0</v>
      </c>
      <c r="D2047" s="1" t="s">
        <v>902</v>
      </c>
      <c r="E2047" s="1" t="s">
        <v>903</v>
      </c>
      <c r="F2047" s="291" t="s">
        <v>918</v>
      </c>
      <c r="G2047" s="29" t="s">
        <v>232</v>
      </c>
      <c r="H2047" s="6">
        <f t="shared" si="160"/>
        <v>-111000</v>
      </c>
      <c r="I2047" s="24">
        <v>10</v>
      </c>
      <c r="K2047" t="s">
        <v>892</v>
      </c>
      <c r="M2047" s="2">
        <v>460</v>
      </c>
    </row>
    <row r="2048" spans="2:13" ht="12.75">
      <c r="B2048" s="101">
        <v>5000</v>
      </c>
      <c r="C2048" s="1" t="s">
        <v>0</v>
      </c>
      <c r="D2048" s="1" t="s">
        <v>902</v>
      </c>
      <c r="E2048" s="1" t="s">
        <v>903</v>
      </c>
      <c r="F2048" s="291" t="s">
        <v>919</v>
      </c>
      <c r="G2048" s="29" t="s">
        <v>302</v>
      </c>
      <c r="H2048" s="6">
        <f t="shared" si="160"/>
        <v>-116000</v>
      </c>
      <c r="I2048" s="24">
        <v>10</v>
      </c>
      <c r="K2048" t="s">
        <v>892</v>
      </c>
      <c r="M2048" s="2">
        <v>460</v>
      </c>
    </row>
    <row r="2049" spans="2:13" ht="12.75">
      <c r="B2049" s="101">
        <v>5000</v>
      </c>
      <c r="C2049" s="1" t="s">
        <v>0</v>
      </c>
      <c r="D2049" s="1" t="s">
        <v>902</v>
      </c>
      <c r="E2049" s="1" t="s">
        <v>903</v>
      </c>
      <c r="F2049" s="291" t="s">
        <v>920</v>
      </c>
      <c r="G2049" s="29" t="s">
        <v>303</v>
      </c>
      <c r="H2049" s="6">
        <f t="shared" si="160"/>
        <v>-121000</v>
      </c>
      <c r="I2049" s="24">
        <v>10</v>
      </c>
      <c r="K2049" t="s">
        <v>892</v>
      </c>
      <c r="M2049" s="2">
        <v>460</v>
      </c>
    </row>
    <row r="2050" spans="2:13" ht="12.75">
      <c r="B2050" s="101">
        <v>5000</v>
      </c>
      <c r="C2050" s="1" t="s">
        <v>0</v>
      </c>
      <c r="D2050" s="1" t="s">
        <v>902</v>
      </c>
      <c r="E2050" s="1" t="s">
        <v>903</v>
      </c>
      <c r="F2050" s="291" t="s">
        <v>921</v>
      </c>
      <c r="G2050" s="29" t="s">
        <v>304</v>
      </c>
      <c r="H2050" s="6">
        <f t="shared" si="160"/>
        <v>-126000</v>
      </c>
      <c r="I2050" s="24">
        <v>10</v>
      </c>
      <c r="K2050" t="s">
        <v>892</v>
      </c>
      <c r="M2050" s="2">
        <v>460</v>
      </c>
    </row>
    <row r="2051" spans="2:13" ht="12.75">
      <c r="B2051" s="101">
        <v>5000</v>
      </c>
      <c r="C2051" s="1" t="s">
        <v>0</v>
      </c>
      <c r="D2051" s="1" t="s">
        <v>902</v>
      </c>
      <c r="E2051" s="1" t="s">
        <v>903</v>
      </c>
      <c r="F2051" s="291" t="s">
        <v>922</v>
      </c>
      <c r="G2051" s="29" t="s">
        <v>305</v>
      </c>
      <c r="H2051" s="6">
        <f t="shared" si="160"/>
        <v>-131000</v>
      </c>
      <c r="I2051" s="24">
        <v>10</v>
      </c>
      <c r="K2051" t="s">
        <v>892</v>
      </c>
      <c r="M2051" s="2">
        <v>460</v>
      </c>
    </row>
    <row r="2052" spans="2:13" ht="12.75">
      <c r="B2052" s="101">
        <v>15000</v>
      </c>
      <c r="C2052" s="1" t="s">
        <v>0</v>
      </c>
      <c r="D2052" s="1" t="s">
        <v>902</v>
      </c>
      <c r="E2052" s="1" t="s">
        <v>903</v>
      </c>
      <c r="F2052" s="291" t="s">
        <v>923</v>
      </c>
      <c r="G2052" s="29" t="s">
        <v>311</v>
      </c>
      <c r="H2052" s="6">
        <f t="shared" si="160"/>
        <v>-146000</v>
      </c>
      <c r="I2052" s="24">
        <v>30</v>
      </c>
      <c r="K2052" t="s">
        <v>892</v>
      </c>
      <c r="M2052" s="2">
        <v>460</v>
      </c>
    </row>
    <row r="2053" spans="2:13" ht="12.75">
      <c r="B2053" s="101">
        <v>10000</v>
      </c>
      <c r="C2053" s="1" t="s">
        <v>0</v>
      </c>
      <c r="D2053" s="1" t="s">
        <v>902</v>
      </c>
      <c r="E2053" s="1" t="s">
        <v>903</v>
      </c>
      <c r="F2053" s="291" t="s">
        <v>924</v>
      </c>
      <c r="G2053" s="29" t="s">
        <v>368</v>
      </c>
      <c r="H2053" s="6">
        <f t="shared" si="160"/>
        <v>-156000</v>
      </c>
      <c r="I2053" s="24">
        <v>20</v>
      </c>
      <c r="K2053" t="s">
        <v>892</v>
      </c>
      <c r="M2053" s="2">
        <v>460</v>
      </c>
    </row>
    <row r="2054" spans="2:13" ht="12.75">
      <c r="B2054" s="101">
        <v>5000</v>
      </c>
      <c r="C2054" s="1" t="s">
        <v>0</v>
      </c>
      <c r="D2054" s="1" t="s">
        <v>902</v>
      </c>
      <c r="E2054" s="1" t="s">
        <v>903</v>
      </c>
      <c r="F2054" s="291" t="s">
        <v>925</v>
      </c>
      <c r="G2054" s="29" t="s">
        <v>371</v>
      </c>
      <c r="H2054" s="6">
        <f t="shared" si="160"/>
        <v>-161000</v>
      </c>
      <c r="I2054" s="24">
        <v>10</v>
      </c>
      <c r="K2054" t="s">
        <v>892</v>
      </c>
      <c r="M2054" s="2">
        <v>460</v>
      </c>
    </row>
    <row r="2055" spans="2:13" ht="12.75">
      <c r="B2055" s="101">
        <v>5000</v>
      </c>
      <c r="C2055" s="1" t="s">
        <v>0</v>
      </c>
      <c r="D2055" s="1" t="s">
        <v>902</v>
      </c>
      <c r="E2055" s="1" t="s">
        <v>903</v>
      </c>
      <c r="F2055" s="291" t="s">
        <v>926</v>
      </c>
      <c r="G2055" s="29" t="s">
        <v>373</v>
      </c>
      <c r="H2055" s="6">
        <f t="shared" si="160"/>
        <v>-166000</v>
      </c>
      <c r="I2055" s="24">
        <v>10</v>
      </c>
      <c r="K2055" t="s">
        <v>892</v>
      </c>
      <c r="M2055" s="2">
        <v>460</v>
      </c>
    </row>
    <row r="2056" spans="2:13" ht="12.75">
      <c r="B2056" s="101">
        <v>5000</v>
      </c>
      <c r="C2056" s="1" t="s">
        <v>0</v>
      </c>
      <c r="D2056" s="1" t="s">
        <v>902</v>
      </c>
      <c r="E2056" s="1" t="s">
        <v>903</v>
      </c>
      <c r="F2056" s="291" t="s">
        <v>927</v>
      </c>
      <c r="G2056" s="29" t="s">
        <v>375</v>
      </c>
      <c r="H2056" s="6">
        <f t="shared" si="160"/>
        <v>-171000</v>
      </c>
      <c r="I2056" s="24">
        <v>10</v>
      </c>
      <c r="K2056" t="s">
        <v>892</v>
      </c>
      <c r="M2056" s="2">
        <v>460</v>
      </c>
    </row>
    <row r="2057" spans="2:13" ht="12.75">
      <c r="B2057" s="101">
        <v>5000</v>
      </c>
      <c r="C2057" s="1" t="s">
        <v>0</v>
      </c>
      <c r="D2057" s="1" t="s">
        <v>902</v>
      </c>
      <c r="E2057" s="1" t="s">
        <v>903</v>
      </c>
      <c r="F2057" s="291" t="s">
        <v>928</v>
      </c>
      <c r="G2057" s="29" t="s">
        <v>397</v>
      </c>
      <c r="H2057" s="6">
        <f t="shared" si="160"/>
        <v>-176000</v>
      </c>
      <c r="I2057" s="24">
        <v>10</v>
      </c>
      <c r="K2057" t="s">
        <v>892</v>
      </c>
      <c r="M2057" s="2">
        <v>460</v>
      </c>
    </row>
    <row r="2058" spans="2:13" ht="12.75">
      <c r="B2058" s="101">
        <v>5000</v>
      </c>
      <c r="C2058" s="1" t="s">
        <v>0</v>
      </c>
      <c r="D2058" s="1" t="s">
        <v>902</v>
      </c>
      <c r="E2058" s="1" t="s">
        <v>903</v>
      </c>
      <c r="F2058" s="291" t="s">
        <v>929</v>
      </c>
      <c r="G2058" s="29" t="s">
        <v>399</v>
      </c>
      <c r="H2058" s="6">
        <f t="shared" si="160"/>
        <v>-181000</v>
      </c>
      <c r="I2058" s="24">
        <v>10</v>
      </c>
      <c r="K2058" t="s">
        <v>892</v>
      </c>
      <c r="M2058" s="2">
        <v>460</v>
      </c>
    </row>
    <row r="2059" spans="2:13" ht="12.75">
      <c r="B2059" s="101">
        <v>10000</v>
      </c>
      <c r="C2059" s="1" t="s">
        <v>0</v>
      </c>
      <c r="D2059" s="1" t="s">
        <v>902</v>
      </c>
      <c r="E2059" s="1" t="s">
        <v>903</v>
      </c>
      <c r="F2059" s="291" t="s">
        <v>930</v>
      </c>
      <c r="G2059" s="29" t="s">
        <v>377</v>
      </c>
      <c r="H2059" s="6">
        <f t="shared" si="160"/>
        <v>-191000</v>
      </c>
      <c r="I2059" s="24">
        <v>20</v>
      </c>
      <c r="K2059" t="s">
        <v>892</v>
      </c>
      <c r="M2059" s="2">
        <v>460</v>
      </c>
    </row>
    <row r="2060" spans="2:13" ht="12.75">
      <c r="B2060" s="101">
        <v>5000</v>
      </c>
      <c r="C2060" s="1" t="s">
        <v>0</v>
      </c>
      <c r="D2060" s="1" t="s">
        <v>902</v>
      </c>
      <c r="E2060" s="1" t="s">
        <v>903</v>
      </c>
      <c r="F2060" s="291" t="s">
        <v>931</v>
      </c>
      <c r="G2060" s="29" t="s">
        <v>379</v>
      </c>
      <c r="H2060" s="6">
        <f t="shared" si="160"/>
        <v>-196000</v>
      </c>
      <c r="I2060" s="24">
        <v>10</v>
      </c>
      <c r="K2060" t="s">
        <v>892</v>
      </c>
      <c r="M2060" s="2">
        <v>460</v>
      </c>
    </row>
    <row r="2061" spans="1:13" s="57" customFormat="1" ht="12.75">
      <c r="A2061" s="13"/>
      <c r="B2061" s="102">
        <f>SUM(B2033:B2060)</f>
        <v>196000</v>
      </c>
      <c r="C2061" s="13" t="s">
        <v>0</v>
      </c>
      <c r="D2061" s="13"/>
      <c r="E2061" s="13"/>
      <c r="F2061" s="63"/>
      <c r="G2061" s="20"/>
      <c r="H2061" s="55">
        <v>0</v>
      </c>
      <c r="I2061" s="56">
        <f aca="true" t="shared" si="161" ref="I2061:I2099">+B2061/M2061</f>
        <v>426.0869565217391</v>
      </c>
      <c r="M2061" s="2">
        <v>460</v>
      </c>
    </row>
    <row r="2062" spans="2:13" ht="12.75">
      <c r="B2062" s="101"/>
      <c r="H2062" s="6">
        <f aca="true" t="shared" si="162" ref="H2062:H2087">H2061-B2062</f>
        <v>0</v>
      </c>
      <c r="I2062" s="24">
        <f t="shared" si="161"/>
        <v>0</v>
      </c>
      <c r="M2062" s="2">
        <v>460</v>
      </c>
    </row>
    <row r="2063" spans="2:13" ht="12.75">
      <c r="B2063" s="101"/>
      <c r="H2063" s="6">
        <f t="shared" si="162"/>
        <v>0</v>
      </c>
      <c r="I2063" s="24">
        <f t="shared" si="161"/>
        <v>0</v>
      </c>
      <c r="M2063" s="2">
        <v>460</v>
      </c>
    </row>
    <row r="2064" spans="2:13" ht="12.75">
      <c r="B2064" s="105">
        <v>1000</v>
      </c>
      <c r="C2064" s="1" t="s">
        <v>29</v>
      </c>
      <c r="D2064" s="14" t="s">
        <v>902</v>
      </c>
      <c r="F2064" s="78" t="s">
        <v>932</v>
      </c>
      <c r="G2064" s="32" t="s">
        <v>63</v>
      </c>
      <c r="H2064" s="6">
        <f t="shared" si="162"/>
        <v>-1000</v>
      </c>
      <c r="I2064" s="24">
        <f t="shared" si="161"/>
        <v>2.1739130434782608</v>
      </c>
      <c r="K2064" t="s">
        <v>903</v>
      </c>
      <c r="M2064" s="2">
        <v>460</v>
      </c>
    </row>
    <row r="2065" spans="2:13" ht="12.75">
      <c r="B2065" s="105">
        <v>800</v>
      </c>
      <c r="C2065" s="1" t="s">
        <v>29</v>
      </c>
      <c r="D2065" s="14" t="s">
        <v>902</v>
      </c>
      <c r="E2065" s="34"/>
      <c r="F2065" s="78" t="s">
        <v>932</v>
      </c>
      <c r="G2065" s="32" t="s">
        <v>65</v>
      </c>
      <c r="H2065" s="6">
        <f t="shared" si="162"/>
        <v>-1800</v>
      </c>
      <c r="I2065" s="24">
        <f t="shared" si="161"/>
        <v>1.7391304347826086</v>
      </c>
      <c r="K2065" t="s">
        <v>903</v>
      </c>
      <c r="M2065" s="2">
        <v>460</v>
      </c>
    </row>
    <row r="2066" spans="2:13" ht="12.75">
      <c r="B2066" s="105">
        <v>600</v>
      </c>
      <c r="C2066" s="1" t="s">
        <v>29</v>
      </c>
      <c r="D2066" s="14" t="s">
        <v>902</v>
      </c>
      <c r="E2066" s="36"/>
      <c r="F2066" s="78" t="s">
        <v>932</v>
      </c>
      <c r="G2066" s="37" t="s">
        <v>67</v>
      </c>
      <c r="H2066" s="6">
        <f t="shared" si="162"/>
        <v>-2400</v>
      </c>
      <c r="I2066" s="24">
        <f t="shared" si="161"/>
        <v>1.3043478260869565</v>
      </c>
      <c r="K2066" t="s">
        <v>903</v>
      </c>
      <c r="M2066" s="2">
        <v>460</v>
      </c>
    </row>
    <row r="2067" spans="2:13" ht="12.75">
      <c r="B2067" s="105">
        <v>1200</v>
      </c>
      <c r="C2067" s="1" t="s">
        <v>29</v>
      </c>
      <c r="D2067" s="14" t="s">
        <v>902</v>
      </c>
      <c r="E2067" s="14"/>
      <c r="F2067" s="78" t="s">
        <v>932</v>
      </c>
      <c r="G2067" s="31" t="s">
        <v>71</v>
      </c>
      <c r="H2067" s="6">
        <f t="shared" si="162"/>
        <v>-3600</v>
      </c>
      <c r="I2067" s="24">
        <f t="shared" si="161"/>
        <v>2.608695652173913</v>
      </c>
      <c r="K2067" t="s">
        <v>903</v>
      </c>
      <c r="M2067" s="2">
        <v>460</v>
      </c>
    </row>
    <row r="2068" spans="1:13" s="17" customFormat="1" ht="12.75">
      <c r="A2068" s="14"/>
      <c r="B2068" s="105">
        <v>800</v>
      </c>
      <c r="C2068" s="1" t="s">
        <v>29</v>
      </c>
      <c r="D2068" s="14" t="s">
        <v>902</v>
      </c>
      <c r="E2068" s="14"/>
      <c r="F2068" s="78" t="s">
        <v>932</v>
      </c>
      <c r="G2068" s="31" t="s">
        <v>73</v>
      </c>
      <c r="H2068" s="6">
        <f t="shared" si="162"/>
        <v>-4400</v>
      </c>
      <c r="I2068" s="41">
        <f t="shared" si="161"/>
        <v>1.7391304347826086</v>
      </c>
      <c r="K2068" t="s">
        <v>903</v>
      </c>
      <c r="M2068" s="2">
        <v>460</v>
      </c>
    </row>
    <row r="2069" spans="2:13" ht="12.75">
      <c r="B2069" s="101">
        <v>1500</v>
      </c>
      <c r="C2069" s="1" t="s">
        <v>29</v>
      </c>
      <c r="D2069" s="14" t="s">
        <v>902</v>
      </c>
      <c r="F2069" s="78" t="s">
        <v>932</v>
      </c>
      <c r="G2069" s="29" t="s">
        <v>75</v>
      </c>
      <c r="H2069" s="6">
        <f t="shared" si="162"/>
        <v>-5900</v>
      </c>
      <c r="I2069" s="24">
        <f t="shared" si="161"/>
        <v>3.260869565217391</v>
      </c>
      <c r="K2069" t="s">
        <v>903</v>
      </c>
      <c r="M2069" s="2">
        <v>460</v>
      </c>
    </row>
    <row r="2070" spans="2:13" ht="12.75">
      <c r="B2070" s="101">
        <v>1300</v>
      </c>
      <c r="C2070" s="1" t="s">
        <v>29</v>
      </c>
      <c r="D2070" s="14" t="s">
        <v>902</v>
      </c>
      <c r="F2070" s="78" t="s">
        <v>932</v>
      </c>
      <c r="G2070" s="29" t="s">
        <v>77</v>
      </c>
      <c r="H2070" s="6">
        <f t="shared" si="162"/>
        <v>-7200</v>
      </c>
      <c r="I2070" s="24">
        <f t="shared" si="161"/>
        <v>2.8260869565217392</v>
      </c>
      <c r="K2070" t="s">
        <v>903</v>
      </c>
      <c r="M2070" s="2">
        <v>460</v>
      </c>
    </row>
    <row r="2071" spans="2:13" ht="12.75">
      <c r="B2071" s="101">
        <v>1000</v>
      </c>
      <c r="C2071" s="1" t="s">
        <v>29</v>
      </c>
      <c r="D2071" s="14" t="s">
        <v>902</v>
      </c>
      <c r="F2071" s="78" t="s">
        <v>932</v>
      </c>
      <c r="G2071" s="29" t="s">
        <v>79</v>
      </c>
      <c r="H2071" s="6">
        <f t="shared" si="162"/>
        <v>-8200</v>
      </c>
      <c r="I2071" s="24">
        <f t="shared" si="161"/>
        <v>2.1739130434782608</v>
      </c>
      <c r="K2071" t="s">
        <v>903</v>
      </c>
      <c r="M2071" s="2">
        <v>460</v>
      </c>
    </row>
    <row r="2072" spans="2:14" ht="12.75">
      <c r="B2072" s="342">
        <v>800</v>
      </c>
      <c r="C2072" s="1" t="s">
        <v>29</v>
      </c>
      <c r="D2072" s="14" t="s">
        <v>902</v>
      </c>
      <c r="E2072" s="39"/>
      <c r="F2072" s="78" t="s">
        <v>932</v>
      </c>
      <c r="G2072" s="29" t="s">
        <v>81</v>
      </c>
      <c r="H2072" s="6">
        <f t="shared" si="162"/>
        <v>-9000</v>
      </c>
      <c r="I2072" s="24">
        <f t="shared" si="161"/>
        <v>1.7391304347826086</v>
      </c>
      <c r="J2072" s="38"/>
      <c r="K2072" t="s">
        <v>903</v>
      </c>
      <c r="L2072" s="38"/>
      <c r="M2072" s="2">
        <v>460</v>
      </c>
      <c r="N2072" s="40">
        <v>500</v>
      </c>
    </row>
    <row r="2073" spans="2:13" ht="12.75">
      <c r="B2073" s="101">
        <v>400</v>
      </c>
      <c r="C2073" s="1" t="s">
        <v>29</v>
      </c>
      <c r="D2073" s="14" t="s">
        <v>902</v>
      </c>
      <c r="F2073" s="78" t="s">
        <v>932</v>
      </c>
      <c r="G2073" s="29" t="s">
        <v>226</v>
      </c>
      <c r="H2073" s="6">
        <f t="shared" si="162"/>
        <v>-9400</v>
      </c>
      <c r="I2073" s="24">
        <f t="shared" si="161"/>
        <v>0.8695652173913043</v>
      </c>
      <c r="K2073" t="s">
        <v>903</v>
      </c>
      <c r="M2073" s="2">
        <v>460</v>
      </c>
    </row>
    <row r="2074" spans="2:13" ht="12.75">
      <c r="B2074" s="101">
        <v>600</v>
      </c>
      <c r="C2074" s="1" t="s">
        <v>29</v>
      </c>
      <c r="D2074" s="14" t="s">
        <v>902</v>
      </c>
      <c r="F2074" s="78" t="s">
        <v>932</v>
      </c>
      <c r="G2074" s="29" t="s">
        <v>228</v>
      </c>
      <c r="H2074" s="6">
        <f t="shared" si="162"/>
        <v>-10000</v>
      </c>
      <c r="I2074" s="24">
        <f t="shared" si="161"/>
        <v>1.3043478260869565</v>
      </c>
      <c r="K2074" t="s">
        <v>903</v>
      </c>
      <c r="M2074" s="2">
        <v>460</v>
      </c>
    </row>
    <row r="2075" spans="2:13" ht="12.75">
      <c r="B2075" s="101">
        <v>900</v>
      </c>
      <c r="C2075" s="1" t="s">
        <v>29</v>
      </c>
      <c r="D2075" s="14" t="s">
        <v>902</v>
      </c>
      <c r="F2075" s="78" t="s">
        <v>932</v>
      </c>
      <c r="G2075" s="29" t="s">
        <v>230</v>
      </c>
      <c r="H2075" s="6">
        <f t="shared" si="162"/>
        <v>-10900</v>
      </c>
      <c r="I2075" s="24">
        <f t="shared" si="161"/>
        <v>1.9565217391304348</v>
      </c>
      <c r="K2075" t="s">
        <v>903</v>
      </c>
      <c r="M2075" s="2">
        <v>460</v>
      </c>
    </row>
    <row r="2076" spans="2:13" ht="12.75">
      <c r="B2076" s="101">
        <v>1000</v>
      </c>
      <c r="C2076" s="1" t="s">
        <v>29</v>
      </c>
      <c r="D2076" s="14" t="s">
        <v>902</v>
      </c>
      <c r="F2076" s="78" t="s">
        <v>932</v>
      </c>
      <c r="G2076" s="29" t="s">
        <v>232</v>
      </c>
      <c r="H2076" s="6">
        <f t="shared" si="162"/>
        <v>-11900</v>
      </c>
      <c r="I2076" s="24">
        <f t="shared" si="161"/>
        <v>2.1739130434782608</v>
      </c>
      <c r="K2076" t="s">
        <v>903</v>
      </c>
      <c r="M2076" s="2">
        <v>460</v>
      </c>
    </row>
    <row r="2077" spans="2:13" ht="12.75">
      <c r="B2077" s="101">
        <v>1200</v>
      </c>
      <c r="C2077" s="1" t="s">
        <v>29</v>
      </c>
      <c r="D2077" s="14" t="s">
        <v>902</v>
      </c>
      <c r="F2077" s="78" t="s">
        <v>932</v>
      </c>
      <c r="G2077" s="29" t="s">
        <v>73</v>
      </c>
      <c r="H2077" s="6">
        <f t="shared" si="162"/>
        <v>-13100</v>
      </c>
      <c r="I2077" s="24">
        <f t="shared" si="161"/>
        <v>2.608695652173913</v>
      </c>
      <c r="K2077" t="s">
        <v>903</v>
      </c>
      <c r="M2077" s="2">
        <v>460</v>
      </c>
    </row>
    <row r="2078" spans="2:13" ht="12.75">
      <c r="B2078" s="101">
        <v>1400</v>
      </c>
      <c r="C2078" s="1" t="s">
        <v>29</v>
      </c>
      <c r="D2078" s="14" t="s">
        <v>902</v>
      </c>
      <c r="F2078" s="78" t="s">
        <v>932</v>
      </c>
      <c r="G2078" s="29" t="s">
        <v>303</v>
      </c>
      <c r="H2078" s="6">
        <f t="shared" si="162"/>
        <v>-14500</v>
      </c>
      <c r="I2078" s="24">
        <f t="shared" si="161"/>
        <v>3.0434782608695654</v>
      </c>
      <c r="K2078" t="s">
        <v>903</v>
      </c>
      <c r="M2078" s="2">
        <v>460</v>
      </c>
    </row>
    <row r="2079" spans="2:13" ht="12.75">
      <c r="B2079" s="101">
        <v>100</v>
      </c>
      <c r="C2079" s="1" t="s">
        <v>29</v>
      </c>
      <c r="D2079" s="14" t="s">
        <v>902</v>
      </c>
      <c r="F2079" s="78" t="s">
        <v>932</v>
      </c>
      <c r="G2079" s="29" t="s">
        <v>305</v>
      </c>
      <c r="H2079" s="6">
        <f t="shared" si="162"/>
        <v>-14600</v>
      </c>
      <c r="I2079" s="24">
        <f t="shared" si="161"/>
        <v>0.21739130434782608</v>
      </c>
      <c r="K2079" t="s">
        <v>903</v>
      </c>
      <c r="M2079" s="2">
        <v>460</v>
      </c>
    </row>
    <row r="2080" spans="2:13" ht="12.75">
      <c r="B2080" s="101">
        <v>800</v>
      </c>
      <c r="C2080" s="1" t="s">
        <v>29</v>
      </c>
      <c r="D2080" s="14" t="s">
        <v>902</v>
      </c>
      <c r="F2080" s="78" t="s">
        <v>932</v>
      </c>
      <c r="G2080" s="29" t="s">
        <v>311</v>
      </c>
      <c r="H2080" s="6">
        <f t="shared" si="162"/>
        <v>-15400</v>
      </c>
      <c r="I2080" s="24">
        <f t="shared" si="161"/>
        <v>1.7391304347826086</v>
      </c>
      <c r="K2080" t="s">
        <v>903</v>
      </c>
      <c r="M2080" s="2">
        <v>460</v>
      </c>
    </row>
    <row r="2081" spans="2:13" ht="12.75">
      <c r="B2081" s="101">
        <v>3000</v>
      </c>
      <c r="C2081" s="1" t="s">
        <v>933</v>
      </c>
      <c r="D2081" s="14" t="s">
        <v>902</v>
      </c>
      <c r="F2081" s="78" t="s">
        <v>932</v>
      </c>
      <c r="G2081" s="29" t="s">
        <v>368</v>
      </c>
      <c r="H2081" s="6">
        <f t="shared" si="162"/>
        <v>-18400</v>
      </c>
      <c r="I2081" s="24">
        <f t="shared" si="161"/>
        <v>6.521739130434782</v>
      </c>
      <c r="K2081" t="s">
        <v>903</v>
      </c>
      <c r="M2081" s="2">
        <v>460</v>
      </c>
    </row>
    <row r="2082" spans="2:13" ht="12.75">
      <c r="B2082" s="101">
        <v>800</v>
      </c>
      <c r="C2082" s="1" t="s">
        <v>29</v>
      </c>
      <c r="D2082" s="14" t="s">
        <v>902</v>
      </c>
      <c r="F2082" s="78" t="s">
        <v>932</v>
      </c>
      <c r="G2082" s="29" t="s">
        <v>371</v>
      </c>
      <c r="H2082" s="6">
        <f t="shared" si="162"/>
        <v>-19200</v>
      </c>
      <c r="I2082" s="24">
        <f t="shared" si="161"/>
        <v>1.7391304347826086</v>
      </c>
      <c r="K2082" t="s">
        <v>903</v>
      </c>
      <c r="M2082" s="2">
        <v>460</v>
      </c>
    </row>
    <row r="2083" spans="2:13" ht="12.75">
      <c r="B2083" s="101">
        <v>600</v>
      </c>
      <c r="C2083" s="1" t="s">
        <v>29</v>
      </c>
      <c r="D2083" s="14" t="s">
        <v>902</v>
      </c>
      <c r="F2083" s="78" t="s">
        <v>932</v>
      </c>
      <c r="G2083" s="29" t="s">
        <v>373</v>
      </c>
      <c r="H2083" s="6">
        <f t="shared" si="162"/>
        <v>-19800</v>
      </c>
      <c r="I2083" s="24">
        <f t="shared" si="161"/>
        <v>1.3043478260869565</v>
      </c>
      <c r="K2083" t="s">
        <v>903</v>
      </c>
      <c r="M2083" s="2">
        <v>460</v>
      </c>
    </row>
    <row r="2084" spans="2:13" ht="12.75">
      <c r="B2084" s="101">
        <v>1300</v>
      </c>
      <c r="C2084" s="1" t="s">
        <v>29</v>
      </c>
      <c r="D2084" s="14" t="s">
        <v>902</v>
      </c>
      <c r="F2084" s="78" t="s">
        <v>932</v>
      </c>
      <c r="G2084" s="29" t="s">
        <v>375</v>
      </c>
      <c r="H2084" s="6">
        <f t="shared" si="162"/>
        <v>-21100</v>
      </c>
      <c r="I2084" s="24">
        <f t="shared" si="161"/>
        <v>2.8260869565217392</v>
      </c>
      <c r="K2084" t="s">
        <v>903</v>
      </c>
      <c r="M2084" s="2">
        <v>460</v>
      </c>
    </row>
    <row r="2085" spans="2:13" ht="12.75">
      <c r="B2085" s="101">
        <v>1200</v>
      </c>
      <c r="C2085" s="1" t="s">
        <v>29</v>
      </c>
      <c r="D2085" s="14" t="s">
        <v>902</v>
      </c>
      <c r="F2085" s="78" t="s">
        <v>932</v>
      </c>
      <c r="G2085" s="29" t="s">
        <v>399</v>
      </c>
      <c r="H2085" s="6">
        <f t="shared" si="162"/>
        <v>-22300</v>
      </c>
      <c r="I2085" s="24">
        <f t="shared" si="161"/>
        <v>2.608695652173913</v>
      </c>
      <c r="K2085" t="s">
        <v>903</v>
      </c>
      <c r="M2085" s="2">
        <v>460</v>
      </c>
    </row>
    <row r="2086" spans="2:13" ht="12.75">
      <c r="B2086" s="101">
        <v>1000</v>
      </c>
      <c r="C2086" s="1" t="s">
        <v>29</v>
      </c>
      <c r="D2086" s="14" t="s">
        <v>902</v>
      </c>
      <c r="F2086" s="78" t="s">
        <v>932</v>
      </c>
      <c r="G2086" s="29" t="s">
        <v>377</v>
      </c>
      <c r="H2086" s="6">
        <f t="shared" si="162"/>
        <v>-23300</v>
      </c>
      <c r="I2086" s="24">
        <f t="shared" si="161"/>
        <v>2.1739130434782608</v>
      </c>
      <c r="K2086" t="s">
        <v>903</v>
      </c>
      <c r="M2086" s="2">
        <v>460</v>
      </c>
    </row>
    <row r="2087" spans="2:13" ht="12.75">
      <c r="B2087" s="101">
        <v>1000</v>
      </c>
      <c r="C2087" s="1" t="s">
        <v>29</v>
      </c>
      <c r="D2087" s="14" t="s">
        <v>902</v>
      </c>
      <c r="F2087" s="78" t="s">
        <v>932</v>
      </c>
      <c r="G2087" s="29" t="s">
        <v>379</v>
      </c>
      <c r="H2087" s="6">
        <f t="shared" si="162"/>
        <v>-24300</v>
      </c>
      <c r="I2087" s="24">
        <f t="shared" si="161"/>
        <v>2.1739130434782608</v>
      </c>
      <c r="K2087" t="s">
        <v>903</v>
      </c>
      <c r="M2087" s="2">
        <v>460</v>
      </c>
    </row>
    <row r="2088" spans="1:13" s="57" customFormat="1" ht="12.75">
      <c r="A2088" s="13"/>
      <c r="B2088" s="102">
        <f>SUM(B2064:B2087)</f>
        <v>24300</v>
      </c>
      <c r="C2088" s="13" t="s">
        <v>29</v>
      </c>
      <c r="D2088" s="13"/>
      <c r="E2088" s="13"/>
      <c r="F2088" s="63"/>
      <c r="G2088" s="20"/>
      <c r="H2088" s="55">
        <v>0</v>
      </c>
      <c r="I2088" s="56">
        <f t="shared" si="161"/>
        <v>52.82608695652174</v>
      </c>
      <c r="M2088" s="2">
        <v>460</v>
      </c>
    </row>
    <row r="2089" spans="2:13" ht="12.75">
      <c r="B2089" s="101"/>
      <c r="H2089" s="6">
        <f>H2088-B2089</f>
        <v>0</v>
      </c>
      <c r="I2089" s="24">
        <f t="shared" si="161"/>
        <v>0</v>
      </c>
      <c r="M2089" s="2">
        <v>460</v>
      </c>
    </row>
    <row r="2090" spans="2:13" ht="12.75">
      <c r="B2090" s="101"/>
      <c r="H2090" s="6">
        <f>H2089-B2090</f>
        <v>0</v>
      </c>
      <c r="I2090" s="24">
        <f t="shared" si="161"/>
        <v>0</v>
      </c>
      <c r="M2090" s="2">
        <v>460</v>
      </c>
    </row>
    <row r="2091" spans="2:13" ht="12.75">
      <c r="B2091" s="101">
        <v>800000</v>
      </c>
      <c r="C2091" s="1" t="s">
        <v>934</v>
      </c>
      <c r="D2091" s="1" t="s">
        <v>902</v>
      </c>
      <c r="E2091" s="1" t="s">
        <v>935</v>
      </c>
      <c r="F2091" s="78" t="s">
        <v>936</v>
      </c>
      <c r="G2091" s="31" t="s">
        <v>71</v>
      </c>
      <c r="H2091" s="6">
        <f>H2090-B2091</f>
        <v>-800000</v>
      </c>
      <c r="I2091" s="24">
        <f t="shared" si="161"/>
        <v>1739.1304347826087</v>
      </c>
      <c r="M2091" s="2">
        <v>460</v>
      </c>
    </row>
    <row r="2092" spans="1:13" ht="12.75">
      <c r="A2092" s="13"/>
      <c r="B2092" s="102">
        <f>SUM(B2091:B2091)</f>
        <v>800000</v>
      </c>
      <c r="C2092" s="13" t="s">
        <v>937</v>
      </c>
      <c r="D2092" s="13"/>
      <c r="E2092" s="13"/>
      <c r="F2092" s="63"/>
      <c r="G2092" s="20"/>
      <c r="H2092" s="55">
        <v>0</v>
      </c>
      <c r="I2092" s="56">
        <f t="shared" si="161"/>
        <v>1739.1304347826087</v>
      </c>
      <c r="J2092" s="57"/>
      <c r="K2092" s="57"/>
      <c r="L2092" s="57"/>
      <c r="M2092" s="2">
        <v>460</v>
      </c>
    </row>
    <row r="2093" spans="8:13" ht="12.75">
      <c r="H2093" s="6">
        <f>H2092-B2093</f>
        <v>0</v>
      </c>
      <c r="I2093" s="24">
        <f t="shared" si="161"/>
        <v>0</v>
      </c>
      <c r="M2093" s="2">
        <v>460</v>
      </c>
    </row>
    <row r="2094" spans="8:13" ht="12.75">
      <c r="H2094" s="6">
        <f>H2093-B2094</f>
        <v>0</v>
      </c>
      <c r="I2094" s="24">
        <f t="shared" si="161"/>
        <v>0</v>
      </c>
      <c r="M2094" s="2">
        <v>460</v>
      </c>
    </row>
    <row r="2095" spans="8:13" ht="12.75">
      <c r="H2095" s="6">
        <f>H2094-B2095</f>
        <v>0</v>
      </c>
      <c r="I2095" s="24">
        <f t="shared" si="161"/>
        <v>0</v>
      </c>
      <c r="M2095" s="2">
        <v>460</v>
      </c>
    </row>
    <row r="2096" spans="8:13" ht="12.75">
      <c r="H2096" s="6">
        <f>H2095-B2096</f>
        <v>0</v>
      </c>
      <c r="I2096" s="24">
        <f t="shared" si="161"/>
        <v>0</v>
      </c>
      <c r="M2096" s="2">
        <v>460</v>
      </c>
    </row>
    <row r="2097" spans="1:13" ht="13.5" thickBot="1">
      <c r="A2097" s="43"/>
      <c r="B2097" s="103">
        <f>+B2131+B2162+B2200+B2258+B2263+B2269+B2273+B2205</f>
        <v>1328466</v>
      </c>
      <c r="C2097" s="43"/>
      <c r="D2097" s="81" t="s">
        <v>708</v>
      </c>
      <c r="E2097" s="43"/>
      <c r="F2097" s="82"/>
      <c r="G2097" s="47"/>
      <c r="H2097" s="70">
        <f>H2096-B2097</f>
        <v>-1328466</v>
      </c>
      <c r="I2097" s="67">
        <f t="shared" si="161"/>
        <v>2887.9695652173914</v>
      </c>
      <c r="J2097" s="49"/>
      <c r="K2097" s="49"/>
      <c r="L2097" s="49"/>
      <c r="M2097" s="2">
        <v>460</v>
      </c>
    </row>
    <row r="2098" spans="8:13" ht="12.75">
      <c r="H2098" s="6">
        <v>0</v>
      </c>
      <c r="I2098" s="24">
        <f t="shared" si="161"/>
        <v>0</v>
      </c>
      <c r="M2098" s="2">
        <v>460</v>
      </c>
    </row>
    <row r="2099" spans="8:13" ht="12.75">
      <c r="H2099" s="6">
        <f aca="true" t="shared" si="163" ref="H2099:H2130">H2098-B2099</f>
        <v>0</v>
      </c>
      <c r="I2099" s="24">
        <f t="shared" si="161"/>
        <v>0</v>
      </c>
      <c r="M2099" s="2">
        <v>460</v>
      </c>
    </row>
    <row r="2100" spans="2:13" ht="12.75">
      <c r="B2100" s="101">
        <v>3500</v>
      </c>
      <c r="C2100" s="1" t="s">
        <v>0</v>
      </c>
      <c r="D2100" s="14" t="s">
        <v>708</v>
      </c>
      <c r="E2100" s="1" t="s">
        <v>938</v>
      </c>
      <c r="F2100" s="291" t="s">
        <v>939</v>
      </c>
      <c r="G2100" s="29" t="s">
        <v>24</v>
      </c>
      <c r="H2100" s="6">
        <f t="shared" si="163"/>
        <v>-3500</v>
      </c>
      <c r="I2100" s="24">
        <v>7</v>
      </c>
      <c r="K2100" t="s">
        <v>892</v>
      </c>
      <c r="M2100" s="2">
        <v>460</v>
      </c>
    </row>
    <row r="2101" spans="2:13" ht="12.75">
      <c r="B2101" s="101">
        <v>3000</v>
      </c>
      <c r="C2101" s="1" t="s">
        <v>0</v>
      </c>
      <c r="D2101" s="1" t="s">
        <v>708</v>
      </c>
      <c r="E2101" s="1" t="s">
        <v>938</v>
      </c>
      <c r="F2101" s="291" t="s">
        <v>940</v>
      </c>
      <c r="G2101" s="29" t="s">
        <v>20</v>
      </c>
      <c r="H2101" s="6">
        <f t="shared" si="163"/>
        <v>-6500</v>
      </c>
      <c r="I2101" s="24">
        <v>6</v>
      </c>
      <c r="K2101" t="s">
        <v>892</v>
      </c>
      <c r="M2101" s="2">
        <v>460</v>
      </c>
    </row>
    <row r="2102" spans="2:13" ht="12.75">
      <c r="B2102" s="101">
        <v>5000</v>
      </c>
      <c r="C2102" s="1" t="s">
        <v>0</v>
      </c>
      <c r="D2102" s="1" t="s">
        <v>708</v>
      </c>
      <c r="E2102" s="1" t="s">
        <v>938</v>
      </c>
      <c r="F2102" s="291" t="s">
        <v>941</v>
      </c>
      <c r="G2102" s="29" t="s">
        <v>61</v>
      </c>
      <c r="H2102" s="6">
        <f t="shared" si="163"/>
        <v>-11500</v>
      </c>
      <c r="I2102" s="24">
        <v>10</v>
      </c>
      <c r="K2102" t="s">
        <v>892</v>
      </c>
      <c r="M2102" s="2">
        <v>460</v>
      </c>
    </row>
    <row r="2103" spans="2:13" ht="12.75">
      <c r="B2103" s="101">
        <v>5000</v>
      </c>
      <c r="C2103" s="1" t="s">
        <v>0</v>
      </c>
      <c r="D2103" s="1" t="s">
        <v>708</v>
      </c>
      <c r="E2103" s="1" t="s">
        <v>938</v>
      </c>
      <c r="F2103" s="291" t="s">
        <v>942</v>
      </c>
      <c r="G2103" s="29" t="s">
        <v>63</v>
      </c>
      <c r="H2103" s="6">
        <f t="shared" si="163"/>
        <v>-16500</v>
      </c>
      <c r="I2103" s="24">
        <v>10</v>
      </c>
      <c r="K2103" t="s">
        <v>892</v>
      </c>
      <c r="M2103" s="2">
        <v>460</v>
      </c>
    </row>
    <row r="2104" spans="2:13" ht="12.75">
      <c r="B2104" s="101">
        <v>10000</v>
      </c>
      <c r="C2104" s="1" t="s">
        <v>0</v>
      </c>
      <c r="D2104" s="1" t="s">
        <v>708</v>
      </c>
      <c r="E2104" s="1" t="s">
        <v>938</v>
      </c>
      <c r="F2104" s="291" t="s">
        <v>943</v>
      </c>
      <c r="G2104" s="29" t="s">
        <v>65</v>
      </c>
      <c r="H2104" s="6">
        <f t="shared" si="163"/>
        <v>-26500</v>
      </c>
      <c r="I2104" s="24">
        <v>20</v>
      </c>
      <c r="K2104" t="s">
        <v>892</v>
      </c>
      <c r="M2104" s="2">
        <v>460</v>
      </c>
    </row>
    <row r="2105" spans="2:13" ht="12.75">
      <c r="B2105" s="101">
        <v>5000</v>
      </c>
      <c r="C2105" s="1" t="s">
        <v>0</v>
      </c>
      <c r="D2105" s="1" t="s">
        <v>708</v>
      </c>
      <c r="E2105" s="1" t="s">
        <v>938</v>
      </c>
      <c r="F2105" s="291" t="s">
        <v>944</v>
      </c>
      <c r="G2105" s="29" t="s">
        <v>67</v>
      </c>
      <c r="H2105" s="6">
        <f t="shared" si="163"/>
        <v>-31500</v>
      </c>
      <c r="I2105" s="24">
        <v>10</v>
      </c>
      <c r="K2105" t="s">
        <v>892</v>
      </c>
      <c r="M2105" s="2">
        <v>460</v>
      </c>
    </row>
    <row r="2106" spans="2:13" ht="12.75">
      <c r="B2106" s="101">
        <v>2500</v>
      </c>
      <c r="C2106" s="1" t="s">
        <v>0</v>
      </c>
      <c r="D2106" s="1" t="s">
        <v>708</v>
      </c>
      <c r="E2106" s="1" t="s">
        <v>938</v>
      </c>
      <c r="F2106" s="291" t="s">
        <v>945</v>
      </c>
      <c r="G2106" s="29" t="s">
        <v>69</v>
      </c>
      <c r="H2106" s="6">
        <f t="shared" si="163"/>
        <v>-34000</v>
      </c>
      <c r="I2106" s="24">
        <v>5</v>
      </c>
      <c r="K2106" t="s">
        <v>892</v>
      </c>
      <c r="M2106" s="2">
        <v>460</v>
      </c>
    </row>
    <row r="2107" spans="2:13" ht="12.75">
      <c r="B2107" s="101">
        <v>5000</v>
      </c>
      <c r="C2107" s="1" t="s">
        <v>0</v>
      </c>
      <c r="D2107" s="1" t="s">
        <v>708</v>
      </c>
      <c r="E2107" s="1" t="s">
        <v>938</v>
      </c>
      <c r="F2107" s="291" t="s">
        <v>946</v>
      </c>
      <c r="G2107" s="29" t="s">
        <v>71</v>
      </c>
      <c r="H2107" s="6">
        <f t="shared" si="163"/>
        <v>-39000</v>
      </c>
      <c r="I2107" s="24">
        <v>10</v>
      </c>
      <c r="K2107" t="s">
        <v>892</v>
      </c>
      <c r="M2107" s="2">
        <v>460</v>
      </c>
    </row>
    <row r="2108" spans="2:13" ht="12.75">
      <c r="B2108" s="344">
        <v>5000</v>
      </c>
      <c r="C2108" s="1" t="s">
        <v>0</v>
      </c>
      <c r="D2108" s="1" t="s">
        <v>708</v>
      </c>
      <c r="E2108" s="1" t="s">
        <v>938</v>
      </c>
      <c r="F2108" s="291" t="s">
        <v>947</v>
      </c>
      <c r="G2108" s="29" t="s">
        <v>73</v>
      </c>
      <c r="H2108" s="6">
        <f t="shared" si="163"/>
        <v>-44000</v>
      </c>
      <c r="I2108" s="24">
        <v>10</v>
      </c>
      <c r="K2108" t="s">
        <v>892</v>
      </c>
      <c r="M2108" s="2">
        <v>460</v>
      </c>
    </row>
    <row r="2109" spans="2:13" ht="12.75">
      <c r="B2109" s="101">
        <v>5000</v>
      </c>
      <c r="C2109" s="1" t="s">
        <v>0</v>
      </c>
      <c r="D2109" s="1" t="s">
        <v>708</v>
      </c>
      <c r="E2109" s="1" t="s">
        <v>938</v>
      </c>
      <c r="F2109" s="291" t="s">
        <v>948</v>
      </c>
      <c r="G2109" s="29" t="s">
        <v>75</v>
      </c>
      <c r="H2109" s="6">
        <f t="shared" si="163"/>
        <v>-49000</v>
      </c>
      <c r="I2109" s="24">
        <v>10</v>
      </c>
      <c r="K2109" t="s">
        <v>892</v>
      </c>
      <c r="M2109" s="2">
        <v>460</v>
      </c>
    </row>
    <row r="2110" spans="2:13" ht="12.75">
      <c r="B2110" s="101">
        <v>5000</v>
      </c>
      <c r="C2110" s="1" t="s">
        <v>0</v>
      </c>
      <c r="D2110" s="1" t="s">
        <v>708</v>
      </c>
      <c r="E2110" s="1" t="s">
        <v>938</v>
      </c>
      <c r="F2110" s="291" t="s">
        <v>949</v>
      </c>
      <c r="G2110" s="29" t="s">
        <v>77</v>
      </c>
      <c r="H2110" s="6">
        <f t="shared" si="163"/>
        <v>-54000</v>
      </c>
      <c r="I2110" s="24">
        <v>10</v>
      </c>
      <c r="K2110" t="s">
        <v>892</v>
      </c>
      <c r="M2110" s="2">
        <v>460</v>
      </c>
    </row>
    <row r="2111" spans="2:13" ht="12.75">
      <c r="B2111" s="101">
        <v>5000</v>
      </c>
      <c r="C2111" s="1" t="s">
        <v>0</v>
      </c>
      <c r="D2111" s="1" t="s">
        <v>708</v>
      </c>
      <c r="E2111" s="1" t="s">
        <v>938</v>
      </c>
      <c r="F2111" s="291" t="s">
        <v>950</v>
      </c>
      <c r="G2111" s="29" t="s">
        <v>79</v>
      </c>
      <c r="H2111" s="6">
        <f t="shared" si="163"/>
        <v>-59000</v>
      </c>
      <c r="I2111" s="24">
        <v>10</v>
      </c>
      <c r="K2111" t="s">
        <v>892</v>
      </c>
      <c r="M2111" s="2">
        <v>460</v>
      </c>
    </row>
    <row r="2112" spans="2:13" ht="12.75">
      <c r="B2112" s="101">
        <v>5000</v>
      </c>
      <c r="C2112" s="1" t="s">
        <v>0</v>
      </c>
      <c r="D2112" s="1" t="s">
        <v>708</v>
      </c>
      <c r="E2112" s="1" t="s">
        <v>938</v>
      </c>
      <c r="F2112" s="291" t="s">
        <v>951</v>
      </c>
      <c r="G2112" s="29" t="s">
        <v>81</v>
      </c>
      <c r="H2112" s="6">
        <f t="shared" si="163"/>
        <v>-64000</v>
      </c>
      <c r="I2112" s="24">
        <v>10</v>
      </c>
      <c r="K2112" t="s">
        <v>892</v>
      </c>
      <c r="M2112" s="2">
        <v>460</v>
      </c>
    </row>
    <row r="2113" spans="2:13" ht="12.75">
      <c r="B2113" s="101">
        <v>2500</v>
      </c>
      <c r="C2113" s="1" t="s">
        <v>0</v>
      </c>
      <c r="D2113" s="1" t="s">
        <v>708</v>
      </c>
      <c r="E2113" s="1" t="s">
        <v>938</v>
      </c>
      <c r="F2113" s="291" t="s">
        <v>952</v>
      </c>
      <c r="G2113" s="29" t="s">
        <v>224</v>
      </c>
      <c r="H2113" s="6">
        <f t="shared" si="163"/>
        <v>-66500</v>
      </c>
      <c r="I2113" s="24">
        <v>5</v>
      </c>
      <c r="K2113" t="s">
        <v>892</v>
      </c>
      <c r="M2113" s="2">
        <v>460</v>
      </c>
    </row>
    <row r="2114" spans="2:13" ht="12.75">
      <c r="B2114" s="101">
        <v>7500</v>
      </c>
      <c r="C2114" s="1" t="s">
        <v>0</v>
      </c>
      <c r="D2114" s="1" t="s">
        <v>708</v>
      </c>
      <c r="E2114" s="1" t="s">
        <v>938</v>
      </c>
      <c r="F2114" s="291" t="s">
        <v>953</v>
      </c>
      <c r="G2114" s="29" t="s">
        <v>226</v>
      </c>
      <c r="H2114" s="6">
        <f t="shared" si="163"/>
        <v>-74000</v>
      </c>
      <c r="I2114" s="24">
        <v>15</v>
      </c>
      <c r="K2114" t="s">
        <v>892</v>
      </c>
      <c r="M2114" s="2">
        <v>460</v>
      </c>
    </row>
    <row r="2115" spans="2:13" ht="12.75">
      <c r="B2115" s="101">
        <v>7500</v>
      </c>
      <c r="C2115" s="1" t="s">
        <v>0</v>
      </c>
      <c r="D2115" s="1" t="s">
        <v>708</v>
      </c>
      <c r="E2115" s="1" t="s">
        <v>938</v>
      </c>
      <c r="F2115" s="291" t="s">
        <v>954</v>
      </c>
      <c r="G2115" s="29" t="s">
        <v>228</v>
      </c>
      <c r="H2115" s="6">
        <f t="shared" si="163"/>
        <v>-81500</v>
      </c>
      <c r="I2115" s="24">
        <v>15</v>
      </c>
      <c r="K2115" t="s">
        <v>892</v>
      </c>
      <c r="M2115" s="2">
        <v>460</v>
      </c>
    </row>
    <row r="2116" spans="2:13" ht="12.75">
      <c r="B2116" s="101">
        <v>2500</v>
      </c>
      <c r="C2116" s="1" t="s">
        <v>0</v>
      </c>
      <c r="D2116" s="1" t="s">
        <v>708</v>
      </c>
      <c r="E2116" s="1" t="s">
        <v>938</v>
      </c>
      <c r="F2116" s="291" t="s">
        <v>955</v>
      </c>
      <c r="G2116" s="29" t="s">
        <v>230</v>
      </c>
      <c r="H2116" s="6">
        <f t="shared" si="163"/>
        <v>-84000</v>
      </c>
      <c r="I2116" s="24">
        <v>5</v>
      </c>
      <c r="K2116" t="s">
        <v>892</v>
      </c>
      <c r="M2116" s="2">
        <v>460</v>
      </c>
    </row>
    <row r="2117" spans="2:13" ht="12.75">
      <c r="B2117" s="101">
        <v>2500</v>
      </c>
      <c r="C2117" s="1" t="s">
        <v>0</v>
      </c>
      <c r="D2117" s="1" t="s">
        <v>708</v>
      </c>
      <c r="E2117" s="1" t="s">
        <v>938</v>
      </c>
      <c r="F2117" s="291" t="s">
        <v>956</v>
      </c>
      <c r="G2117" s="29" t="s">
        <v>232</v>
      </c>
      <c r="H2117" s="6">
        <f t="shared" si="163"/>
        <v>-86500</v>
      </c>
      <c r="I2117" s="24">
        <v>5</v>
      </c>
      <c r="K2117" t="s">
        <v>892</v>
      </c>
      <c r="M2117" s="2">
        <v>460</v>
      </c>
    </row>
    <row r="2118" spans="2:13" ht="12.75">
      <c r="B2118" s="101">
        <v>2500</v>
      </c>
      <c r="C2118" s="1" t="s">
        <v>0</v>
      </c>
      <c r="D2118" s="1" t="s">
        <v>708</v>
      </c>
      <c r="E2118" s="1" t="s">
        <v>938</v>
      </c>
      <c r="F2118" s="291" t="s">
        <v>957</v>
      </c>
      <c r="G2118" s="29" t="s">
        <v>302</v>
      </c>
      <c r="H2118" s="6">
        <f t="shared" si="163"/>
        <v>-89000</v>
      </c>
      <c r="I2118" s="24">
        <v>5</v>
      </c>
      <c r="K2118" t="s">
        <v>892</v>
      </c>
      <c r="M2118" s="2">
        <v>460</v>
      </c>
    </row>
    <row r="2119" spans="2:13" ht="12.75">
      <c r="B2119" s="101">
        <v>5000</v>
      </c>
      <c r="C2119" s="1" t="s">
        <v>0</v>
      </c>
      <c r="D2119" s="1" t="s">
        <v>708</v>
      </c>
      <c r="E2119" s="1" t="s">
        <v>938</v>
      </c>
      <c r="F2119" s="291" t="s">
        <v>958</v>
      </c>
      <c r="G2119" s="29" t="s">
        <v>303</v>
      </c>
      <c r="H2119" s="6">
        <f t="shared" si="163"/>
        <v>-94000</v>
      </c>
      <c r="I2119" s="24">
        <v>10</v>
      </c>
      <c r="K2119" t="s">
        <v>892</v>
      </c>
      <c r="M2119" s="2">
        <v>460</v>
      </c>
    </row>
    <row r="2120" spans="2:13" ht="12.75">
      <c r="B2120" s="101">
        <v>2500</v>
      </c>
      <c r="C2120" s="1" t="s">
        <v>0</v>
      </c>
      <c r="D2120" s="1" t="s">
        <v>708</v>
      </c>
      <c r="E2120" s="1" t="s">
        <v>938</v>
      </c>
      <c r="F2120" s="291" t="s">
        <v>959</v>
      </c>
      <c r="G2120" s="29" t="s">
        <v>304</v>
      </c>
      <c r="H2120" s="6">
        <f t="shared" si="163"/>
        <v>-96500</v>
      </c>
      <c r="I2120" s="24">
        <v>5</v>
      </c>
      <c r="K2120" t="s">
        <v>892</v>
      </c>
      <c r="M2120" s="2">
        <v>460</v>
      </c>
    </row>
    <row r="2121" spans="2:13" ht="12.75">
      <c r="B2121" s="101">
        <v>5000</v>
      </c>
      <c r="C2121" s="1" t="s">
        <v>0</v>
      </c>
      <c r="D2121" s="1" t="s">
        <v>708</v>
      </c>
      <c r="E2121" s="1" t="s">
        <v>938</v>
      </c>
      <c r="F2121" s="291" t="s">
        <v>960</v>
      </c>
      <c r="G2121" s="29" t="s">
        <v>305</v>
      </c>
      <c r="H2121" s="6">
        <f t="shared" si="163"/>
        <v>-101500</v>
      </c>
      <c r="I2121" s="24">
        <v>10</v>
      </c>
      <c r="K2121" t="s">
        <v>892</v>
      </c>
      <c r="M2121" s="2">
        <v>460</v>
      </c>
    </row>
    <row r="2122" spans="2:13" ht="12.75">
      <c r="B2122" s="101">
        <v>7500</v>
      </c>
      <c r="C2122" s="1" t="s">
        <v>0</v>
      </c>
      <c r="D2122" s="1" t="s">
        <v>708</v>
      </c>
      <c r="E2122" s="1" t="s">
        <v>938</v>
      </c>
      <c r="F2122" s="291" t="s">
        <v>961</v>
      </c>
      <c r="G2122" s="29" t="s">
        <v>311</v>
      </c>
      <c r="H2122" s="6">
        <f t="shared" si="163"/>
        <v>-109000</v>
      </c>
      <c r="I2122" s="24">
        <v>15</v>
      </c>
      <c r="K2122" t="s">
        <v>892</v>
      </c>
      <c r="M2122" s="2">
        <v>460</v>
      </c>
    </row>
    <row r="2123" spans="2:13" ht="12.75">
      <c r="B2123" s="101">
        <v>10000</v>
      </c>
      <c r="C2123" s="1" t="s">
        <v>0</v>
      </c>
      <c r="D2123" s="1" t="s">
        <v>708</v>
      </c>
      <c r="E2123" s="1" t="s">
        <v>938</v>
      </c>
      <c r="F2123" s="291" t="s">
        <v>962</v>
      </c>
      <c r="G2123" s="29" t="s">
        <v>368</v>
      </c>
      <c r="H2123" s="6">
        <f t="shared" si="163"/>
        <v>-119000</v>
      </c>
      <c r="I2123" s="24">
        <v>20</v>
      </c>
      <c r="K2123" t="s">
        <v>892</v>
      </c>
      <c r="M2123" s="2">
        <v>460</v>
      </c>
    </row>
    <row r="2124" spans="2:13" ht="12.75">
      <c r="B2124" s="101">
        <v>5000</v>
      </c>
      <c r="C2124" s="1" t="s">
        <v>0</v>
      </c>
      <c r="D2124" s="1" t="s">
        <v>708</v>
      </c>
      <c r="E2124" s="1" t="s">
        <v>938</v>
      </c>
      <c r="F2124" s="291" t="s">
        <v>963</v>
      </c>
      <c r="G2124" s="29" t="s">
        <v>371</v>
      </c>
      <c r="H2124" s="6">
        <f t="shared" si="163"/>
        <v>-124000</v>
      </c>
      <c r="I2124" s="24">
        <v>10</v>
      </c>
      <c r="K2124" t="s">
        <v>892</v>
      </c>
      <c r="M2124" s="2">
        <v>460</v>
      </c>
    </row>
    <row r="2125" spans="2:13" ht="12.75">
      <c r="B2125" s="101">
        <v>5000</v>
      </c>
      <c r="C2125" s="1" t="s">
        <v>0</v>
      </c>
      <c r="D2125" s="1" t="s">
        <v>708</v>
      </c>
      <c r="E2125" s="1" t="s">
        <v>938</v>
      </c>
      <c r="F2125" s="291" t="s">
        <v>964</v>
      </c>
      <c r="G2125" s="29" t="s">
        <v>373</v>
      </c>
      <c r="H2125" s="6">
        <f t="shared" si="163"/>
        <v>-129000</v>
      </c>
      <c r="I2125" s="24">
        <v>10</v>
      </c>
      <c r="K2125" t="s">
        <v>892</v>
      </c>
      <c r="M2125" s="2">
        <v>460</v>
      </c>
    </row>
    <row r="2126" spans="2:13" ht="12.75">
      <c r="B2126" s="101">
        <v>5000</v>
      </c>
      <c r="C2126" s="1" t="s">
        <v>0</v>
      </c>
      <c r="D2126" s="1" t="s">
        <v>708</v>
      </c>
      <c r="E2126" s="1" t="s">
        <v>938</v>
      </c>
      <c r="F2126" s="291" t="s">
        <v>965</v>
      </c>
      <c r="G2126" s="29" t="s">
        <v>375</v>
      </c>
      <c r="H2126" s="6">
        <f t="shared" si="163"/>
        <v>-134000</v>
      </c>
      <c r="I2126" s="24">
        <v>10</v>
      </c>
      <c r="K2126" t="s">
        <v>892</v>
      </c>
      <c r="M2126" s="2">
        <v>460</v>
      </c>
    </row>
    <row r="2127" spans="2:13" ht="12.75">
      <c r="B2127" s="101">
        <v>2500</v>
      </c>
      <c r="C2127" s="1" t="s">
        <v>0</v>
      </c>
      <c r="D2127" s="1" t="s">
        <v>708</v>
      </c>
      <c r="E2127" s="1" t="s">
        <v>938</v>
      </c>
      <c r="F2127" s="291" t="s">
        <v>966</v>
      </c>
      <c r="G2127" s="29" t="s">
        <v>397</v>
      </c>
      <c r="H2127" s="6">
        <f t="shared" si="163"/>
        <v>-136500</v>
      </c>
      <c r="I2127" s="24">
        <v>5</v>
      </c>
      <c r="K2127" t="s">
        <v>892</v>
      </c>
      <c r="M2127" s="2">
        <v>460</v>
      </c>
    </row>
    <row r="2128" spans="2:13" ht="12.75">
      <c r="B2128" s="101">
        <v>5000</v>
      </c>
      <c r="C2128" s="1" t="s">
        <v>0</v>
      </c>
      <c r="D2128" s="1" t="s">
        <v>708</v>
      </c>
      <c r="E2128" s="1" t="s">
        <v>938</v>
      </c>
      <c r="F2128" s="291" t="s">
        <v>967</v>
      </c>
      <c r="G2128" s="29" t="s">
        <v>399</v>
      </c>
      <c r="H2128" s="6">
        <f t="shared" si="163"/>
        <v>-141500</v>
      </c>
      <c r="I2128" s="24">
        <v>10</v>
      </c>
      <c r="K2128" t="s">
        <v>892</v>
      </c>
      <c r="M2128" s="2">
        <v>460</v>
      </c>
    </row>
    <row r="2129" spans="2:13" ht="12.75">
      <c r="B2129" s="101">
        <v>7500</v>
      </c>
      <c r="C2129" s="1" t="s">
        <v>0</v>
      </c>
      <c r="D2129" s="1" t="s">
        <v>708</v>
      </c>
      <c r="E2129" s="1" t="s">
        <v>938</v>
      </c>
      <c r="F2129" s="291" t="s">
        <v>968</v>
      </c>
      <c r="G2129" s="29" t="s">
        <v>377</v>
      </c>
      <c r="H2129" s="6">
        <f t="shared" si="163"/>
        <v>-149000</v>
      </c>
      <c r="I2129" s="24">
        <v>15</v>
      </c>
      <c r="K2129" t="s">
        <v>892</v>
      </c>
      <c r="M2129" s="2">
        <v>460</v>
      </c>
    </row>
    <row r="2130" spans="2:13" ht="12.75">
      <c r="B2130" s="101">
        <v>7500</v>
      </c>
      <c r="C2130" s="1" t="s">
        <v>0</v>
      </c>
      <c r="D2130" s="1" t="s">
        <v>708</v>
      </c>
      <c r="E2130" s="1" t="s">
        <v>938</v>
      </c>
      <c r="F2130" s="291" t="s">
        <v>969</v>
      </c>
      <c r="G2130" s="29" t="s">
        <v>379</v>
      </c>
      <c r="H2130" s="6">
        <f t="shared" si="163"/>
        <v>-156500</v>
      </c>
      <c r="I2130" s="24">
        <v>15</v>
      </c>
      <c r="K2130" t="s">
        <v>892</v>
      </c>
      <c r="M2130" s="2">
        <v>460</v>
      </c>
    </row>
    <row r="2131" spans="1:13" s="57" customFormat="1" ht="12.75">
      <c r="A2131" s="13"/>
      <c r="B2131" s="102">
        <f>SUM(B2100:B2130)</f>
        <v>156500</v>
      </c>
      <c r="C2131" s="13" t="s">
        <v>0</v>
      </c>
      <c r="D2131" s="13"/>
      <c r="E2131" s="13"/>
      <c r="F2131" s="63"/>
      <c r="G2131" s="20"/>
      <c r="H2131" s="55">
        <v>0</v>
      </c>
      <c r="I2131" s="56">
        <f>+B2131/M2131</f>
        <v>340.2173913043478</v>
      </c>
      <c r="M2131" s="2">
        <v>460</v>
      </c>
    </row>
    <row r="2132" spans="2:13" ht="12.75">
      <c r="B2132" s="101"/>
      <c r="H2132" s="6">
        <f aca="true" t="shared" si="164" ref="H2132:H2161">H2131-B2132</f>
        <v>0</v>
      </c>
      <c r="I2132" s="24">
        <f>+B2132/M2132</f>
        <v>0</v>
      </c>
      <c r="M2132" s="2">
        <v>460</v>
      </c>
    </row>
    <row r="2133" spans="2:13" ht="12.75">
      <c r="B2133" s="101"/>
      <c r="H2133" s="6">
        <f t="shared" si="164"/>
        <v>0</v>
      </c>
      <c r="I2133" s="24">
        <f>+B2133/M2133</f>
        <v>0</v>
      </c>
      <c r="M2133" s="2">
        <v>460</v>
      </c>
    </row>
    <row r="2134" spans="2:13" ht="12.75">
      <c r="B2134" s="101">
        <v>1200</v>
      </c>
      <c r="C2134" s="14" t="s">
        <v>28</v>
      </c>
      <c r="D2134" s="14" t="s">
        <v>708</v>
      </c>
      <c r="E2134" s="1" t="s">
        <v>29</v>
      </c>
      <c r="F2134" s="78" t="s">
        <v>970</v>
      </c>
      <c r="G2134" s="29" t="s">
        <v>24</v>
      </c>
      <c r="H2134" s="6">
        <f t="shared" si="164"/>
        <v>-1200</v>
      </c>
      <c r="I2134" s="24">
        <v>2.4</v>
      </c>
      <c r="K2134" t="s">
        <v>938</v>
      </c>
      <c r="M2134" s="2">
        <v>460</v>
      </c>
    </row>
    <row r="2135" spans="2:13" ht="12.75">
      <c r="B2135" s="101">
        <v>1500</v>
      </c>
      <c r="C2135" s="14" t="s">
        <v>28</v>
      </c>
      <c r="D2135" s="14" t="s">
        <v>708</v>
      </c>
      <c r="E2135" s="1" t="s">
        <v>29</v>
      </c>
      <c r="F2135" s="78" t="s">
        <v>970</v>
      </c>
      <c r="G2135" s="29" t="s">
        <v>61</v>
      </c>
      <c r="H2135" s="6">
        <f t="shared" si="164"/>
        <v>-2700</v>
      </c>
      <c r="I2135" s="24">
        <v>3</v>
      </c>
      <c r="K2135" t="s">
        <v>938</v>
      </c>
      <c r="M2135" s="2">
        <v>460</v>
      </c>
    </row>
    <row r="2136" spans="2:13" ht="12.75">
      <c r="B2136" s="101">
        <v>1700</v>
      </c>
      <c r="C2136" s="1" t="s">
        <v>28</v>
      </c>
      <c r="D2136" s="14" t="s">
        <v>708</v>
      </c>
      <c r="E2136" s="1" t="s">
        <v>29</v>
      </c>
      <c r="F2136" s="78" t="s">
        <v>970</v>
      </c>
      <c r="G2136" s="29" t="s">
        <v>63</v>
      </c>
      <c r="H2136" s="6">
        <f t="shared" si="164"/>
        <v>-4400</v>
      </c>
      <c r="I2136" s="24">
        <v>3.4</v>
      </c>
      <c r="K2136" t="s">
        <v>938</v>
      </c>
      <c r="M2136" s="2">
        <v>460</v>
      </c>
    </row>
    <row r="2137" spans="2:13" ht="12.75">
      <c r="B2137" s="101">
        <v>1500</v>
      </c>
      <c r="C2137" s="1" t="s">
        <v>28</v>
      </c>
      <c r="D2137" s="14" t="s">
        <v>708</v>
      </c>
      <c r="E2137" s="1" t="s">
        <v>29</v>
      </c>
      <c r="F2137" s="78" t="s">
        <v>970</v>
      </c>
      <c r="G2137" s="29" t="s">
        <v>65</v>
      </c>
      <c r="H2137" s="6">
        <f t="shared" si="164"/>
        <v>-5900</v>
      </c>
      <c r="I2137" s="24">
        <v>3</v>
      </c>
      <c r="K2137" t="s">
        <v>938</v>
      </c>
      <c r="M2137" s="2">
        <v>460</v>
      </c>
    </row>
    <row r="2138" spans="2:13" ht="12.75">
      <c r="B2138" s="101">
        <v>800</v>
      </c>
      <c r="C2138" s="1" t="s">
        <v>28</v>
      </c>
      <c r="D2138" s="1" t="s">
        <v>708</v>
      </c>
      <c r="E2138" s="1" t="s">
        <v>29</v>
      </c>
      <c r="F2138" s="78" t="s">
        <v>970</v>
      </c>
      <c r="G2138" s="29" t="s">
        <v>73</v>
      </c>
      <c r="H2138" s="6">
        <f t="shared" si="164"/>
        <v>-6700</v>
      </c>
      <c r="I2138" s="24">
        <v>1.6</v>
      </c>
      <c r="K2138" t="s">
        <v>938</v>
      </c>
      <c r="M2138" s="2">
        <v>460</v>
      </c>
    </row>
    <row r="2139" spans="2:13" ht="12.75">
      <c r="B2139" s="101">
        <v>1000</v>
      </c>
      <c r="C2139" s="1" t="s">
        <v>28</v>
      </c>
      <c r="D2139" s="1" t="s">
        <v>708</v>
      </c>
      <c r="E2139" s="1" t="s">
        <v>29</v>
      </c>
      <c r="F2139" s="78" t="s">
        <v>970</v>
      </c>
      <c r="G2139" s="29" t="s">
        <v>75</v>
      </c>
      <c r="H2139" s="6">
        <f t="shared" si="164"/>
        <v>-7700</v>
      </c>
      <c r="I2139" s="24">
        <v>2</v>
      </c>
      <c r="K2139" t="s">
        <v>938</v>
      </c>
      <c r="M2139" s="2">
        <v>460</v>
      </c>
    </row>
    <row r="2140" spans="2:13" ht="12.75">
      <c r="B2140" s="101">
        <v>1000</v>
      </c>
      <c r="C2140" s="1" t="s">
        <v>28</v>
      </c>
      <c r="D2140" s="1" t="s">
        <v>708</v>
      </c>
      <c r="E2140" s="1" t="s">
        <v>29</v>
      </c>
      <c r="F2140" s="78" t="s">
        <v>970</v>
      </c>
      <c r="G2140" s="29" t="s">
        <v>77</v>
      </c>
      <c r="H2140" s="6">
        <f t="shared" si="164"/>
        <v>-8700</v>
      </c>
      <c r="I2140" s="24">
        <v>2</v>
      </c>
      <c r="K2140" t="s">
        <v>938</v>
      </c>
      <c r="M2140" s="2">
        <v>460</v>
      </c>
    </row>
    <row r="2141" spans="2:13" ht="12.75">
      <c r="B2141" s="101">
        <v>1200</v>
      </c>
      <c r="C2141" s="1" t="s">
        <v>28</v>
      </c>
      <c r="D2141" s="1" t="s">
        <v>708</v>
      </c>
      <c r="E2141" s="1" t="s">
        <v>29</v>
      </c>
      <c r="F2141" s="78" t="s">
        <v>970</v>
      </c>
      <c r="G2141" s="29" t="s">
        <v>81</v>
      </c>
      <c r="H2141" s="6">
        <f t="shared" si="164"/>
        <v>-9900</v>
      </c>
      <c r="I2141" s="24">
        <v>2.4</v>
      </c>
      <c r="K2141" t="s">
        <v>938</v>
      </c>
      <c r="M2141" s="2">
        <v>460</v>
      </c>
    </row>
    <row r="2142" spans="2:13" ht="12.75">
      <c r="B2142" s="101">
        <v>1500</v>
      </c>
      <c r="C2142" s="1" t="s">
        <v>28</v>
      </c>
      <c r="D2142" s="1" t="s">
        <v>708</v>
      </c>
      <c r="E2142" s="1" t="s">
        <v>29</v>
      </c>
      <c r="F2142" s="78" t="s">
        <v>970</v>
      </c>
      <c r="G2142" s="29" t="s">
        <v>224</v>
      </c>
      <c r="H2142" s="6">
        <f t="shared" si="164"/>
        <v>-11400</v>
      </c>
      <c r="I2142" s="24">
        <v>3</v>
      </c>
      <c r="K2142" t="s">
        <v>938</v>
      </c>
      <c r="M2142" s="2">
        <v>460</v>
      </c>
    </row>
    <row r="2143" spans="2:13" ht="12.75">
      <c r="B2143" s="101">
        <v>1300</v>
      </c>
      <c r="C2143" s="1" t="s">
        <v>28</v>
      </c>
      <c r="D2143" s="1" t="s">
        <v>708</v>
      </c>
      <c r="E2143" s="1" t="s">
        <v>29</v>
      </c>
      <c r="F2143" s="78" t="s">
        <v>970</v>
      </c>
      <c r="G2143" s="29" t="s">
        <v>226</v>
      </c>
      <c r="H2143" s="6">
        <f t="shared" si="164"/>
        <v>-12700</v>
      </c>
      <c r="I2143" s="24">
        <v>2.6</v>
      </c>
      <c r="K2143" t="s">
        <v>938</v>
      </c>
      <c r="M2143" s="2">
        <v>460</v>
      </c>
    </row>
    <row r="2144" spans="2:13" ht="12.75">
      <c r="B2144" s="101">
        <v>1400</v>
      </c>
      <c r="C2144" s="1" t="s">
        <v>28</v>
      </c>
      <c r="D2144" s="1" t="s">
        <v>708</v>
      </c>
      <c r="E2144" s="1" t="s">
        <v>29</v>
      </c>
      <c r="F2144" s="78" t="s">
        <v>970</v>
      </c>
      <c r="G2144" s="29" t="s">
        <v>228</v>
      </c>
      <c r="H2144" s="6">
        <f t="shared" si="164"/>
        <v>-14100</v>
      </c>
      <c r="I2144" s="24">
        <v>2.8</v>
      </c>
      <c r="K2144" t="s">
        <v>938</v>
      </c>
      <c r="M2144" s="2">
        <v>460</v>
      </c>
    </row>
    <row r="2145" spans="2:13" ht="12.75">
      <c r="B2145" s="101">
        <v>1600</v>
      </c>
      <c r="C2145" s="1" t="s">
        <v>28</v>
      </c>
      <c r="D2145" s="1" t="s">
        <v>708</v>
      </c>
      <c r="E2145" s="1" t="s">
        <v>29</v>
      </c>
      <c r="F2145" s="78" t="s">
        <v>970</v>
      </c>
      <c r="G2145" s="29" t="s">
        <v>230</v>
      </c>
      <c r="H2145" s="6">
        <f t="shared" si="164"/>
        <v>-15700</v>
      </c>
      <c r="I2145" s="24">
        <v>3.2</v>
      </c>
      <c r="K2145" t="s">
        <v>938</v>
      </c>
      <c r="M2145" s="2">
        <v>460</v>
      </c>
    </row>
    <row r="2146" spans="2:13" ht="12.75">
      <c r="B2146" s="101">
        <v>1200</v>
      </c>
      <c r="C2146" s="1" t="s">
        <v>28</v>
      </c>
      <c r="D2146" s="1" t="s">
        <v>708</v>
      </c>
      <c r="E2146" s="1" t="s">
        <v>29</v>
      </c>
      <c r="F2146" s="78" t="s">
        <v>970</v>
      </c>
      <c r="G2146" s="29" t="s">
        <v>232</v>
      </c>
      <c r="H2146" s="6">
        <f t="shared" si="164"/>
        <v>-16900</v>
      </c>
      <c r="I2146" s="24">
        <v>2.4</v>
      </c>
      <c r="K2146" t="s">
        <v>938</v>
      </c>
      <c r="M2146" s="2">
        <v>460</v>
      </c>
    </row>
    <row r="2147" spans="2:13" ht="12.75">
      <c r="B2147" s="101">
        <v>1000</v>
      </c>
      <c r="C2147" s="1" t="s">
        <v>28</v>
      </c>
      <c r="D2147" s="1" t="s">
        <v>708</v>
      </c>
      <c r="E2147" s="1" t="s">
        <v>29</v>
      </c>
      <c r="F2147" s="78" t="s">
        <v>970</v>
      </c>
      <c r="G2147" s="29" t="s">
        <v>971</v>
      </c>
      <c r="H2147" s="6">
        <f t="shared" si="164"/>
        <v>-17900</v>
      </c>
      <c r="I2147" s="24">
        <v>2</v>
      </c>
      <c r="K2147" t="s">
        <v>938</v>
      </c>
      <c r="M2147" s="2">
        <v>460</v>
      </c>
    </row>
    <row r="2148" spans="2:13" ht="12.75">
      <c r="B2148" s="101">
        <v>1200</v>
      </c>
      <c r="C2148" s="1" t="s">
        <v>28</v>
      </c>
      <c r="D2148" s="1" t="s">
        <v>708</v>
      </c>
      <c r="E2148" s="1" t="s">
        <v>29</v>
      </c>
      <c r="F2148" s="78" t="s">
        <v>970</v>
      </c>
      <c r="G2148" s="29" t="s">
        <v>972</v>
      </c>
      <c r="H2148" s="6">
        <f t="shared" si="164"/>
        <v>-19100</v>
      </c>
      <c r="I2148" s="24">
        <v>2.4</v>
      </c>
      <c r="K2148" t="s">
        <v>938</v>
      </c>
      <c r="M2148" s="2">
        <v>460</v>
      </c>
    </row>
    <row r="2149" spans="2:13" ht="12.75">
      <c r="B2149" s="101">
        <v>1000</v>
      </c>
      <c r="C2149" s="1" t="s">
        <v>28</v>
      </c>
      <c r="D2149" s="1" t="s">
        <v>708</v>
      </c>
      <c r="E2149" s="1" t="s">
        <v>29</v>
      </c>
      <c r="F2149" s="78" t="s">
        <v>970</v>
      </c>
      <c r="G2149" s="29" t="s">
        <v>305</v>
      </c>
      <c r="H2149" s="6">
        <f t="shared" si="164"/>
        <v>-20100</v>
      </c>
      <c r="I2149" s="24">
        <v>2</v>
      </c>
      <c r="K2149" t="s">
        <v>938</v>
      </c>
      <c r="M2149" s="2">
        <v>460</v>
      </c>
    </row>
    <row r="2150" spans="2:13" ht="12.75">
      <c r="B2150" s="101">
        <v>2500</v>
      </c>
      <c r="C2150" s="1" t="s">
        <v>973</v>
      </c>
      <c r="D2150" s="1" t="s">
        <v>708</v>
      </c>
      <c r="E2150" s="1" t="s">
        <v>29</v>
      </c>
      <c r="F2150" s="78" t="s">
        <v>970</v>
      </c>
      <c r="G2150" s="29" t="s">
        <v>311</v>
      </c>
      <c r="H2150" s="6">
        <f t="shared" si="164"/>
        <v>-22600</v>
      </c>
      <c r="I2150" s="24">
        <v>5</v>
      </c>
      <c r="K2150" t="s">
        <v>938</v>
      </c>
      <c r="M2150" s="2">
        <v>460</v>
      </c>
    </row>
    <row r="2151" spans="2:13" ht="12.75">
      <c r="B2151" s="101">
        <v>1300</v>
      </c>
      <c r="C2151" s="1" t="s">
        <v>28</v>
      </c>
      <c r="D2151" s="1" t="s">
        <v>708</v>
      </c>
      <c r="E2151" s="1" t="s">
        <v>29</v>
      </c>
      <c r="F2151" s="78" t="s">
        <v>970</v>
      </c>
      <c r="G2151" s="29" t="s">
        <v>311</v>
      </c>
      <c r="H2151" s="6">
        <f t="shared" si="164"/>
        <v>-23900</v>
      </c>
      <c r="I2151" s="24">
        <v>2.6</v>
      </c>
      <c r="K2151" t="s">
        <v>938</v>
      </c>
      <c r="M2151" s="2">
        <v>460</v>
      </c>
    </row>
    <row r="2152" spans="2:13" ht="12.75">
      <c r="B2152" s="101">
        <v>3000</v>
      </c>
      <c r="C2152" s="1" t="s">
        <v>933</v>
      </c>
      <c r="D2152" s="1" t="s">
        <v>708</v>
      </c>
      <c r="E2152" s="1" t="s">
        <v>29</v>
      </c>
      <c r="F2152" s="78" t="s">
        <v>970</v>
      </c>
      <c r="G2152" s="29" t="s">
        <v>368</v>
      </c>
      <c r="H2152" s="6">
        <f t="shared" si="164"/>
        <v>-26900</v>
      </c>
      <c r="I2152" s="24">
        <v>6</v>
      </c>
      <c r="K2152" t="s">
        <v>938</v>
      </c>
      <c r="M2152" s="2">
        <v>460</v>
      </c>
    </row>
    <row r="2153" spans="2:13" ht="12.75">
      <c r="B2153" s="101">
        <v>1500</v>
      </c>
      <c r="C2153" s="1" t="s">
        <v>28</v>
      </c>
      <c r="D2153" s="1" t="s">
        <v>708</v>
      </c>
      <c r="E2153" s="1" t="s">
        <v>29</v>
      </c>
      <c r="F2153" s="78" t="s">
        <v>970</v>
      </c>
      <c r="G2153" s="29" t="s">
        <v>368</v>
      </c>
      <c r="H2153" s="6">
        <f t="shared" si="164"/>
        <v>-28400</v>
      </c>
      <c r="I2153" s="24">
        <v>3</v>
      </c>
      <c r="K2153" t="s">
        <v>938</v>
      </c>
      <c r="M2153" s="2">
        <v>460</v>
      </c>
    </row>
    <row r="2154" spans="2:13" ht="12.75">
      <c r="B2154" s="101">
        <v>1400</v>
      </c>
      <c r="C2154" s="1" t="s">
        <v>28</v>
      </c>
      <c r="D2154" s="1" t="s">
        <v>708</v>
      </c>
      <c r="E2154" s="1" t="s">
        <v>29</v>
      </c>
      <c r="F2154" s="78" t="s">
        <v>970</v>
      </c>
      <c r="G2154" s="29" t="s">
        <v>371</v>
      </c>
      <c r="H2154" s="6">
        <f t="shared" si="164"/>
        <v>-29800</v>
      </c>
      <c r="I2154" s="24">
        <v>2.8</v>
      </c>
      <c r="K2154" t="s">
        <v>938</v>
      </c>
      <c r="M2154" s="2">
        <v>460</v>
      </c>
    </row>
    <row r="2155" spans="2:13" ht="12.75">
      <c r="B2155" s="101">
        <v>1600</v>
      </c>
      <c r="C2155" s="1" t="s">
        <v>28</v>
      </c>
      <c r="D2155" s="1" t="s">
        <v>708</v>
      </c>
      <c r="E2155" s="1" t="s">
        <v>29</v>
      </c>
      <c r="F2155" s="78" t="s">
        <v>970</v>
      </c>
      <c r="G2155" s="29" t="s">
        <v>373</v>
      </c>
      <c r="H2155" s="6">
        <f t="shared" si="164"/>
        <v>-31400</v>
      </c>
      <c r="I2155" s="24">
        <v>3.2</v>
      </c>
      <c r="K2155" t="s">
        <v>938</v>
      </c>
      <c r="M2155" s="2">
        <v>460</v>
      </c>
    </row>
    <row r="2156" spans="2:13" ht="12.75">
      <c r="B2156" s="101">
        <v>1500</v>
      </c>
      <c r="C2156" s="1" t="s">
        <v>28</v>
      </c>
      <c r="D2156" s="1" t="s">
        <v>708</v>
      </c>
      <c r="E2156" s="1" t="s">
        <v>29</v>
      </c>
      <c r="F2156" s="78" t="s">
        <v>970</v>
      </c>
      <c r="G2156" s="29" t="s">
        <v>375</v>
      </c>
      <c r="H2156" s="6">
        <f t="shared" si="164"/>
        <v>-32900</v>
      </c>
      <c r="I2156" s="24">
        <v>3</v>
      </c>
      <c r="K2156" t="s">
        <v>938</v>
      </c>
      <c r="M2156" s="2">
        <v>460</v>
      </c>
    </row>
    <row r="2157" spans="2:13" ht="12.75">
      <c r="B2157" s="101">
        <v>1600</v>
      </c>
      <c r="C2157" s="1" t="s">
        <v>28</v>
      </c>
      <c r="D2157" s="1" t="s">
        <v>708</v>
      </c>
      <c r="E2157" s="1" t="s">
        <v>29</v>
      </c>
      <c r="F2157" s="78" t="s">
        <v>970</v>
      </c>
      <c r="G2157" s="29" t="s">
        <v>397</v>
      </c>
      <c r="H2157" s="6">
        <f t="shared" si="164"/>
        <v>-34500</v>
      </c>
      <c r="I2157" s="24">
        <v>3.2</v>
      </c>
      <c r="K2157" t="s">
        <v>938</v>
      </c>
      <c r="M2157" s="2">
        <v>460</v>
      </c>
    </row>
    <row r="2158" spans="2:13" ht="12.75">
      <c r="B2158" s="101">
        <v>1800</v>
      </c>
      <c r="C2158" s="1" t="s">
        <v>28</v>
      </c>
      <c r="D2158" s="1" t="s">
        <v>708</v>
      </c>
      <c r="E2158" s="1" t="s">
        <v>29</v>
      </c>
      <c r="F2158" s="78" t="s">
        <v>970</v>
      </c>
      <c r="G2158" s="29" t="s">
        <v>399</v>
      </c>
      <c r="H2158" s="6">
        <f t="shared" si="164"/>
        <v>-36300</v>
      </c>
      <c r="I2158" s="24">
        <v>3.6</v>
      </c>
      <c r="K2158" t="s">
        <v>938</v>
      </c>
      <c r="M2158" s="2">
        <v>460</v>
      </c>
    </row>
    <row r="2159" spans="2:13" ht="12.75">
      <c r="B2159" s="101">
        <v>1600</v>
      </c>
      <c r="C2159" s="1" t="s">
        <v>28</v>
      </c>
      <c r="D2159" s="1" t="s">
        <v>708</v>
      </c>
      <c r="E2159" s="1" t="s">
        <v>29</v>
      </c>
      <c r="F2159" s="78" t="s">
        <v>970</v>
      </c>
      <c r="G2159" s="29" t="s">
        <v>377</v>
      </c>
      <c r="H2159" s="6">
        <f t="shared" si="164"/>
        <v>-37900</v>
      </c>
      <c r="I2159" s="24">
        <v>3.2</v>
      </c>
      <c r="K2159" t="s">
        <v>938</v>
      </c>
      <c r="M2159" s="2">
        <v>460</v>
      </c>
    </row>
    <row r="2160" spans="2:13" ht="12.75">
      <c r="B2160" s="101">
        <v>1500</v>
      </c>
      <c r="C2160" s="77" t="s">
        <v>28</v>
      </c>
      <c r="D2160" s="1" t="s">
        <v>708</v>
      </c>
      <c r="E2160" s="1" t="s">
        <v>29</v>
      </c>
      <c r="F2160" s="78" t="s">
        <v>970</v>
      </c>
      <c r="G2160" s="29" t="s">
        <v>377</v>
      </c>
      <c r="H2160" s="6">
        <f t="shared" si="164"/>
        <v>-39400</v>
      </c>
      <c r="I2160" s="24">
        <v>3</v>
      </c>
      <c r="K2160" t="s">
        <v>938</v>
      </c>
      <c r="M2160" s="2">
        <v>460</v>
      </c>
    </row>
    <row r="2161" spans="2:13" ht="12.75">
      <c r="B2161" s="101">
        <v>1300</v>
      </c>
      <c r="C2161" s="1" t="s">
        <v>28</v>
      </c>
      <c r="D2161" s="1" t="s">
        <v>708</v>
      </c>
      <c r="E2161" s="1" t="s">
        <v>29</v>
      </c>
      <c r="F2161" s="78" t="s">
        <v>970</v>
      </c>
      <c r="G2161" s="29" t="s">
        <v>379</v>
      </c>
      <c r="H2161" s="6">
        <f t="shared" si="164"/>
        <v>-40700</v>
      </c>
      <c r="I2161" s="24">
        <v>2.6</v>
      </c>
      <c r="K2161" t="s">
        <v>938</v>
      </c>
      <c r="M2161" s="2">
        <v>460</v>
      </c>
    </row>
    <row r="2162" spans="1:13" s="57" customFormat="1" ht="12.75">
      <c r="A2162" s="13"/>
      <c r="B2162" s="102">
        <f>SUM(B2134:B2161)</f>
        <v>40700</v>
      </c>
      <c r="C2162" s="13"/>
      <c r="D2162" s="13"/>
      <c r="E2162" s="13" t="s">
        <v>29</v>
      </c>
      <c r="F2162" s="63"/>
      <c r="G2162" s="20"/>
      <c r="H2162" s="55">
        <v>0</v>
      </c>
      <c r="I2162" s="56">
        <f>+B2162/M2162</f>
        <v>88.47826086956522</v>
      </c>
      <c r="M2162" s="2">
        <v>460</v>
      </c>
    </row>
    <row r="2163" spans="2:13" ht="12.75">
      <c r="B2163" s="101"/>
      <c r="H2163" s="6">
        <f aca="true" t="shared" si="165" ref="H2163:H2181">H2162-B2163</f>
        <v>0</v>
      </c>
      <c r="I2163" s="24">
        <f>+B2163/M2163</f>
        <v>0</v>
      </c>
      <c r="M2163" s="2">
        <v>460</v>
      </c>
    </row>
    <row r="2164" spans="2:13" ht="12.75">
      <c r="B2164" s="101"/>
      <c r="H2164" s="6">
        <f t="shared" si="165"/>
        <v>0</v>
      </c>
      <c r="I2164" s="24">
        <f>+B2164/M2164</f>
        <v>0</v>
      </c>
      <c r="M2164" s="2">
        <v>460</v>
      </c>
    </row>
    <row r="2165" spans="2:13" ht="12.75">
      <c r="B2165" s="105">
        <v>1000</v>
      </c>
      <c r="C2165" s="34" t="s">
        <v>974</v>
      </c>
      <c r="D2165" s="14" t="s">
        <v>708</v>
      </c>
      <c r="E2165" s="34" t="s">
        <v>708</v>
      </c>
      <c r="F2165" s="78" t="s">
        <v>975</v>
      </c>
      <c r="G2165" s="32" t="s">
        <v>24</v>
      </c>
      <c r="H2165" s="6">
        <f t="shared" si="165"/>
        <v>-1000</v>
      </c>
      <c r="I2165" s="24">
        <v>2</v>
      </c>
      <c r="K2165" t="s">
        <v>938</v>
      </c>
      <c r="M2165" s="2">
        <v>460</v>
      </c>
    </row>
    <row r="2166" spans="2:13" ht="12.75">
      <c r="B2166" s="101">
        <v>1400</v>
      </c>
      <c r="C2166" s="1" t="s">
        <v>976</v>
      </c>
      <c r="D2166" s="1" t="s">
        <v>708</v>
      </c>
      <c r="E2166" s="1" t="s">
        <v>708</v>
      </c>
      <c r="F2166" s="78" t="s">
        <v>977</v>
      </c>
      <c r="G2166" s="29" t="s">
        <v>67</v>
      </c>
      <c r="H2166" s="6">
        <f t="shared" si="165"/>
        <v>-2400</v>
      </c>
      <c r="I2166" s="24">
        <v>2.8</v>
      </c>
      <c r="K2166" t="s">
        <v>938</v>
      </c>
      <c r="M2166" s="2">
        <v>460</v>
      </c>
    </row>
    <row r="2167" spans="2:13" ht="12.75">
      <c r="B2167" s="101">
        <v>2525</v>
      </c>
      <c r="C2167" s="1" t="s">
        <v>1187</v>
      </c>
      <c r="D2167" s="1" t="s">
        <v>708</v>
      </c>
      <c r="E2167" s="1" t="s">
        <v>708</v>
      </c>
      <c r="F2167" s="78" t="s">
        <v>977</v>
      </c>
      <c r="G2167" s="29" t="s">
        <v>67</v>
      </c>
      <c r="H2167" s="6">
        <f t="shared" si="165"/>
        <v>-4925</v>
      </c>
      <c r="I2167" s="24">
        <v>5.05</v>
      </c>
      <c r="K2167" t="s">
        <v>938</v>
      </c>
      <c r="M2167" s="2">
        <v>460</v>
      </c>
    </row>
    <row r="2168" spans="2:13" ht="12.75">
      <c r="B2168" s="101">
        <v>2500</v>
      </c>
      <c r="C2168" s="1" t="s">
        <v>1189</v>
      </c>
      <c r="D2168" s="1" t="s">
        <v>708</v>
      </c>
      <c r="E2168" s="1" t="s">
        <v>708</v>
      </c>
      <c r="F2168" s="78" t="s">
        <v>978</v>
      </c>
      <c r="G2168" s="29" t="s">
        <v>67</v>
      </c>
      <c r="H2168" s="6">
        <f t="shared" si="165"/>
        <v>-7425</v>
      </c>
      <c r="I2168" s="24">
        <v>5</v>
      </c>
      <c r="K2168" t="s">
        <v>938</v>
      </c>
      <c r="M2168" s="2">
        <v>460</v>
      </c>
    </row>
    <row r="2169" spans="2:13" ht="12.75">
      <c r="B2169" s="101">
        <v>5000</v>
      </c>
      <c r="C2169" s="1" t="s">
        <v>979</v>
      </c>
      <c r="D2169" s="1" t="s">
        <v>708</v>
      </c>
      <c r="E2169" s="1" t="s">
        <v>708</v>
      </c>
      <c r="F2169" s="78" t="s">
        <v>980</v>
      </c>
      <c r="G2169" s="29" t="s">
        <v>67</v>
      </c>
      <c r="H2169" s="6">
        <f t="shared" si="165"/>
        <v>-12425</v>
      </c>
      <c r="I2169" s="24">
        <v>10</v>
      </c>
      <c r="K2169" t="s">
        <v>938</v>
      </c>
      <c r="M2169" s="2">
        <v>460</v>
      </c>
    </row>
    <row r="2170" spans="2:13" ht="12.75">
      <c r="B2170" s="101">
        <v>1000</v>
      </c>
      <c r="C2170" s="1" t="s">
        <v>28</v>
      </c>
      <c r="D2170" s="1" t="s">
        <v>708</v>
      </c>
      <c r="E2170" s="1" t="s">
        <v>708</v>
      </c>
      <c r="F2170" s="78" t="s">
        <v>970</v>
      </c>
      <c r="G2170" s="29" t="s">
        <v>67</v>
      </c>
      <c r="H2170" s="6">
        <f t="shared" si="165"/>
        <v>-13425</v>
      </c>
      <c r="I2170" s="24">
        <v>2</v>
      </c>
      <c r="K2170" t="s">
        <v>938</v>
      </c>
      <c r="M2170" s="2">
        <v>460</v>
      </c>
    </row>
    <row r="2171" spans="2:13" ht="12.75">
      <c r="B2171" s="101">
        <v>1000</v>
      </c>
      <c r="C2171" s="1" t="s">
        <v>28</v>
      </c>
      <c r="D2171" s="1" t="s">
        <v>708</v>
      </c>
      <c r="E2171" s="1" t="s">
        <v>708</v>
      </c>
      <c r="F2171" s="78" t="s">
        <v>970</v>
      </c>
      <c r="G2171" s="29" t="s">
        <v>71</v>
      </c>
      <c r="H2171" s="6">
        <f t="shared" si="165"/>
        <v>-14425</v>
      </c>
      <c r="I2171" s="24">
        <v>2</v>
      </c>
      <c r="K2171" t="s">
        <v>938</v>
      </c>
      <c r="M2171" s="2">
        <v>460</v>
      </c>
    </row>
    <row r="2172" spans="2:13" ht="12.75">
      <c r="B2172" s="101">
        <v>15000</v>
      </c>
      <c r="C2172" s="1" t="s">
        <v>981</v>
      </c>
      <c r="D2172" s="1" t="s">
        <v>708</v>
      </c>
      <c r="E2172" s="1" t="s">
        <v>708</v>
      </c>
      <c r="F2172" s="78" t="s">
        <v>982</v>
      </c>
      <c r="G2172" s="29" t="s">
        <v>71</v>
      </c>
      <c r="H2172" s="6">
        <f t="shared" si="165"/>
        <v>-29425</v>
      </c>
      <c r="I2172" s="24">
        <v>30</v>
      </c>
      <c r="K2172" t="s">
        <v>938</v>
      </c>
      <c r="M2172" s="2">
        <v>460</v>
      </c>
    </row>
    <row r="2173" spans="2:13" ht="12.75">
      <c r="B2173" s="101">
        <v>3000</v>
      </c>
      <c r="C2173" s="1" t="s">
        <v>983</v>
      </c>
      <c r="D2173" s="1" t="s">
        <v>708</v>
      </c>
      <c r="E2173" s="1" t="s">
        <v>708</v>
      </c>
      <c r="F2173" s="78" t="s">
        <v>984</v>
      </c>
      <c r="G2173" s="29" t="s">
        <v>73</v>
      </c>
      <c r="H2173" s="6">
        <f t="shared" si="165"/>
        <v>-32425</v>
      </c>
      <c r="I2173" s="24">
        <v>6</v>
      </c>
      <c r="K2173" t="s">
        <v>938</v>
      </c>
      <c r="M2173" s="2">
        <v>460</v>
      </c>
    </row>
    <row r="2174" spans="2:13" ht="12.75">
      <c r="B2174" s="101">
        <v>1000</v>
      </c>
      <c r="C2174" s="34" t="s">
        <v>974</v>
      </c>
      <c r="D2174" s="1" t="s">
        <v>708</v>
      </c>
      <c r="E2174" s="1" t="s">
        <v>708</v>
      </c>
      <c r="F2174" s="78" t="s">
        <v>985</v>
      </c>
      <c r="G2174" s="29" t="s">
        <v>75</v>
      </c>
      <c r="H2174" s="6">
        <f t="shared" si="165"/>
        <v>-33425</v>
      </c>
      <c r="I2174" s="24">
        <v>2</v>
      </c>
      <c r="K2174" t="s">
        <v>938</v>
      </c>
      <c r="M2174" s="2">
        <v>460</v>
      </c>
    </row>
    <row r="2175" spans="2:13" ht="12.75">
      <c r="B2175" s="101">
        <v>5000</v>
      </c>
      <c r="C2175" s="1" t="s">
        <v>979</v>
      </c>
      <c r="D2175" s="1" t="s">
        <v>708</v>
      </c>
      <c r="E2175" s="1" t="s">
        <v>708</v>
      </c>
      <c r="F2175" s="78" t="s">
        <v>987</v>
      </c>
      <c r="G2175" s="29" t="s">
        <v>81</v>
      </c>
      <c r="H2175" s="6">
        <f t="shared" si="165"/>
        <v>-38425</v>
      </c>
      <c r="I2175" s="24">
        <v>10</v>
      </c>
      <c r="K2175" t="s">
        <v>938</v>
      </c>
      <c r="M2175" s="2">
        <v>460</v>
      </c>
    </row>
    <row r="2176" spans="2:13" ht="12.75">
      <c r="B2176" s="101">
        <v>5400</v>
      </c>
      <c r="C2176" s="1" t="s">
        <v>988</v>
      </c>
      <c r="D2176" s="1" t="s">
        <v>708</v>
      </c>
      <c r="E2176" s="1" t="s">
        <v>708</v>
      </c>
      <c r="F2176" s="78" t="s">
        <v>989</v>
      </c>
      <c r="G2176" s="29" t="s">
        <v>990</v>
      </c>
      <c r="H2176" s="6">
        <f t="shared" si="165"/>
        <v>-43825</v>
      </c>
      <c r="I2176" s="24">
        <v>10.8</v>
      </c>
      <c r="K2176" t="s">
        <v>938</v>
      </c>
      <c r="M2176" s="2">
        <v>460</v>
      </c>
    </row>
    <row r="2177" spans="1:13" s="17" customFormat="1" ht="12.75">
      <c r="A2177" s="14"/>
      <c r="B2177" s="105">
        <v>200</v>
      </c>
      <c r="C2177" s="14" t="s">
        <v>862</v>
      </c>
      <c r="D2177" s="14" t="s">
        <v>708</v>
      </c>
      <c r="E2177" s="14" t="s">
        <v>708</v>
      </c>
      <c r="F2177" s="32" t="s">
        <v>863</v>
      </c>
      <c r="G2177" s="31" t="s">
        <v>226</v>
      </c>
      <c r="H2177" s="6">
        <f t="shared" si="165"/>
        <v>-44025</v>
      </c>
      <c r="I2177" s="41">
        <v>0.4</v>
      </c>
      <c r="K2177" s="17" t="s">
        <v>820</v>
      </c>
      <c r="M2177" s="2">
        <v>460</v>
      </c>
    </row>
    <row r="2178" spans="1:13" s="17" customFormat="1" ht="12.75">
      <c r="A2178" s="14"/>
      <c r="B2178" s="105">
        <v>1500</v>
      </c>
      <c r="C2178" s="14" t="s">
        <v>869</v>
      </c>
      <c r="D2178" s="14" t="s">
        <v>708</v>
      </c>
      <c r="E2178" s="14" t="s">
        <v>708</v>
      </c>
      <c r="F2178" s="32" t="s">
        <v>870</v>
      </c>
      <c r="G2178" s="31" t="s">
        <v>232</v>
      </c>
      <c r="H2178" s="30">
        <f t="shared" si="165"/>
        <v>-45525</v>
      </c>
      <c r="I2178" s="41">
        <v>3</v>
      </c>
      <c r="K2178" s="17" t="s">
        <v>820</v>
      </c>
      <c r="M2178" s="2">
        <v>460</v>
      </c>
    </row>
    <row r="2179" spans="2:13" ht="12.75">
      <c r="B2179" s="101">
        <v>15000</v>
      </c>
      <c r="C2179" s="1" t="s">
        <v>981</v>
      </c>
      <c r="D2179" s="1" t="s">
        <v>708</v>
      </c>
      <c r="E2179" s="1" t="s">
        <v>708</v>
      </c>
      <c r="F2179" s="78" t="s">
        <v>991</v>
      </c>
      <c r="G2179" s="29" t="s">
        <v>232</v>
      </c>
      <c r="H2179" s="30">
        <f t="shared" si="165"/>
        <v>-60525</v>
      </c>
      <c r="I2179" s="24">
        <v>30</v>
      </c>
      <c r="K2179" t="s">
        <v>938</v>
      </c>
      <c r="M2179" s="2">
        <v>460</v>
      </c>
    </row>
    <row r="2180" spans="1:13" s="17" customFormat="1" ht="12.75">
      <c r="A2180" s="14"/>
      <c r="B2180" s="105">
        <v>7500</v>
      </c>
      <c r="C2180" s="14" t="s">
        <v>1188</v>
      </c>
      <c r="D2180" s="14" t="s">
        <v>708</v>
      </c>
      <c r="E2180" s="14" t="s">
        <v>708</v>
      </c>
      <c r="F2180" s="32" t="s">
        <v>992</v>
      </c>
      <c r="G2180" s="31" t="s">
        <v>232</v>
      </c>
      <c r="H2180" s="30">
        <f t="shared" si="165"/>
        <v>-68025</v>
      </c>
      <c r="I2180" s="41">
        <v>15</v>
      </c>
      <c r="K2180" s="17" t="s">
        <v>938</v>
      </c>
      <c r="M2180" s="42">
        <v>460</v>
      </c>
    </row>
    <row r="2181" spans="2:13" ht="12.75">
      <c r="B2181" s="101">
        <v>5000</v>
      </c>
      <c r="C2181" s="1" t="s">
        <v>979</v>
      </c>
      <c r="D2181" s="1" t="s">
        <v>708</v>
      </c>
      <c r="E2181" s="1" t="s">
        <v>708</v>
      </c>
      <c r="F2181" s="78" t="s">
        <v>1185</v>
      </c>
      <c r="G2181" s="29" t="s">
        <v>303</v>
      </c>
      <c r="H2181" s="6">
        <f t="shared" si="165"/>
        <v>-73025</v>
      </c>
      <c r="I2181" s="24">
        <v>10</v>
      </c>
      <c r="K2181" t="s">
        <v>938</v>
      </c>
      <c r="M2181" s="2">
        <v>460</v>
      </c>
    </row>
    <row r="2182" spans="1:13" s="17" customFormat="1" ht="12.75">
      <c r="A2182" s="14"/>
      <c r="B2182" s="105">
        <v>1000</v>
      </c>
      <c r="C2182" s="14" t="s">
        <v>872</v>
      </c>
      <c r="D2182" s="14" t="s">
        <v>708</v>
      </c>
      <c r="E2182" s="14" t="s">
        <v>708</v>
      </c>
      <c r="F2182" s="32" t="s">
        <v>873</v>
      </c>
      <c r="G2182" s="31" t="s">
        <v>305</v>
      </c>
      <c r="H2182" s="30">
        <f>H2180-B2182</f>
        <v>-69025</v>
      </c>
      <c r="I2182" s="41">
        <v>2</v>
      </c>
      <c r="K2182" s="17" t="s">
        <v>820</v>
      </c>
      <c r="M2182" s="2">
        <v>460</v>
      </c>
    </row>
    <row r="2183" spans="2:13" ht="12.75">
      <c r="B2183" s="101">
        <v>1000</v>
      </c>
      <c r="C2183" s="1" t="s">
        <v>974</v>
      </c>
      <c r="D2183" s="1" t="s">
        <v>708</v>
      </c>
      <c r="E2183" s="1" t="s">
        <v>708</v>
      </c>
      <c r="F2183" s="78" t="s">
        <v>993</v>
      </c>
      <c r="G2183" s="29" t="s">
        <v>305</v>
      </c>
      <c r="H2183" s="6">
        <f>H2180-B2183</f>
        <v>-69025</v>
      </c>
      <c r="I2183" s="24">
        <v>2</v>
      </c>
      <c r="K2183" t="s">
        <v>938</v>
      </c>
      <c r="M2183" s="2">
        <v>460</v>
      </c>
    </row>
    <row r="2184" spans="2:13" ht="12.75">
      <c r="B2184" s="101">
        <v>3000</v>
      </c>
      <c r="C2184" s="1" t="s">
        <v>983</v>
      </c>
      <c r="D2184" s="1" t="s">
        <v>708</v>
      </c>
      <c r="E2184" s="1" t="s">
        <v>708</v>
      </c>
      <c r="F2184" s="78" t="s">
        <v>994</v>
      </c>
      <c r="G2184" s="29" t="s">
        <v>311</v>
      </c>
      <c r="H2184" s="6">
        <f aca="true" t="shared" si="166" ref="H2184:H2199">H2183-B2184</f>
        <v>-72025</v>
      </c>
      <c r="I2184" s="24">
        <v>6</v>
      </c>
      <c r="K2184" t="s">
        <v>938</v>
      </c>
      <c r="M2184" s="2">
        <v>460</v>
      </c>
    </row>
    <row r="2185" spans="1:13" s="17" customFormat="1" ht="12.75">
      <c r="A2185" s="14"/>
      <c r="B2185" s="105">
        <v>10000</v>
      </c>
      <c r="C2185" s="14" t="s">
        <v>995</v>
      </c>
      <c r="D2185" s="14" t="s">
        <v>708</v>
      </c>
      <c r="E2185" s="14" t="s">
        <v>708</v>
      </c>
      <c r="F2185" s="32" t="s">
        <v>996</v>
      </c>
      <c r="G2185" s="31" t="s">
        <v>371</v>
      </c>
      <c r="H2185" s="30">
        <f t="shared" si="166"/>
        <v>-82025</v>
      </c>
      <c r="I2185" s="41">
        <f>+B2185/M2185</f>
        <v>21.73913043478261</v>
      </c>
      <c r="K2185" s="17" t="s">
        <v>938</v>
      </c>
      <c r="M2185" s="42">
        <v>460</v>
      </c>
    </row>
    <row r="2186" spans="1:13" s="17" customFormat="1" ht="12.75">
      <c r="A2186" s="14"/>
      <c r="B2186" s="105">
        <v>10000</v>
      </c>
      <c r="C2186" s="14" t="s">
        <v>995</v>
      </c>
      <c r="D2186" s="14" t="s">
        <v>708</v>
      </c>
      <c r="E2186" s="14" t="s">
        <v>708</v>
      </c>
      <c r="F2186" s="32" t="s">
        <v>1208</v>
      </c>
      <c r="G2186" s="31" t="s">
        <v>371</v>
      </c>
      <c r="H2186" s="30">
        <f t="shared" si="166"/>
        <v>-92025</v>
      </c>
      <c r="I2186" s="41">
        <f>+B2186/M2186</f>
        <v>21.73913043478261</v>
      </c>
      <c r="K2186" s="17" t="s">
        <v>938</v>
      </c>
      <c r="M2186" s="42">
        <v>460</v>
      </c>
    </row>
    <row r="2187" spans="2:13" ht="12.75">
      <c r="B2187" s="101">
        <v>5000</v>
      </c>
      <c r="C2187" s="1" t="s">
        <v>979</v>
      </c>
      <c r="D2187" s="1" t="s">
        <v>708</v>
      </c>
      <c r="E2187" s="1" t="s">
        <v>708</v>
      </c>
      <c r="F2187" s="78" t="s">
        <v>997</v>
      </c>
      <c r="G2187" s="29" t="s">
        <v>375</v>
      </c>
      <c r="H2187" s="30">
        <f t="shared" si="166"/>
        <v>-97025</v>
      </c>
      <c r="I2187" s="41">
        <f>+B2187/M2187</f>
        <v>10.869565217391305</v>
      </c>
      <c r="K2187" t="s">
        <v>938</v>
      </c>
      <c r="M2187" s="2">
        <v>460</v>
      </c>
    </row>
    <row r="2188" spans="2:13" ht="12.75">
      <c r="B2188" s="101">
        <v>1275</v>
      </c>
      <c r="C2188" s="1" t="s">
        <v>998</v>
      </c>
      <c r="D2188" s="1" t="s">
        <v>708</v>
      </c>
      <c r="E2188" s="1" t="s">
        <v>708</v>
      </c>
      <c r="F2188" s="78" t="s">
        <v>999</v>
      </c>
      <c r="G2188" s="29" t="s">
        <v>375</v>
      </c>
      <c r="H2188" s="6">
        <f t="shared" si="166"/>
        <v>-98300</v>
      </c>
      <c r="I2188" s="24">
        <v>2.55</v>
      </c>
      <c r="K2188" t="s">
        <v>938</v>
      </c>
      <c r="M2188" s="2">
        <v>460</v>
      </c>
    </row>
    <row r="2189" spans="2:13" ht="12.75">
      <c r="B2189" s="101">
        <v>2050</v>
      </c>
      <c r="C2189" s="1" t="s">
        <v>1190</v>
      </c>
      <c r="D2189" s="1" t="s">
        <v>708</v>
      </c>
      <c r="E2189" s="1" t="s">
        <v>708</v>
      </c>
      <c r="F2189" s="78" t="s">
        <v>999</v>
      </c>
      <c r="G2189" s="29" t="s">
        <v>375</v>
      </c>
      <c r="H2189" s="6">
        <f t="shared" si="166"/>
        <v>-100350</v>
      </c>
      <c r="I2189" s="24">
        <v>4.1</v>
      </c>
      <c r="K2189" t="s">
        <v>938</v>
      </c>
      <c r="M2189" s="2">
        <v>460</v>
      </c>
    </row>
    <row r="2190" spans="2:13" ht="12.75">
      <c r="B2190" s="101">
        <v>700</v>
      </c>
      <c r="C2190" s="1" t="s">
        <v>1000</v>
      </c>
      <c r="D2190" s="1" t="s">
        <v>708</v>
      </c>
      <c r="E2190" s="1" t="s">
        <v>708</v>
      </c>
      <c r="F2190" s="78" t="s">
        <v>999</v>
      </c>
      <c r="G2190" s="29" t="s">
        <v>375</v>
      </c>
      <c r="H2190" s="6">
        <f t="shared" si="166"/>
        <v>-101050</v>
      </c>
      <c r="I2190" s="24">
        <v>1.4</v>
      </c>
      <c r="K2190" t="s">
        <v>938</v>
      </c>
      <c r="M2190" s="2">
        <v>460</v>
      </c>
    </row>
    <row r="2191" spans="2:13" ht="12.75">
      <c r="B2191" s="101">
        <v>7500</v>
      </c>
      <c r="C2191" s="1" t="s">
        <v>1191</v>
      </c>
      <c r="D2191" s="1" t="s">
        <v>708</v>
      </c>
      <c r="E2191" s="1" t="s">
        <v>708</v>
      </c>
      <c r="F2191" s="78" t="s">
        <v>1001</v>
      </c>
      <c r="G2191" s="29" t="s">
        <v>375</v>
      </c>
      <c r="H2191" s="6">
        <f t="shared" si="166"/>
        <v>-108550</v>
      </c>
      <c r="I2191" s="24">
        <v>15</v>
      </c>
      <c r="K2191" t="s">
        <v>938</v>
      </c>
      <c r="M2191" s="2">
        <v>460</v>
      </c>
    </row>
    <row r="2192" spans="2:13" ht="12.75">
      <c r="B2192" s="101">
        <v>1000</v>
      </c>
      <c r="C2192" s="1" t="s">
        <v>1002</v>
      </c>
      <c r="D2192" s="1" t="s">
        <v>708</v>
      </c>
      <c r="E2192" s="1" t="s">
        <v>708</v>
      </c>
      <c r="F2192" s="78" t="s">
        <v>1001</v>
      </c>
      <c r="G2192" s="29" t="s">
        <v>375</v>
      </c>
      <c r="H2192" s="6">
        <f t="shared" si="166"/>
        <v>-109550</v>
      </c>
      <c r="I2192" s="24">
        <v>2</v>
      </c>
      <c r="K2192" t="s">
        <v>938</v>
      </c>
      <c r="M2192" s="2">
        <v>460</v>
      </c>
    </row>
    <row r="2193" spans="2:13" ht="12.75">
      <c r="B2193" s="101">
        <v>1000</v>
      </c>
      <c r="C2193" s="1" t="s">
        <v>1003</v>
      </c>
      <c r="D2193" s="1" t="s">
        <v>708</v>
      </c>
      <c r="E2193" s="1" t="s">
        <v>708</v>
      </c>
      <c r="F2193" s="78" t="s">
        <v>1004</v>
      </c>
      <c r="G2193" s="29" t="s">
        <v>399</v>
      </c>
      <c r="H2193" s="6">
        <f t="shared" si="166"/>
        <v>-110550</v>
      </c>
      <c r="I2193" s="24">
        <v>2</v>
      </c>
      <c r="K2193" t="s">
        <v>938</v>
      </c>
      <c r="M2193" s="2">
        <v>460</v>
      </c>
    </row>
    <row r="2194" spans="2:13" ht="12.75">
      <c r="B2194" s="101">
        <v>15000</v>
      </c>
      <c r="C2194" s="1" t="s">
        <v>981</v>
      </c>
      <c r="D2194" s="1" t="s">
        <v>708</v>
      </c>
      <c r="E2194" s="1" t="s">
        <v>708</v>
      </c>
      <c r="F2194" s="78" t="s">
        <v>1005</v>
      </c>
      <c r="G2194" s="29" t="s">
        <v>399</v>
      </c>
      <c r="H2194" s="6">
        <f t="shared" si="166"/>
        <v>-125550</v>
      </c>
      <c r="I2194" s="24">
        <v>30</v>
      </c>
      <c r="K2194" t="s">
        <v>938</v>
      </c>
      <c r="M2194" s="2">
        <v>460</v>
      </c>
    </row>
    <row r="2195" spans="2:13" ht="12.75">
      <c r="B2195" s="101">
        <v>2500</v>
      </c>
      <c r="C2195" s="1" t="s">
        <v>1006</v>
      </c>
      <c r="D2195" s="1" t="s">
        <v>708</v>
      </c>
      <c r="E2195" s="1" t="s">
        <v>708</v>
      </c>
      <c r="F2195" s="78" t="s">
        <v>1005</v>
      </c>
      <c r="G2195" s="29" t="s">
        <v>399</v>
      </c>
      <c r="H2195" s="6">
        <f t="shared" si="166"/>
        <v>-128050</v>
      </c>
      <c r="I2195" s="24">
        <v>5</v>
      </c>
      <c r="K2195" t="s">
        <v>938</v>
      </c>
      <c r="M2195" s="2">
        <v>460</v>
      </c>
    </row>
    <row r="2196" spans="2:13" ht="12.75">
      <c r="B2196" s="101">
        <v>500</v>
      </c>
      <c r="C2196" s="1" t="s">
        <v>1007</v>
      </c>
      <c r="D2196" s="1" t="s">
        <v>708</v>
      </c>
      <c r="E2196" s="1" t="s">
        <v>708</v>
      </c>
      <c r="F2196" s="78" t="s">
        <v>1005</v>
      </c>
      <c r="G2196" s="29" t="s">
        <v>399</v>
      </c>
      <c r="H2196" s="6">
        <f t="shared" si="166"/>
        <v>-128550</v>
      </c>
      <c r="I2196" s="24">
        <v>1</v>
      </c>
      <c r="K2196" t="s">
        <v>938</v>
      </c>
      <c r="M2196" s="2">
        <v>460</v>
      </c>
    </row>
    <row r="2197" spans="2:13" ht="12.75">
      <c r="B2197" s="101">
        <v>2000</v>
      </c>
      <c r="C2197" s="1" t="s">
        <v>1008</v>
      </c>
      <c r="D2197" s="1" t="s">
        <v>708</v>
      </c>
      <c r="E2197" s="1" t="s">
        <v>708</v>
      </c>
      <c r="F2197" s="78" t="s">
        <v>1009</v>
      </c>
      <c r="G2197" s="29" t="s">
        <v>399</v>
      </c>
      <c r="H2197" s="6">
        <f t="shared" si="166"/>
        <v>-130550</v>
      </c>
      <c r="I2197" s="24">
        <v>4</v>
      </c>
      <c r="K2197" t="s">
        <v>938</v>
      </c>
      <c r="M2197" s="2">
        <v>460</v>
      </c>
    </row>
    <row r="2198" spans="1:13" s="17" customFormat="1" ht="12.75">
      <c r="A2198" s="14"/>
      <c r="B2198" s="105">
        <v>3000</v>
      </c>
      <c r="C2198" s="14" t="s">
        <v>1167</v>
      </c>
      <c r="D2198" s="1" t="s">
        <v>708</v>
      </c>
      <c r="E2198" s="14" t="s">
        <v>708</v>
      </c>
      <c r="F2198" s="32" t="s">
        <v>878</v>
      </c>
      <c r="G2198" s="31" t="s">
        <v>377</v>
      </c>
      <c r="H2198" s="6">
        <f t="shared" si="166"/>
        <v>-133550</v>
      </c>
      <c r="I2198" s="41">
        <v>6</v>
      </c>
      <c r="K2198" s="17" t="s">
        <v>820</v>
      </c>
      <c r="M2198" s="2">
        <v>460</v>
      </c>
    </row>
    <row r="2199" spans="2:13" ht="12.75">
      <c r="B2199" s="101">
        <v>400</v>
      </c>
      <c r="C2199" s="14" t="s">
        <v>1168</v>
      </c>
      <c r="D2199" s="1" t="s">
        <v>708</v>
      </c>
      <c r="E2199" s="1" t="s">
        <v>708</v>
      </c>
      <c r="F2199" s="78" t="s">
        <v>879</v>
      </c>
      <c r="G2199" s="29" t="s">
        <v>377</v>
      </c>
      <c r="H2199" s="6">
        <f t="shared" si="166"/>
        <v>-133950</v>
      </c>
      <c r="I2199" s="24">
        <v>0.8</v>
      </c>
      <c r="K2199" t="s">
        <v>820</v>
      </c>
      <c r="M2199" s="2">
        <v>460</v>
      </c>
    </row>
    <row r="2200" spans="1:13" s="57" customFormat="1" ht="12.75">
      <c r="A2200" s="13"/>
      <c r="B2200" s="102">
        <f>SUM(B2165:B2197)</f>
        <v>136550</v>
      </c>
      <c r="C2200" s="13"/>
      <c r="D2200" s="13"/>
      <c r="E2200" s="13" t="s">
        <v>708</v>
      </c>
      <c r="F2200" s="63"/>
      <c r="G2200" s="20"/>
      <c r="H2200" s="55">
        <v>0</v>
      </c>
      <c r="I2200" s="56">
        <f>+B2200/M2200</f>
        <v>296.8478260869565</v>
      </c>
      <c r="M2200" s="2">
        <v>460</v>
      </c>
    </row>
    <row r="2201" spans="8:13" ht="12.75">
      <c r="H2201" s="6">
        <f>H2200-B2201</f>
        <v>0</v>
      </c>
      <c r="I2201" s="24">
        <f>+B2201/M2201</f>
        <v>0</v>
      </c>
      <c r="M2201" s="2">
        <v>460</v>
      </c>
    </row>
    <row r="2202" spans="8:13" ht="12.75">
      <c r="H2202" s="6">
        <f>H2201-B2202</f>
        <v>0</v>
      </c>
      <c r="I2202" s="24">
        <f>+B2202/M2202</f>
        <v>0</v>
      </c>
      <c r="M2202" s="2">
        <v>460</v>
      </c>
    </row>
    <row r="2203" spans="2:13" ht="12.75">
      <c r="B2203" s="349">
        <v>376519</v>
      </c>
      <c r="C2203" s="1" t="s">
        <v>1207</v>
      </c>
      <c r="D2203" s="1" t="s">
        <v>708</v>
      </c>
      <c r="E2203" s="1" t="s">
        <v>1205</v>
      </c>
      <c r="F2203" s="78" t="s">
        <v>986</v>
      </c>
      <c r="G2203" s="29" t="s">
        <v>77</v>
      </c>
      <c r="H2203" s="6">
        <f>H2202-B2203</f>
        <v>-376519</v>
      </c>
      <c r="I2203" s="24">
        <f>+B2203/M2203</f>
        <v>818.5195652173913</v>
      </c>
      <c r="K2203" t="s">
        <v>938</v>
      </c>
      <c r="M2203" s="2">
        <v>460</v>
      </c>
    </row>
    <row r="2204" spans="1:13" s="17" customFormat="1" ht="12.75">
      <c r="A2204" s="14"/>
      <c r="B2204" s="349">
        <v>50000</v>
      </c>
      <c r="C2204" s="34" t="s">
        <v>1206</v>
      </c>
      <c r="D2204" s="14" t="s">
        <v>708</v>
      </c>
      <c r="E2204" s="14" t="s">
        <v>1205</v>
      </c>
      <c r="F2204" s="32" t="s">
        <v>1010</v>
      </c>
      <c r="G2204" s="31" t="s">
        <v>377</v>
      </c>
      <c r="H2204" s="6">
        <f>H2203-B2204</f>
        <v>-426519</v>
      </c>
      <c r="I2204" s="24">
        <f>+B2204/M2204</f>
        <v>108.69565217391305</v>
      </c>
      <c r="K2204" s="17" t="s">
        <v>938</v>
      </c>
      <c r="M2204" s="42">
        <v>460</v>
      </c>
    </row>
    <row r="2205" spans="1:13" s="57" customFormat="1" ht="12.75">
      <c r="A2205" s="13"/>
      <c r="B2205" s="350">
        <f>SUM(B2203:B2204)</f>
        <v>426519</v>
      </c>
      <c r="C2205" s="297"/>
      <c r="D2205" s="13"/>
      <c r="E2205" s="13" t="s">
        <v>1205</v>
      </c>
      <c r="F2205" s="63"/>
      <c r="G2205" s="20"/>
      <c r="H2205" s="55">
        <v>0</v>
      </c>
      <c r="I2205" s="56">
        <v>0</v>
      </c>
      <c r="M2205" s="42">
        <v>460</v>
      </c>
    </row>
    <row r="2206" spans="1:13" s="17" customFormat="1" ht="12.75">
      <c r="A2206" s="14"/>
      <c r="B2206" s="30"/>
      <c r="C2206" s="34"/>
      <c r="D2206" s="14"/>
      <c r="E2206" s="14"/>
      <c r="F2206" s="32"/>
      <c r="G2206" s="31"/>
      <c r="H2206" s="6">
        <f aca="true" t="shared" si="167" ref="H2206:H2237">H2205-B2206</f>
        <v>0</v>
      </c>
      <c r="I2206" s="24">
        <f>+B2206/M2206</f>
        <v>0</v>
      </c>
      <c r="M2206" s="42">
        <v>460</v>
      </c>
    </row>
    <row r="2207" spans="1:13" s="17" customFormat="1" ht="12.75">
      <c r="A2207" s="14"/>
      <c r="B2207" s="30"/>
      <c r="C2207" s="34"/>
      <c r="D2207" s="14"/>
      <c r="E2207" s="14"/>
      <c r="F2207" s="32"/>
      <c r="G2207" s="31"/>
      <c r="H2207" s="6">
        <f t="shared" si="167"/>
        <v>0</v>
      </c>
      <c r="I2207" s="24">
        <f>+B2207/M2207</f>
        <v>0</v>
      </c>
      <c r="M2207" s="42">
        <v>460</v>
      </c>
    </row>
    <row r="2208" spans="2:13" ht="12.75">
      <c r="B2208" s="302">
        <v>500</v>
      </c>
      <c r="C2208" s="14" t="s">
        <v>1011</v>
      </c>
      <c r="D2208" s="14" t="s">
        <v>708</v>
      </c>
      <c r="E2208" s="36" t="s">
        <v>1012</v>
      </c>
      <c r="F2208" s="78" t="s">
        <v>1013</v>
      </c>
      <c r="G2208" s="37" t="s">
        <v>24</v>
      </c>
      <c r="H2208" s="6">
        <f t="shared" si="167"/>
        <v>-500</v>
      </c>
      <c r="I2208" s="24">
        <f>+B2208/M2208</f>
        <v>1.0869565217391304</v>
      </c>
      <c r="K2208" t="s">
        <v>938</v>
      </c>
      <c r="M2208" s="42">
        <v>460</v>
      </c>
    </row>
    <row r="2209" spans="2:13" ht="12.75">
      <c r="B2209" s="302">
        <v>1600</v>
      </c>
      <c r="C2209" s="14" t="s">
        <v>1011</v>
      </c>
      <c r="D2209" s="14" t="s">
        <v>708</v>
      </c>
      <c r="E2209" s="36" t="s">
        <v>1012</v>
      </c>
      <c r="F2209" s="78" t="s">
        <v>1014</v>
      </c>
      <c r="G2209" s="31" t="s">
        <v>24</v>
      </c>
      <c r="H2209" s="6">
        <f t="shared" si="167"/>
        <v>-2100</v>
      </c>
      <c r="I2209" s="24">
        <v>3.2</v>
      </c>
      <c r="K2209" t="s">
        <v>938</v>
      </c>
      <c r="M2209" s="2">
        <v>460</v>
      </c>
    </row>
    <row r="2210" spans="1:13" ht="12.75">
      <c r="A2210" s="14"/>
      <c r="B2210" s="302">
        <v>1000</v>
      </c>
      <c r="C2210" s="14" t="s">
        <v>1011</v>
      </c>
      <c r="D2210" s="14" t="s">
        <v>708</v>
      </c>
      <c r="E2210" s="36" t="s">
        <v>1012</v>
      </c>
      <c r="F2210" s="78" t="s">
        <v>1015</v>
      </c>
      <c r="G2210" s="31" t="s">
        <v>24</v>
      </c>
      <c r="H2210" s="6">
        <f t="shared" si="167"/>
        <v>-3100</v>
      </c>
      <c r="I2210" s="41">
        <v>2</v>
      </c>
      <c r="J2210" s="17"/>
      <c r="K2210" t="s">
        <v>938</v>
      </c>
      <c r="L2210" s="17"/>
      <c r="M2210" s="2">
        <v>460</v>
      </c>
    </row>
    <row r="2211" spans="2:13" ht="12.75">
      <c r="B2211" s="312">
        <v>800</v>
      </c>
      <c r="C2211" s="1" t="s">
        <v>1011</v>
      </c>
      <c r="D2211" s="14" t="s">
        <v>708</v>
      </c>
      <c r="E2211" s="1" t="s">
        <v>1012</v>
      </c>
      <c r="F2211" s="78" t="s">
        <v>1016</v>
      </c>
      <c r="G2211" s="29" t="s">
        <v>61</v>
      </c>
      <c r="H2211" s="6">
        <f t="shared" si="167"/>
        <v>-3900</v>
      </c>
      <c r="I2211" s="24">
        <v>1.6</v>
      </c>
      <c r="K2211" t="s">
        <v>938</v>
      </c>
      <c r="M2211" s="2">
        <v>460</v>
      </c>
    </row>
    <row r="2212" spans="2:13" ht="12.75">
      <c r="B2212" s="351">
        <v>500</v>
      </c>
      <c r="C2212" s="1" t="s">
        <v>1011</v>
      </c>
      <c r="D2212" s="14" t="s">
        <v>708</v>
      </c>
      <c r="E2212" s="1" t="s">
        <v>1012</v>
      </c>
      <c r="F2212" s="78" t="s">
        <v>1017</v>
      </c>
      <c r="G2212" s="29" t="s">
        <v>61</v>
      </c>
      <c r="H2212" s="6">
        <f t="shared" si="167"/>
        <v>-4400</v>
      </c>
      <c r="I2212" s="24">
        <v>1</v>
      </c>
      <c r="J2212" s="38"/>
      <c r="K2212" t="s">
        <v>938</v>
      </c>
      <c r="L2212" s="38"/>
      <c r="M2212" s="2">
        <v>460</v>
      </c>
    </row>
    <row r="2213" spans="2:13" ht="12.75">
      <c r="B2213" s="312">
        <v>800</v>
      </c>
      <c r="C2213" s="1" t="s">
        <v>1011</v>
      </c>
      <c r="D2213" s="14" t="s">
        <v>708</v>
      </c>
      <c r="E2213" s="1" t="s">
        <v>1012</v>
      </c>
      <c r="F2213" s="78" t="s">
        <v>1018</v>
      </c>
      <c r="G2213" s="29" t="s">
        <v>61</v>
      </c>
      <c r="H2213" s="6">
        <f t="shared" si="167"/>
        <v>-5200</v>
      </c>
      <c r="I2213" s="24">
        <v>1.6</v>
      </c>
      <c r="K2213" t="s">
        <v>938</v>
      </c>
      <c r="M2213" s="2">
        <v>460</v>
      </c>
    </row>
    <row r="2214" spans="2:13" ht="12.75">
      <c r="B2214" s="312">
        <v>800</v>
      </c>
      <c r="C2214" s="1" t="s">
        <v>1011</v>
      </c>
      <c r="D2214" s="14" t="s">
        <v>708</v>
      </c>
      <c r="E2214" s="1" t="s">
        <v>1012</v>
      </c>
      <c r="F2214" s="78" t="s">
        <v>1019</v>
      </c>
      <c r="G2214" s="29" t="s">
        <v>63</v>
      </c>
      <c r="H2214" s="6">
        <f t="shared" si="167"/>
        <v>-6000</v>
      </c>
      <c r="I2214" s="24">
        <v>1.6</v>
      </c>
      <c r="K2214" t="s">
        <v>938</v>
      </c>
      <c r="M2214" s="2">
        <v>460</v>
      </c>
    </row>
    <row r="2215" spans="2:13" ht="12.75">
      <c r="B2215" s="312">
        <v>1000</v>
      </c>
      <c r="C2215" s="1" t="s">
        <v>1011</v>
      </c>
      <c r="D2215" s="14" t="s">
        <v>708</v>
      </c>
      <c r="E2215" s="1" t="s">
        <v>1012</v>
      </c>
      <c r="F2215" s="78" t="s">
        <v>1020</v>
      </c>
      <c r="G2215" s="29" t="s">
        <v>63</v>
      </c>
      <c r="H2215" s="6">
        <f t="shared" si="167"/>
        <v>-7000</v>
      </c>
      <c r="I2215" s="24">
        <v>2</v>
      </c>
      <c r="K2215" t="s">
        <v>938</v>
      </c>
      <c r="M2215" s="2">
        <v>460</v>
      </c>
    </row>
    <row r="2216" spans="2:13" ht="12.75">
      <c r="B2216" s="312">
        <v>500</v>
      </c>
      <c r="C2216" s="1" t="s">
        <v>1011</v>
      </c>
      <c r="D2216" s="14" t="s">
        <v>708</v>
      </c>
      <c r="E2216" s="1" t="s">
        <v>1012</v>
      </c>
      <c r="F2216" s="78" t="s">
        <v>1021</v>
      </c>
      <c r="G2216" s="29" t="s">
        <v>63</v>
      </c>
      <c r="H2216" s="6">
        <f t="shared" si="167"/>
        <v>-7500</v>
      </c>
      <c r="I2216" s="24">
        <v>1</v>
      </c>
      <c r="K2216" t="s">
        <v>938</v>
      </c>
      <c r="M2216" s="2">
        <v>460</v>
      </c>
    </row>
    <row r="2217" spans="2:13" ht="12.75">
      <c r="B2217" s="312">
        <v>800</v>
      </c>
      <c r="C2217" s="1" t="s">
        <v>1011</v>
      </c>
      <c r="D2217" s="14" t="s">
        <v>708</v>
      </c>
      <c r="E2217" s="1" t="s">
        <v>1012</v>
      </c>
      <c r="F2217" s="78" t="s">
        <v>1022</v>
      </c>
      <c r="G2217" s="29" t="s">
        <v>65</v>
      </c>
      <c r="H2217" s="6">
        <f t="shared" si="167"/>
        <v>-8300</v>
      </c>
      <c r="I2217" s="24">
        <v>1.6</v>
      </c>
      <c r="K2217" t="s">
        <v>938</v>
      </c>
      <c r="M2217" s="2">
        <v>460</v>
      </c>
    </row>
    <row r="2218" spans="2:13" ht="12.75">
      <c r="B2218" s="312">
        <v>800</v>
      </c>
      <c r="C2218" s="1" t="s">
        <v>1011</v>
      </c>
      <c r="D2218" s="14" t="s">
        <v>708</v>
      </c>
      <c r="E2218" s="1" t="s">
        <v>1012</v>
      </c>
      <c r="F2218" s="78" t="s">
        <v>1023</v>
      </c>
      <c r="G2218" s="29" t="s">
        <v>65</v>
      </c>
      <c r="H2218" s="6">
        <f t="shared" si="167"/>
        <v>-9100</v>
      </c>
      <c r="I2218" s="24">
        <v>1.6</v>
      </c>
      <c r="K2218" t="s">
        <v>938</v>
      </c>
      <c r="M2218" s="2">
        <v>460</v>
      </c>
    </row>
    <row r="2219" spans="2:13" ht="12.75">
      <c r="B2219" s="312">
        <v>1300</v>
      </c>
      <c r="C2219" s="1" t="s">
        <v>1011</v>
      </c>
      <c r="D2219" s="14" t="s">
        <v>708</v>
      </c>
      <c r="E2219" s="1" t="s">
        <v>1012</v>
      </c>
      <c r="F2219" s="78" t="s">
        <v>1024</v>
      </c>
      <c r="G2219" s="29" t="s">
        <v>65</v>
      </c>
      <c r="H2219" s="6">
        <f t="shared" si="167"/>
        <v>-10400</v>
      </c>
      <c r="I2219" s="24">
        <v>2.6</v>
      </c>
      <c r="K2219" t="s">
        <v>938</v>
      </c>
      <c r="M2219" s="2">
        <v>460</v>
      </c>
    </row>
    <row r="2220" spans="2:13" ht="12.75">
      <c r="B2220" s="312">
        <v>2000</v>
      </c>
      <c r="C2220" s="1" t="s">
        <v>1011</v>
      </c>
      <c r="D2220" s="14" t="s">
        <v>708</v>
      </c>
      <c r="E2220" s="1" t="s">
        <v>1012</v>
      </c>
      <c r="F2220" s="78" t="s">
        <v>1025</v>
      </c>
      <c r="G2220" s="29" t="s">
        <v>65</v>
      </c>
      <c r="H2220" s="6">
        <f t="shared" si="167"/>
        <v>-12400</v>
      </c>
      <c r="I2220" s="24">
        <v>4</v>
      </c>
      <c r="K2220" t="s">
        <v>938</v>
      </c>
      <c r="M2220" s="2">
        <v>460</v>
      </c>
    </row>
    <row r="2221" spans="2:13" ht="12.75">
      <c r="B2221" s="312">
        <v>2000</v>
      </c>
      <c r="C2221" s="1" t="s">
        <v>1011</v>
      </c>
      <c r="D2221" s="14" t="s">
        <v>708</v>
      </c>
      <c r="E2221" s="1" t="s">
        <v>1012</v>
      </c>
      <c r="F2221" s="78" t="s">
        <v>1026</v>
      </c>
      <c r="G2221" s="29" t="s">
        <v>65</v>
      </c>
      <c r="H2221" s="6">
        <f t="shared" si="167"/>
        <v>-14400</v>
      </c>
      <c r="I2221" s="24">
        <v>4</v>
      </c>
      <c r="K2221" t="s">
        <v>938</v>
      </c>
      <c r="M2221" s="2">
        <v>460</v>
      </c>
    </row>
    <row r="2222" spans="2:13" ht="12.75">
      <c r="B2222" s="312">
        <v>2500</v>
      </c>
      <c r="C2222" s="1" t="s">
        <v>1011</v>
      </c>
      <c r="D2222" s="14" t="s">
        <v>708</v>
      </c>
      <c r="E2222" s="1" t="s">
        <v>1012</v>
      </c>
      <c r="F2222" s="78" t="s">
        <v>1027</v>
      </c>
      <c r="G2222" s="29" t="s">
        <v>65</v>
      </c>
      <c r="H2222" s="6">
        <f t="shared" si="167"/>
        <v>-16900</v>
      </c>
      <c r="I2222" s="24">
        <v>5</v>
      </c>
      <c r="K2222" t="s">
        <v>938</v>
      </c>
      <c r="M2222" s="2">
        <v>460</v>
      </c>
    </row>
    <row r="2223" spans="2:13" ht="12.75">
      <c r="B2223" s="312">
        <v>2000</v>
      </c>
      <c r="C2223" s="1" t="s">
        <v>1011</v>
      </c>
      <c r="D2223" s="14" t="s">
        <v>708</v>
      </c>
      <c r="E2223" s="1" t="s">
        <v>1012</v>
      </c>
      <c r="F2223" s="78" t="s">
        <v>1028</v>
      </c>
      <c r="G2223" s="29" t="s">
        <v>67</v>
      </c>
      <c r="H2223" s="6">
        <f t="shared" si="167"/>
        <v>-18900</v>
      </c>
      <c r="I2223" s="24">
        <v>4</v>
      </c>
      <c r="K2223" t="s">
        <v>938</v>
      </c>
      <c r="M2223" s="2">
        <v>460</v>
      </c>
    </row>
    <row r="2224" spans="2:13" ht="12.75">
      <c r="B2224" s="312">
        <v>3500</v>
      </c>
      <c r="C2224" s="1" t="s">
        <v>1011</v>
      </c>
      <c r="D2224" s="14" t="s">
        <v>708</v>
      </c>
      <c r="E2224" s="1" t="s">
        <v>1012</v>
      </c>
      <c r="F2224" s="78" t="s">
        <v>1029</v>
      </c>
      <c r="G2224" s="29" t="s">
        <v>67</v>
      </c>
      <c r="H2224" s="6">
        <f t="shared" si="167"/>
        <v>-22400</v>
      </c>
      <c r="I2224" s="24">
        <v>7</v>
      </c>
      <c r="K2224" t="s">
        <v>938</v>
      </c>
      <c r="M2224" s="2">
        <v>460</v>
      </c>
    </row>
    <row r="2225" spans="2:13" ht="12.75">
      <c r="B2225" s="312">
        <v>1600</v>
      </c>
      <c r="C2225" s="1" t="s">
        <v>1011</v>
      </c>
      <c r="D2225" s="14" t="s">
        <v>708</v>
      </c>
      <c r="E2225" s="1" t="s">
        <v>1012</v>
      </c>
      <c r="F2225" s="78" t="s">
        <v>1030</v>
      </c>
      <c r="G2225" s="29" t="s">
        <v>67</v>
      </c>
      <c r="H2225" s="6">
        <f t="shared" si="167"/>
        <v>-24000</v>
      </c>
      <c r="I2225" s="24">
        <v>3.2</v>
      </c>
      <c r="K2225" t="s">
        <v>938</v>
      </c>
      <c r="M2225" s="2">
        <v>460</v>
      </c>
    </row>
    <row r="2226" spans="2:13" ht="12.75">
      <c r="B2226" s="312">
        <v>1600</v>
      </c>
      <c r="C2226" s="1" t="s">
        <v>1011</v>
      </c>
      <c r="D2226" s="1" t="s">
        <v>708</v>
      </c>
      <c r="E2226" s="1" t="s">
        <v>1012</v>
      </c>
      <c r="F2226" s="78" t="s">
        <v>1031</v>
      </c>
      <c r="G2226" s="29" t="s">
        <v>71</v>
      </c>
      <c r="H2226" s="6">
        <f t="shared" si="167"/>
        <v>-25600</v>
      </c>
      <c r="I2226" s="24">
        <v>3.2</v>
      </c>
      <c r="K2226" t="s">
        <v>938</v>
      </c>
      <c r="M2226" s="2">
        <v>460</v>
      </c>
    </row>
    <row r="2227" spans="2:13" ht="12.75">
      <c r="B2227" s="312">
        <v>1300</v>
      </c>
      <c r="C2227" s="1" t="s">
        <v>1011</v>
      </c>
      <c r="D2227" s="1" t="s">
        <v>708</v>
      </c>
      <c r="E2227" s="1" t="s">
        <v>1012</v>
      </c>
      <c r="F2227" s="78" t="s">
        <v>1032</v>
      </c>
      <c r="G2227" s="29" t="s">
        <v>73</v>
      </c>
      <c r="H2227" s="6">
        <f t="shared" si="167"/>
        <v>-26900</v>
      </c>
      <c r="I2227" s="24">
        <v>2.6</v>
      </c>
      <c r="K2227" t="s">
        <v>938</v>
      </c>
      <c r="M2227" s="2">
        <v>460</v>
      </c>
    </row>
    <row r="2228" spans="2:13" ht="12.75">
      <c r="B2228" s="312">
        <v>500</v>
      </c>
      <c r="C2228" s="1" t="s">
        <v>1011</v>
      </c>
      <c r="D2228" s="1" t="s">
        <v>708</v>
      </c>
      <c r="E2228" s="1" t="s">
        <v>1012</v>
      </c>
      <c r="F2228" s="78" t="s">
        <v>1033</v>
      </c>
      <c r="G2228" s="29" t="s">
        <v>73</v>
      </c>
      <c r="H2228" s="6">
        <f t="shared" si="167"/>
        <v>-27400</v>
      </c>
      <c r="I2228" s="24">
        <v>1</v>
      </c>
      <c r="K2228" t="s">
        <v>938</v>
      </c>
      <c r="M2228" s="2">
        <v>460</v>
      </c>
    </row>
    <row r="2229" spans="1:13" s="17" customFormat="1" ht="12.75">
      <c r="A2229" s="14"/>
      <c r="B2229" s="302">
        <v>1600</v>
      </c>
      <c r="C2229" s="14" t="s">
        <v>1011</v>
      </c>
      <c r="D2229" s="14" t="s">
        <v>708</v>
      </c>
      <c r="E2229" s="14" t="s">
        <v>1012</v>
      </c>
      <c r="F2229" s="32" t="s">
        <v>1085</v>
      </c>
      <c r="G2229" s="31" t="s">
        <v>73</v>
      </c>
      <c r="H2229" s="30">
        <f t="shared" si="167"/>
        <v>-29000</v>
      </c>
      <c r="I2229" s="41">
        <f>+B2229/M2229</f>
        <v>3.4782608695652173</v>
      </c>
      <c r="K2229" s="17" t="s">
        <v>938</v>
      </c>
      <c r="M2229" s="2">
        <v>460</v>
      </c>
    </row>
    <row r="2230" spans="2:13" ht="12.75">
      <c r="B2230" s="312">
        <v>15503</v>
      </c>
      <c r="C2230" s="1" t="s">
        <v>1011</v>
      </c>
      <c r="D2230" s="1" t="s">
        <v>708</v>
      </c>
      <c r="E2230" s="1" t="s">
        <v>1034</v>
      </c>
      <c r="F2230" s="78" t="s">
        <v>1035</v>
      </c>
      <c r="G2230" s="29" t="s">
        <v>77</v>
      </c>
      <c r="H2230" s="30">
        <f t="shared" si="167"/>
        <v>-44503</v>
      </c>
      <c r="I2230" s="24">
        <v>31.006</v>
      </c>
      <c r="K2230" t="s">
        <v>938</v>
      </c>
      <c r="M2230" s="2">
        <v>460</v>
      </c>
    </row>
    <row r="2231" spans="2:13" ht="12.75">
      <c r="B2231" s="312">
        <v>500</v>
      </c>
      <c r="C2231" s="1" t="s">
        <v>1011</v>
      </c>
      <c r="D2231" s="1" t="s">
        <v>708</v>
      </c>
      <c r="E2231" s="1" t="s">
        <v>1012</v>
      </c>
      <c r="F2231" s="78" t="s">
        <v>1036</v>
      </c>
      <c r="G2231" s="29" t="s">
        <v>77</v>
      </c>
      <c r="H2231" s="30">
        <f t="shared" si="167"/>
        <v>-45003</v>
      </c>
      <c r="I2231" s="24">
        <v>1</v>
      </c>
      <c r="K2231" t="s">
        <v>938</v>
      </c>
      <c r="M2231" s="2">
        <v>460</v>
      </c>
    </row>
    <row r="2232" spans="2:13" ht="12.75">
      <c r="B2232" s="312">
        <v>1200</v>
      </c>
      <c r="C2232" s="1" t="s">
        <v>1011</v>
      </c>
      <c r="D2232" s="1" t="s">
        <v>708</v>
      </c>
      <c r="E2232" s="1" t="s">
        <v>1012</v>
      </c>
      <c r="F2232" s="78" t="s">
        <v>1037</v>
      </c>
      <c r="G2232" s="29" t="s">
        <v>77</v>
      </c>
      <c r="H2232" s="30">
        <f t="shared" si="167"/>
        <v>-46203</v>
      </c>
      <c r="I2232" s="24">
        <v>2.4</v>
      </c>
      <c r="K2232" t="s">
        <v>938</v>
      </c>
      <c r="M2232" s="2">
        <v>460</v>
      </c>
    </row>
    <row r="2233" spans="2:13" ht="12.75">
      <c r="B2233" s="312">
        <v>2000</v>
      </c>
      <c r="C2233" s="1" t="s">
        <v>1011</v>
      </c>
      <c r="D2233" s="1" t="s">
        <v>708</v>
      </c>
      <c r="E2233" s="1" t="s">
        <v>1012</v>
      </c>
      <c r="F2233" s="78" t="s">
        <v>1038</v>
      </c>
      <c r="G2233" s="29" t="s">
        <v>81</v>
      </c>
      <c r="H2233" s="30">
        <f t="shared" si="167"/>
        <v>-48203</v>
      </c>
      <c r="I2233" s="24">
        <v>4</v>
      </c>
      <c r="K2233" t="s">
        <v>938</v>
      </c>
      <c r="M2233" s="2">
        <v>460</v>
      </c>
    </row>
    <row r="2234" spans="2:13" ht="12.75">
      <c r="B2234" s="312">
        <v>500</v>
      </c>
      <c r="C2234" s="1" t="s">
        <v>1011</v>
      </c>
      <c r="D2234" s="1" t="s">
        <v>708</v>
      </c>
      <c r="E2234" s="1" t="s">
        <v>1012</v>
      </c>
      <c r="F2234" s="78" t="s">
        <v>1039</v>
      </c>
      <c r="G2234" s="29" t="s">
        <v>81</v>
      </c>
      <c r="H2234" s="30">
        <f t="shared" si="167"/>
        <v>-48703</v>
      </c>
      <c r="I2234" s="24">
        <v>1</v>
      </c>
      <c r="K2234" t="s">
        <v>938</v>
      </c>
      <c r="M2234" s="2">
        <v>460</v>
      </c>
    </row>
    <row r="2235" spans="2:13" ht="12.75">
      <c r="B2235" s="312">
        <v>4000</v>
      </c>
      <c r="C2235" s="1" t="s">
        <v>1011</v>
      </c>
      <c r="D2235" s="1" t="s">
        <v>708</v>
      </c>
      <c r="E2235" s="1" t="s">
        <v>1012</v>
      </c>
      <c r="F2235" s="78" t="s">
        <v>1040</v>
      </c>
      <c r="G2235" s="29" t="s">
        <v>81</v>
      </c>
      <c r="H2235" s="30">
        <f t="shared" si="167"/>
        <v>-52703</v>
      </c>
      <c r="I2235" s="24">
        <v>8</v>
      </c>
      <c r="K2235" t="s">
        <v>938</v>
      </c>
      <c r="M2235" s="2">
        <v>460</v>
      </c>
    </row>
    <row r="2236" spans="2:13" ht="12.75">
      <c r="B2236" s="312">
        <v>1000</v>
      </c>
      <c r="C2236" s="1" t="s">
        <v>1011</v>
      </c>
      <c r="D2236" s="1" t="s">
        <v>708</v>
      </c>
      <c r="E2236" s="1" t="s">
        <v>1012</v>
      </c>
      <c r="F2236" s="78" t="s">
        <v>1041</v>
      </c>
      <c r="G2236" s="29" t="s">
        <v>224</v>
      </c>
      <c r="H2236" s="30">
        <f t="shared" si="167"/>
        <v>-53703</v>
      </c>
      <c r="I2236" s="24">
        <v>2</v>
      </c>
      <c r="K2236" t="s">
        <v>938</v>
      </c>
      <c r="M2236" s="2">
        <v>460</v>
      </c>
    </row>
    <row r="2237" spans="2:13" ht="12.75">
      <c r="B2237" s="312">
        <v>1600</v>
      </c>
      <c r="C2237" s="1" t="s">
        <v>1011</v>
      </c>
      <c r="D2237" s="1" t="s">
        <v>708</v>
      </c>
      <c r="E2237" s="1" t="s">
        <v>1012</v>
      </c>
      <c r="F2237" s="78" t="s">
        <v>1042</v>
      </c>
      <c r="G2237" s="29" t="s">
        <v>226</v>
      </c>
      <c r="H2237" s="30">
        <f t="shared" si="167"/>
        <v>-55303</v>
      </c>
      <c r="I2237" s="24">
        <v>3.2</v>
      </c>
      <c r="K2237" t="s">
        <v>938</v>
      </c>
      <c r="M2237" s="2">
        <v>460</v>
      </c>
    </row>
    <row r="2238" spans="2:13" ht="12.75">
      <c r="B2238" s="312">
        <v>3000</v>
      </c>
      <c r="C2238" s="1" t="s">
        <v>1011</v>
      </c>
      <c r="D2238" s="1" t="s">
        <v>708</v>
      </c>
      <c r="E2238" s="1" t="s">
        <v>1012</v>
      </c>
      <c r="F2238" s="78" t="s">
        <v>1043</v>
      </c>
      <c r="G2238" s="29" t="s">
        <v>226</v>
      </c>
      <c r="H2238" s="30">
        <f aca="true" t="shared" si="168" ref="H2238:H2257">H2237-B2238</f>
        <v>-58303</v>
      </c>
      <c r="I2238" s="24">
        <v>6</v>
      </c>
      <c r="K2238" t="s">
        <v>938</v>
      </c>
      <c r="M2238" s="2">
        <v>460</v>
      </c>
    </row>
    <row r="2239" spans="2:13" ht="12.75">
      <c r="B2239" s="312">
        <v>800</v>
      </c>
      <c r="C2239" s="1" t="s">
        <v>1011</v>
      </c>
      <c r="D2239" s="1" t="s">
        <v>708</v>
      </c>
      <c r="E2239" s="1" t="s">
        <v>1012</v>
      </c>
      <c r="F2239" s="78" t="s">
        <v>1044</v>
      </c>
      <c r="G2239" s="29" t="s">
        <v>228</v>
      </c>
      <c r="H2239" s="30">
        <f t="shared" si="168"/>
        <v>-59103</v>
      </c>
      <c r="I2239" s="24">
        <v>1.6</v>
      </c>
      <c r="K2239" t="s">
        <v>938</v>
      </c>
      <c r="M2239" s="2">
        <v>460</v>
      </c>
    </row>
    <row r="2240" spans="2:13" ht="12.75">
      <c r="B2240" s="302">
        <v>1000</v>
      </c>
      <c r="C2240" s="1" t="s">
        <v>1011</v>
      </c>
      <c r="D2240" s="1" t="s">
        <v>708</v>
      </c>
      <c r="E2240" s="1" t="s">
        <v>1012</v>
      </c>
      <c r="F2240" s="78" t="s">
        <v>1045</v>
      </c>
      <c r="G2240" s="29" t="s">
        <v>228</v>
      </c>
      <c r="H2240" s="30">
        <f t="shared" si="168"/>
        <v>-60103</v>
      </c>
      <c r="I2240" s="24">
        <v>2</v>
      </c>
      <c r="K2240" t="s">
        <v>938</v>
      </c>
      <c r="M2240" s="2">
        <v>460</v>
      </c>
    </row>
    <row r="2241" spans="2:13" ht="12.75">
      <c r="B2241" s="302">
        <v>800</v>
      </c>
      <c r="C2241" s="1" t="s">
        <v>1011</v>
      </c>
      <c r="D2241" s="1" t="s">
        <v>708</v>
      </c>
      <c r="E2241" s="1" t="s">
        <v>1012</v>
      </c>
      <c r="F2241" s="78" t="s">
        <v>1086</v>
      </c>
      <c r="G2241" s="29" t="s">
        <v>230</v>
      </c>
      <c r="H2241" s="30">
        <f t="shared" si="168"/>
        <v>-60903</v>
      </c>
      <c r="I2241" s="24">
        <f aca="true" t="shared" si="169" ref="I2241:I2246">+B2241/M2241</f>
        <v>1.7391304347826086</v>
      </c>
      <c r="K2241" t="s">
        <v>938</v>
      </c>
      <c r="M2241" s="2">
        <v>460</v>
      </c>
    </row>
    <row r="2242" spans="2:13" ht="12.75">
      <c r="B2242" s="302">
        <v>800</v>
      </c>
      <c r="C2242" s="1" t="s">
        <v>1011</v>
      </c>
      <c r="D2242" s="1" t="s">
        <v>708</v>
      </c>
      <c r="E2242" s="1" t="s">
        <v>1012</v>
      </c>
      <c r="F2242" s="78" t="s">
        <v>1087</v>
      </c>
      <c r="G2242" s="29" t="s">
        <v>230</v>
      </c>
      <c r="H2242" s="30">
        <f t="shared" si="168"/>
        <v>-61703</v>
      </c>
      <c r="I2242" s="24">
        <f t="shared" si="169"/>
        <v>1.7391304347826086</v>
      </c>
      <c r="K2242" t="s">
        <v>938</v>
      </c>
      <c r="M2242" s="2">
        <v>460</v>
      </c>
    </row>
    <row r="2243" spans="2:13" ht="12.75">
      <c r="B2243" s="302">
        <v>1600</v>
      </c>
      <c r="C2243" s="1" t="s">
        <v>1011</v>
      </c>
      <c r="D2243" s="1" t="s">
        <v>708</v>
      </c>
      <c r="E2243" s="1" t="s">
        <v>1012</v>
      </c>
      <c r="F2243" s="78" t="s">
        <v>1088</v>
      </c>
      <c r="G2243" s="29" t="s">
        <v>230</v>
      </c>
      <c r="H2243" s="30">
        <f t="shared" si="168"/>
        <v>-63303</v>
      </c>
      <c r="I2243" s="24">
        <f t="shared" si="169"/>
        <v>3.4782608695652173</v>
      </c>
      <c r="K2243" t="s">
        <v>938</v>
      </c>
      <c r="M2243" s="2">
        <v>460</v>
      </c>
    </row>
    <row r="2244" spans="2:13" ht="12.75">
      <c r="B2244" s="302">
        <v>4000</v>
      </c>
      <c r="C2244" s="1" t="s">
        <v>1011</v>
      </c>
      <c r="D2244" s="1" t="s">
        <v>708</v>
      </c>
      <c r="E2244" s="1" t="s">
        <v>1012</v>
      </c>
      <c r="F2244" s="78" t="s">
        <v>1089</v>
      </c>
      <c r="G2244" s="29" t="s">
        <v>232</v>
      </c>
      <c r="H2244" s="30">
        <f t="shared" si="168"/>
        <v>-67303</v>
      </c>
      <c r="I2244" s="24">
        <f t="shared" si="169"/>
        <v>8.695652173913043</v>
      </c>
      <c r="K2244" t="s">
        <v>938</v>
      </c>
      <c r="M2244" s="2">
        <v>460</v>
      </c>
    </row>
    <row r="2245" spans="2:13" ht="12.75">
      <c r="B2245" s="302">
        <v>800</v>
      </c>
      <c r="C2245" s="1" t="s">
        <v>1011</v>
      </c>
      <c r="D2245" s="1" t="s">
        <v>708</v>
      </c>
      <c r="E2245" s="1" t="s">
        <v>1012</v>
      </c>
      <c r="F2245" s="78" t="s">
        <v>1090</v>
      </c>
      <c r="G2245" s="29" t="s">
        <v>232</v>
      </c>
      <c r="H2245" s="30">
        <f t="shared" si="168"/>
        <v>-68103</v>
      </c>
      <c r="I2245" s="24">
        <f t="shared" si="169"/>
        <v>1.7391304347826086</v>
      </c>
      <c r="K2245" t="s">
        <v>938</v>
      </c>
      <c r="M2245" s="2">
        <v>460</v>
      </c>
    </row>
    <row r="2246" spans="2:13" ht="12.75">
      <c r="B2246" s="302">
        <v>3500</v>
      </c>
      <c r="C2246" s="1" t="s">
        <v>1011</v>
      </c>
      <c r="D2246" s="1" t="s">
        <v>708</v>
      </c>
      <c r="E2246" s="1" t="s">
        <v>1012</v>
      </c>
      <c r="F2246" s="78" t="s">
        <v>1091</v>
      </c>
      <c r="G2246" s="29" t="s">
        <v>302</v>
      </c>
      <c r="H2246" s="6">
        <f t="shared" si="168"/>
        <v>-71603</v>
      </c>
      <c r="I2246" s="24">
        <f t="shared" si="169"/>
        <v>7.608695652173913</v>
      </c>
      <c r="K2246" t="s">
        <v>938</v>
      </c>
      <c r="M2246" s="2">
        <v>460</v>
      </c>
    </row>
    <row r="2247" spans="2:13" ht="12.75">
      <c r="B2247" s="302">
        <v>3500</v>
      </c>
      <c r="C2247" s="1" t="s">
        <v>1011</v>
      </c>
      <c r="D2247" s="1" t="s">
        <v>708</v>
      </c>
      <c r="E2247" s="1" t="s">
        <v>1012</v>
      </c>
      <c r="F2247" s="78" t="s">
        <v>1046</v>
      </c>
      <c r="G2247" s="29" t="s">
        <v>305</v>
      </c>
      <c r="H2247" s="6">
        <f t="shared" si="168"/>
        <v>-75103</v>
      </c>
      <c r="I2247" s="24">
        <v>7</v>
      </c>
      <c r="K2247" t="s">
        <v>938</v>
      </c>
      <c r="M2247" s="2">
        <v>460</v>
      </c>
    </row>
    <row r="2248" spans="2:13" ht="12.75">
      <c r="B2248" s="302">
        <v>2500</v>
      </c>
      <c r="C2248" s="1" t="s">
        <v>1011</v>
      </c>
      <c r="D2248" s="1" t="s">
        <v>708</v>
      </c>
      <c r="E2248" s="1" t="s">
        <v>1012</v>
      </c>
      <c r="F2248" s="78" t="s">
        <v>1047</v>
      </c>
      <c r="G2248" s="29" t="s">
        <v>305</v>
      </c>
      <c r="H2248" s="6">
        <f t="shared" si="168"/>
        <v>-77603</v>
      </c>
      <c r="I2248" s="24">
        <v>5</v>
      </c>
      <c r="K2248" t="s">
        <v>938</v>
      </c>
      <c r="M2248" s="2">
        <v>460</v>
      </c>
    </row>
    <row r="2249" spans="2:13" ht="12.75">
      <c r="B2249" s="302">
        <v>4000</v>
      </c>
      <c r="C2249" s="1" t="s">
        <v>1011</v>
      </c>
      <c r="D2249" s="1" t="s">
        <v>708</v>
      </c>
      <c r="E2249" s="1" t="s">
        <v>1012</v>
      </c>
      <c r="F2249" s="78" t="s">
        <v>1048</v>
      </c>
      <c r="G2249" s="29" t="s">
        <v>368</v>
      </c>
      <c r="H2249" s="6">
        <f t="shared" si="168"/>
        <v>-81603</v>
      </c>
      <c r="I2249" s="24">
        <v>8</v>
      </c>
      <c r="K2249" t="s">
        <v>938</v>
      </c>
      <c r="M2249" s="2">
        <v>460</v>
      </c>
    </row>
    <row r="2250" spans="2:13" ht="12.75">
      <c r="B2250" s="302">
        <v>1600</v>
      </c>
      <c r="C2250" s="1" t="s">
        <v>1011</v>
      </c>
      <c r="D2250" s="1" t="s">
        <v>708</v>
      </c>
      <c r="E2250" s="1" t="s">
        <v>1012</v>
      </c>
      <c r="F2250" s="78" t="s">
        <v>996</v>
      </c>
      <c r="G2250" s="29" t="s">
        <v>371</v>
      </c>
      <c r="H2250" s="6">
        <f t="shared" si="168"/>
        <v>-83203</v>
      </c>
      <c r="I2250" s="24">
        <f>+B2250/M2250</f>
        <v>3.4782608695652173</v>
      </c>
      <c r="K2250" t="s">
        <v>938</v>
      </c>
      <c r="M2250" s="2">
        <v>460</v>
      </c>
    </row>
    <row r="2251" spans="2:13" ht="12.75">
      <c r="B2251" s="312">
        <v>3500</v>
      </c>
      <c r="C2251" s="1" t="s">
        <v>1011</v>
      </c>
      <c r="D2251" s="1" t="s">
        <v>708</v>
      </c>
      <c r="E2251" s="1" t="s">
        <v>1012</v>
      </c>
      <c r="F2251" s="78" t="s">
        <v>1049</v>
      </c>
      <c r="G2251" s="29" t="s">
        <v>397</v>
      </c>
      <c r="H2251" s="6">
        <f t="shared" si="168"/>
        <v>-86703</v>
      </c>
      <c r="I2251" s="24">
        <v>7</v>
      </c>
      <c r="K2251" t="s">
        <v>938</v>
      </c>
      <c r="M2251" s="2">
        <v>460</v>
      </c>
    </row>
    <row r="2252" spans="2:13" ht="12.75">
      <c r="B2252" s="312">
        <v>10971</v>
      </c>
      <c r="C2252" s="1" t="s">
        <v>1011</v>
      </c>
      <c r="D2252" s="1" t="s">
        <v>708</v>
      </c>
      <c r="E2252" s="1" t="s">
        <v>1034</v>
      </c>
      <c r="F2252" s="78" t="s">
        <v>1050</v>
      </c>
      <c r="G2252" s="29" t="s">
        <v>399</v>
      </c>
      <c r="H2252" s="30">
        <f t="shared" si="168"/>
        <v>-97674</v>
      </c>
      <c r="I2252" s="24">
        <v>21.942</v>
      </c>
      <c r="K2252" t="s">
        <v>938</v>
      </c>
      <c r="M2252" s="2">
        <v>460</v>
      </c>
    </row>
    <row r="2253" spans="2:13" ht="12.75">
      <c r="B2253" s="312">
        <v>1300</v>
      </c>
      <c r="C2253" s="1" t="s">
        <v>1011</v>
      </c>
      <c r="D2253" s="1" t="s">
        <v>708</v>
      </c>
      <c r="E2253" s="1" t="s">
        <v>1012</v>
      </c>
      <c r="F2253" s="78" t="s">
        <v>1051</v>
      </c>
      <c r="G2253" s="29" t="s">
        <v>399</v>
      </c>
      <c r="H2253" s="30">
        <f t="shared" si="168"/>
        <v>-98974</v>
      </c>
      <c r="I2253" s="24">
        <v>2.6</v>
      </c>
      <c r="K2253" t="s">
        <v>938</v>
      </c>
      <c r="M2253" s="2">
        <v>460</v>
      </c>
    </row>
    <row r="2254" spans="2:13" ht="12.75">
      <c r="B2254" s="312">
        <v>800</v>
      </c>
      <c r="C2254" s="1" t="s">
        <v>1011</v>
      </c>
      <c r="D2254" s="1" t="s">
        <v>708</v>
      </c>
      <c r="E2254" s="1" t="s">
        <v>1012</v>
      </c>
      <c r="F2254" s="78" t="s">
        <v>1052</v>
      </c>
      <c r="G2254" s="29" t="s">
        <v>399</v>
      </c>
      <c r="H2254" s="30">
        <f t="shared" si="168"/>
        <v>-99774</v>
      </c>
      <c r="I2254" s="24">
        <v>1.6</v>
      </c>
      <c r="K2254" t="s">
        <v>938</v>
      </c>
      <c r="M2254" s="2">
        <v>460</v>
      </c>
    </row>
    <row r="2255" spans="2:13" ht="12.75">
      <c r="B2255" s="312">
        <v>2000</v>
      </c>
      <c r="C2255" s="1" t="s">
        <v>1011</v>
      </c>
      <c r="D2255" s="1" t="s">
        <v>708</v>
      </c>
      <c r="E2255" s="1" t="s">
        <v>1012</v>
      </c>
      <c r="F2255" s="78" t="s">
        <v>1053</v>
      </c>
      <c r="G2255" s="29" t="s">
        <v>399</v>
      </c>
      <c r="H2255" s="30">
        <f t="shared" si="168"/>
        <v>-101774</v>
      </c>
      <c r="I2255" s="24">
        <v>4</v>
      </c>
      <c r="K2255" t="s">
        <v>938</v>
      </c>
      <c r="M2255" s="2">
        <v>460</v>
      </c>
    </row>
    <row r="2256" spans="2:13" ht="12.75">
      <c r="B2256" s="312">
        <v>1000</v>
      </c>
      <c r="C2256" s="1" t="s">
        <v>1011</v>
      </c>
      <c r="D2256" s="1" t="s">
        <v>708</v>
      </c>
      <c r="E2256" s="1" t="s">
        <v>1012</v>
      </c>
      <c r="F2256" s="78" t="s">
        <v>1054</v>
      </c>
      <c r="G2256" s="29" t="s">
        <v>377</v>
      </c>
      <c r="H2256" s="30">
        <f t="shared" si="168"/>
        <v>-102774</v>
      </c>
      <c r="I2256" s="24">
        <v>2</v>
      </c>
      <c r="K2256" t="s">
        <v>938</v>
      </c>
      <c r="M2256" s="2">
        <v>460</v>
      </c>
    </row>
    <row r="2257" spans="2:13" ht="12.75">
      <c r="B2257" s="312">
        <v>1300</v>
      </c>
      <c r="C2257" s="1" t="s">
        <v>1011</v>
      </c>
      <c r="D2257" s="1" t="s">
        <v>708</v>
      </c>
      <c r="E2257" s="1" t="s">
        <v>1012</v>
      </c>
      <c r="F2257" s="78" t="s">
        <v>1055</v>
      </c>
      <c r="G2257" s="29" t="s">
        <v>377</v>
      </c>
      <c r="H2257" s="30">
        <f t="shared" si="168"/>
        <v>-104074</v>
      </c>
      <c r="I2257" s="24">
        <v>2.6</v>
      </c>
      <c r="K2257" t="s">
        <v>938</v>
      </c>
      <c r="M2257" s="2">
        <v>460</v>
      </c>
    </row>
    <row r="2258" spans="1:13" s="57" customFormat="1" ht="12.75">
      <c r="A2258" s="13"/>
      <c r="B2258" s="319">
        <f>SUM(B2208:B2257)</f>
        <v>104074</v>
      </c>
      <c r="C2258" s="13" t="s">
        <v>1011</v>
      </c>
      <c r="D2258" s="13"/>
      <c r="E2258" s="13"/>
      <c r="F2258" s="63"/>
      <c r="G2258" s="20"/>
      <c r="H2258" s="55">
        <v>0</v>
      </c>
      <c r="I2258" s="56">
        <f aca="true" t="shared" si="170" ref="I2258:I2278">+B2258/M2258</f>
        <v>226.2478260869565</v>
      </c>
      <c r="M2258" s="2">
        <v>460</v>
      </c>
    </row>
    <row r="2259" spans="8:13" ht="12.75">
      <c r="H2259" s="6">
        <f>H2258-B2259</f>
        <v>0</v>
      </c>
      <c r="I2259" s="24">
        <f t="shared" si="170"/>
        <v>0</v>
      </c>
      <c r="M2259" s="2">
        <v>460</v>
      </c>
    </row>
    <row r="2260" spans="8:13" ht="12.75">
      <c r="H2260" s="6">
        <f>H2259-B2260</f>
        <v>0</v>
      </c>
      <c r="I2260" s="24">
        <f t="shared" si="170"/>
        <v>0</v>
      </c>
      <c r="M2260" s="2">
        <v>460</v>
      </c>
    </row>
    <row r="2261" spans="1:13" s="17" customFormat="1" ht="12.75">
      <c r="A2261" s="14"/>
      <c r="B2261" s="105">
        <v>28653</v>
      </c>
      <c r="C2261" s="14" t="s">
        <v>1056</v>
      </c>
      <c r="D2261" s="14" t="s">
        <v>708</v>
      </c>
      <c r="E2261" s="14" t="s">
        <v>1057</v>
      </c>
      <c r="F2261" s="32" t="s">
        <v>936</v>
      </c>
      <c r="G2261" s="31" t="s">
        <v>379</v>
      </c>
      <c r="H2261" s="30">
        <f>H2260-B2261</f>
        <v>-28653</v>
      </c>
      <c r="I2261" s="41">
        <f t="shared" si="170"/>
        <v>62.28913043478261</v>
      </c>
      <c r="M2261" s="2">
        <v>460</v>
      </c>
    </row>
    <row r="2262" spans="1:13" s="17" customFormat="1" ht="12.75">
      <c r="A2262" s="14"/>
      <c r="B2262" s="105">
        <v>1788</v>
      </c>
      <c r="C2262" s="14" t="s">
        <v>1056</v>
      </c>
      <c r="D2262" s="14" t="s">
        <v>708</v>
      </c>
      <c r="E2262" s="14" t="s">
        <v>1058</v>
      </c>
      <c r="F2262" s="32" t="s">
        <v>936</v>
      </c>
      <c r="G2262" s="31" t="s">
        <v>379</v>
      </c>
      <c r="H2262" s="30">
        <f>H2261-B2262</f>
        <v>-30441</v>
      </c>
      <c r="I2262" s="41">
        <f t="shared" si="170"/>
        <v>3.8869565217391306</v>
      </c>
      <c r="M2262" s="2">
        <v>460</v>
      </c>
    </row>
    <row r="2263" spans="1:13" s="17" customFormat="1" ht="12.75">
      <c r="A2263" s="13"/>
      <c r="B2263" s="102">
        <f>SUM(B2261:B2262)</f>
        <v>30441</v>
      </c>
      <c r="C2263" s="13" t="s">
        <v>1056</v>
      </c>
      <c r="D2263" s="13"/>
      <c r="E2263" s="13"/>
      <c r="F2263" s="63"/>
      <c r="G2263" s="20"/>
      <c r="H2263" s="55">
        <v>0</v>
      </c>
      <c r="I2263" s="56">
        <f t="shared" si="170"/>
        <v>66.17608695652174</v>
      </c>
      <c r="J2263" s="57"/>
      <c r="K2263" s="57"/>
      <c r="L2263" s="57"/>
      <c r="M2263" s="2">
        <v>460</v>
      </c>
    </row>
    <row r="2264" spans="1:13" s="17" customFormat="1" ht="12.75">
      <c r="A2264" s="1"/>
      <c r="B2264" s="30"/>
      <c r="C2264" s="1"/>
      <c r="D2264" s="1"/>
      <c r="E2264" s="1"/>
      <c r="F2264" s="78"/>
      <c r="G2264" s="29"/>
      <c r="H2264" s="6">
        <f>H2263-B2264</f>
        <v>0</v>
      </c>
      <c r="I2264" s="24">
        <f t="shared" si="170"/>
        <v>0</v>
      </c>
      <c r="J2264"/>
      <c r="K2264"/>
      <c r="L2264"/>
      <c r="M2264" s="2">
        <v>460</v>
      </c>
    </row>
    <row r="2265" spans="1:13" s="17" customFormat="1" ht="12.75">
      <c r="A2265" s="1"/>
      <c r="B2265" s="30"/>
      <c r="C2265" s="1"/>
      <c r="D2265" s="1"/>
      <c r="E2265" s="1"/>
      <c r="F2265" s="78"/>
      <c r="G2265" s="29"/>
      <c r="H2265" s="6">
        <f>H2264-B2265</f>
        <v>0</v>
      </c>
      <c r="I2265" s="24">
        <f t="shared" si="170"/>
        <v>0</v>
      </c>
      <c r="J2265"/>
      <c r="K2265"/>
      <c r="L2265"/>
      <c r="M2265" s="2">
        <v>460</v>
      </c>
    </row>
    <row r="2266" spans="1:13" ht="12.75">
      <c r="A2266" s="14"/>
      <c r="B2266" s="302">
        <v>175000</v>
      </c>
      <c r="C2266" s="14" t="s">
        <v>1059</v>
      </c>
      <c r="D2266" s="14" t="s">
        <v>708</v>
      </c>
      <c r="E2266" s="14" t="s">
        <v>1060</v>
      </c>
      <c r="F2266" s="32" t="s">
        <v>1061</v>
      </c>
      <c r="G2266" s="31" t="s">
        <v>24</v>
      </c>
      <c r="H2266" s="30">
        <f>H2265-B2266</f>
        <v>-175000</v>
      </c>
      <c r="I2266" s="24">
        <f t="shared" si="170"/>
        <v>380.4347826086956</v>
      </c>
      <c r="J2266" s="17"/>
      <c r="K2266" s="17"/>
      <c r="L2266" s="17"/>
      <c r="M2266" s="2">
        <v>460</v>
      </c>
    </row>
    <row r="2267" spans="2:13" ht="12.75">
      <c r="B2267" s="105">
        <v>76933</v>
      </c>
      <c r="C2267" s="1" t="s">
        <v>1062</v>
      </c>
      <c r="D2267" s="1" t="s">
        <v>708</v>
      </c>
      <c r="E2267" s="1" t="s">
        <v>1063</v>
      </c>
      <c r="F2267" s="78" t="s">
        <v>1061</v>
      </c>
      <c r="G2267" s="29" t="s">
        <v>230</v>
      </c>
      <c r="H2267" s="6">
        <f>H2266-B2267</f>
        <v>-251933</v>
      </c>
      <c r="I2267" s="24">
        <f t="shared" si="170"/>
        <v>167.24565217391304</v>
      </c>
      <c r="K2267" t="s">
        <v>938</v>
      </c>
      <c r="M2267" s="2">
        <v>460</v>
      </c>
    </row>
    <row r="2268" spans="2:13" ht="12.75">
      <c r="B2268" s="105">
        <v>31749</v>
      </c>
      <c r="C2268" s="1" t="s">
        <v>1064</v>
      </c>
      <c r="D2268" s="1" t="s">
        <v>708</v>
      </c>
      <c r="E2268" s="14" t="s">
        <v>1063</v>
      </c>
      <c r="F2268" s="78" t="s">
        <v>1061</v>
      </c>
      <c r="G2268" s="29" t="s">
        <v>226</v>
      </c>
      <c r="H2268" s="6">
        <f>H2267-B2268</f>
        <v>-283682</v>
      </c>
      <c r="I2268" s="24">
        <f t="shared" si="170"/>
        <v>69.0195652173913</v>
      </c>
      <c r="K2268" t="s">
        <v>938</v>
      </c>
      <c r="M2268" s="2">
        <v>460</v>
      </c>
    </row>
    <row r="2269" spans="1:13" s="64" customFormat="1" ht="12.75">
      <c r="A2269" s="13"/>
      <c r="B2269" s="50">
        <f>SUM(B2266:B2268)</f>
        <v>283682</v>
      </c>
      <c r="C2269" s="13"/>
      <c r="D2269" s="13"/>
      <c r="E2269" s="13" t="s">
        <v>1065</v>
      </c>
      <c r="F2269" s="63"/>
      <c r="G2269" s="20"/>
      <c r="H2269" s="55">
        <v>0</v>
      </c>
      <c r="I2269" s="56">
        <f t="shared" si="170"/>
        <v>616.7</v>
      </c>
      <c r="J2269" s="57"/>
      <c r="K2269" s="57"/>
      <c r="L2269" s="57"/>
      <c r="M2269" s="2">
        <v>460</v>
      </c>
    </row>
    <row r="2270" spans="8:13" ht="12.75">
      <c r="H2270" s="6">
        <f>H2269-B2270</f>
        <v>0</v>
      </c>
      <c r="I2270" s="24">
        <f t="shared" si="170"/>
        <v>0</v>
      </c>
      <c r="M2270" s="2">
        <v>460</v>
      </c>
    </row>
    <row r="2271" spans="8:13" ht="12.75">
      <c r="H2271" s="6">
        <f>H2270-B2271</f>
        <v>0</v>
      </c>
      <c r="I2271" s="24">
        <f t="shared" si="170"/>
        <v>0</v>
      </c>
      <c r="M2271" s="2">
        <v>460</v>
      </c>
    </row>
    <row r="2272" spans="2:13" ht="12.75">
      <c r="B2272" s="105">
        <v>150000</v>
      </c>
      <c r="C2272" s="1" t="s">
        <v>1066</v>
      </c>
      <c r="D2272" s="1" t="s">
        <v>511</v>
      </c>
      <c r="F2272" s="78" t="s">
        <v>936</v>
      </c>
      <c r="G2272" s="31" t="s">
        <v>71</v>
      </c>
      <c r="H2272" s="6">
        <f>H2271-B2272</f>
        <v>-150000</v>
      </c>
      <c r="I2272" s="24">
        <f t="shared" si="170"/>
        <v>326.0869565217391</v>
      </c>
      <c r="M2272" s="2">
        <v>460</v>
      </c>
    </row>
    <row r="2273" spans="1:13" ht="12.75">
      <c r="A2273" s="13"/>
      <c r="B2273" s="102">
        <f>SUM(B2272)</f>
        <v>150000</v>
      </c>
      <c r="C2273" s="13" t="s">
        <v>1067</v>
      </c>
      <c r="D2273" s="13"/>
      <c r="E2273" s="13"/>
      <c r="F2273" s="63"/>
      <c r="G2273" s="20"/>
      <c r="H2273" s="55">
        <v>0</v>
      </c>
      <c r="I2273" s="56">
        <f t="shared" si="170"/>
        <v>326.0869565217391</v>
      </c>
      <c r="J2273" s="57"/>
      <c r="K2273" s="57"/>
      <c r="L2273" s="57"/>
      <c r="M2273" s="2">
        <v>460</v>
      </c>
    </row>
    <row r="2274" spans="8:13" ht="12.75">
      <c r="H2274" s="6">
        <f>H2273-B2274</f>
        <v>0</v>
      </c>
      <c r="I2274" s="24">
        <f t="shared" si="170"/>
        <v>0</v>
      </c>
      <c r="M2274" s="2">
        <v>460</v>
      </c>
    </row>
    <row r="2275" spans="8:13" ht="12.75">
      <c r="H2275" s="6">
        <f>H2274-B2275</f>
        <v>0</v>
      </c>
      <c r="I2275" s="24">
        <f t="shared" si="170"/>
        <v>0</v>
      </c>
      <c r="M2275" s="2">
        <v>460</v>
      </c>
    </row>
    <row r="2276" spans="4:13" ht="12.75">
      <c r="D2276" s="14"/>
      <c r="H2276" s="6">
        <f>H2275-B2276</f>
        <v>0</v>
      </c>
      <c r="I2276" s="24">
        <f t="shared" si="170"/>
        <v>0</v>
      </c>
      <c r="M2276" s="2">
        <v>460</v>
      </c>
    </row>
    <row r="2277" spans="8:13" ht="12.75">
      <c r="H2277" s="6">
        <f>H2276-B2277</f>
        <v>0</v>
      </c>
      <c r="I2277" s="24">
        <f t="shared" si="170"/>
        <v>0</v>
      </c>
      <c r="M2277" s="2">
        <v>460</v>
      </c>
    </row>
    <row r="2278" spans="1:13" s="49" customFormat="1" ht="13.5" thickBot="1">
      <c r="A2278" s="46"/>
      <c r="B2278" s="44">
        <f>+B17</f>
        <v>9352291</v>
      </c>
      <c r="C2278" s="45" t="s">
        <v>1110</v>
      </c>
      <c r="D2278" s="46"/>
      <c r="E2278" s="43"/>
      <c r="F2278" s="82"/>
      <c r="G2278" s="47"/>
      <c r="H2278" s="70">
        <f>H2277-B2278</f>
        <v>-9352291</v>
      </c>
      <c r="I2278" s="134">
        <f t="shared" si="170"/>
        <v>20331.067391304347</v>
      </c>
      <c r="J2278" s="135"/>
      <c r="K2278" s="49">
        <v>460</v>
      </c>
      <c r="M2278" s="2">
        <v>460</v>
      </c>
    </row>
    <row r="2279" spans="2:13" ht="12.75">
      <c r="B2279" s="35"/>
      <c r="C2279" s="14"/>
      <c r="D2279" s="14"/>
      <c r="E2279" s="36"/>
      <c r="G2279" s="37"/>
      <c r="H2279" s="6">
        <v>0</v>
      </c>
      <c r="I2279" s="24">
        <v>0</v>
      </c>
      <c r="J2279" s="24"/>
      <c r="K2279" s="2">
        <v>460</v>
      </c>
      <c r="M2279" s="2">
        <v>460</v>
      </c>
    </row>
    <row r="2280" spans="1:13" ht="12.75">
      <c r="A2280" s="14"/>
      <c r="B2280" s="136" t="s">
        <v>1111</v>
      </c>
      <c r="C2280" s="137" t="s">
        <v>1112</v>
      </c>
      <c r="D2280" s="137"/>
      <c r="E2280" s="137"/>
      <c r="F2280" s="341"/>
      <c r="G2280" s="138"/>
      <c r="H2280" s="136"/>
      <c r="I2280" s="139" t="s">
        <v>1106</v>
      </c>
      <c r="J2280" s="140"/>
      <c r="K2280" s="2">
        <v>490</v>
      </c>
      <c r="M2280" s="2">
        <v>460</v>
      </c>
    </row>
    <row r="2281" spans="1:13" ht="12.75">
      <c r="A2281" s="14"/>
      <c r="B2281" s="279">
        <f>+B884+B879+B850</f>
        <v>46500</v>
      </c>
      <c r="C2281" s="141" t="s">
        <v>1113</v>
      </c>
      <c r="D2281" s="141" t="s">
        <v>1114</v>
      </c>
      <c r="E2281" s="142" t="s">
        <v>1123</v>
      </c>
      <c r="F2281" s="341"/>
      <c r="G2281" s="143"/>
      <c r="H2281" s="136">
        <f aca="true" t="shared" si="171" ref="H2281:H2290">H2280-B2281</f>
        <v>-46500</v>
      </c>
      <c r="I2281" s="139">
        <f aca="true" t="shared" si="172" ref="I2281:I2291">+B2281/M2281</f>
        <v>101.08695652173913</v>
      </c>
      <c r="J2281" s="144"/>
      <c r="K2281" s="2">
        <v>490</v>
      </c>
      <c r="M2281" s="2">
        <v>460</v>
      </c>
    </row>
    <row r="2282" spans="1:13" s="148" customFormat="1" ht="12.75">
      <c r="A2282" s="145"/>
      <c r="B2282" s="280">
        <f>+B1701</f>
        <v>1174975</v>
      </c>
      <c r="C2282" s="146" t="s">
        <v>1115</v>
      </c>
      <c r="D2282" s="146" t="s">
        <v>1114</v>
      </c>
      <c r="E2282" s="146" t="s">
        <v>1123</v>
      </c>
      <c r="F2282" s="341"/>
      <c r="G2282" s="147"/>
      <c r="H2282" s="136">
        <f t="shared" si="171"/>
        <v>-1221475</v>
      </c>
      <c r="I2282" s="139">
        <f t="shared" si="172"/>
        <v>2554.2934782608695</v>
      </c>
      <c r="J2282" s="140"/>
      <c r="K2282" s="2">
        <v>490</v>
      </c>
      <c r="M2282" s="2">
        <v>460</v>
      </c>
    </row>
    <row r="2283" spans="1:13" s="152" customFormat="1" ht="12.75">
      <c r="A2283" s="149"/>
      <c r="B2283" s="281">
        <f>+B2273+B2268+B2267+B2263+B2200+B2162+B2131+B2092+B2088+B2061+B2024+B1669+B1661+B1633+B1614+B1468+B1422+B1418+B1292</f>
        <v>2512823</v>
      </c>
      <c r="C2283" s="150" t="s">
        <v>1116</v>
      </c>
      <c r="D2283" s="150" t="s">
        <v>1114</v>
      </c>
      <c r="E2283" s="150" t="s">
        <v>1123</v>
      </c>
      <c r="F2283" s="341"/>
      <c r="G2283" s="151"/>
      <c r="H2283" s="136">
        <f t="shared" si="171"/>
        <v>-3734298</v>
      </c>
      <c r="I2283" s="139">
        <f t="shared" si="172"/>
        <v>5462.658695652174</v>
      </c>
      <c r="J2283" s="140"/>
      <c r="K2283" s="2">
        <v>490</v>
      </c>
      <c r="M2283" s="2">
        <v>460</v>
      </c>
    </row>
    <row r="2284" spans="1:13" s="152" customFormat="1" ht="12.75">
      <c r="A2284" s="149"/>
      <c r="B2284" s="282">
        <f>+B1200+B1288+B1296+B1300+B1304+B1316</f>
        <v>239700</v>
      </c>
      <c r="C2284" s="153" t="s">
        <v>1117</v>
      </c>
      <c r="D2284" s="153" t="s">
        <v>1114</v>
      </c>
      <c r="E2284" s="142" t="s">
        <v>1123</v>
      </c>
      <c r="F2284" s="341"/>
      <c r="G2284" s="151"/>
      <c r="H2284" s="136">
        <f t="shared" si="171"/>
        <v>-3973998</v>
      </c>
      <c r="I2284" s="139">
        <f t="shared" si="172"/>
        <v>521.0869565217391</v>
      </c>
      <c r="J2284" s="140"/>
      <c r="K2284" s="2">
        <v>490</v>
      </c>
      <c r="M2284" s="2">
        <v>460</v>
      </c>
    </row>
    <row r="2285" spans="1:13" s="152" customFormat="1" ht="12.75">
      <c r="A2285" s="149"/>
      <c r="B2285" s="283">
        <f>+B1674+B1311+B230</f>
        <v>277200</v>
      </c>
      <c r="C2285" s="154" t="s">
        <v>1118</v>
      </c>
      <c r="D2285" s="154" t="s">
        <v>1114</v>
      </c>
      <c r="E2285" s="154" t="s">
        <v>1123</v>
      </c>
      <c r="F2285" s="341"/>
      <c r="G2285" s="151"/>
      <c r="H2285" s="136">
        <f t="shared" si="171"/>
        <v>-4251198</v>
      </c>
      <c r="I2285" s="139">
        <f t="shared" si="172"/>
        <v>602.6086956521739</v>
      </c>
      <c r="J2285" s="140"/>
      <c r="K2285" s="2">
        <v>490</v>
      </c>
      <c r="M2285" s="2">
        <v>460</v>
      </c>
    </row>
    <row r="2286" spans="1:13" s="152" customFormat="1" ht="12.75">
      <c r="A2286" s="149"/>
      <c r="B2286" s="284">
        <f>+B165+B202+B156+B157+B158</f>
        <v>46400</v>
      </c>
      <c r="C2286" s="155" t="s">
        <v>1119</v>
      </c>
      <c r="D2286" s="155" t="s">
        <v>1114</v>
      </c>
      <c r="E2286" s="155" t="s">
        <v>1123</v>
      </c>
      <c r="F2286" s="341"/>
      <c r="G2286" s="151"/>
      <c r="H2286" s="136">
        <f t="shared" si="171"/>
        <v>-4297598</v>
      </c>
      <c r="I2286" s="139">
        <f t="shared" si="172"/>
        <v>100.8695652173913</v>
      </c>
      <c r="J2286" s="140"/>
      <c r="K2286" s="2">
        <v>490</v>
      </c>
      <c r="M2286" s="2">
        <v>460</v>
      </c>
    </row>
    <row r="2287" spans="1:13" s="152" customFormat="1" ht="12.75">
      <c r="A2287" s="149"/>
      <c r="B2287" s="285">
        <v>0</v>
      </c>
      <c r="C2287" s="156" t="s">
        <v>1120</v>
      </c>
      <c r="D2287" s="156" t="s">
        <v>1114</v>
      </c>
      <c r="E2287" s="156" t="s">
        <v>1123</v>
      </c>
      <c r="F2287" s="341"/>
      <c r="G2287" s="151"/>
      <c r="H2287" s="136">
        <f t="shared" si="171"/>
        <v>-4297598</v>
      </c>
      <c r="I2287" s="139">
        <f t="shared" si="172"/>
        <v>0</v>
      </c>
      <c r="J2287" s="140"/>
      <c r="K2287" s="42">
        <v>490</v>
      </c>
      <c r="M2287" s="2">
        <v>460</v>
      </c>
    </row>
    <row r="2288" spans="1:13" s="152" customFormat="1" ht="12.75">
      <c r="A2288" s="149"/>
      <c r="B2288" s="286">
        <f>+B113+B128+B137+B144+B153+B159+B600+B743+B815+B828+B858+B873+B888+B893+B907+B940+B972+B1057+B1069+B1138+B1192-B1200+B1269+B1694+B1695</f>
        <v>2044700</v>
      </c>
      <c r="C2288" s="157" t="s">
        <v>1121</v>
      </c>
      <c r="D2288" s="157" t="s">
        <v>1114</v>
      </c>
      <c r="E2288" s="157" t="s">
        <v>1123</v>
      </c>
      <c r="F2288" s="341"/>
      <c r="G2288" s="151"/>
      <c r="H2288" s="136">
        <f t="shared" si="171"/>
        <v>-6342298</v>
      </c>
      <c r="I2288" s="139">
        <f t="shared" si="172"/>
        <v>4445</v>
      </c>
      <c r="J2288" s="140"/>
      <c r="K2288" s="42">
        <v>490</v>
      </c>
      <c r="M2288" s="2">
        <v>460</v>
      </c>
    </row>
    <row r="2289" spans="1:13" s="152" customFormat="1" ht="12.75">
      <c r="A2289" s="149"/>
      <c r="B2289" s="287">
        <f>+B1696+B1693+B1692+B1687+B2205</f>
        <v>1871519</v>
      </c>
      <c r="C2289" s="158" t="s">
        <v>1122</v>
      </c>
      <c r="D2289" s="159" t="s">
        <v>1114</v>
      </c>
      <c r="E2289" s="159" t="s">
        <v>1123</v>
      </c>
      <c r="F2289" s="341"/>
      <c r="G2289" s="151"/>
      <c r="H2289" s="136">
        <f t="shared" si="171"/>
        <v>-8213817</v>
      </c>
      <c r="I2289" s="139">
        <f t="shared" si="172"/>
        <v>4068.519565217391</v>
      </c>
      <c r="J2289" s="140"/>
      <c r="K2289" s="42"/>
      <c r="M2289" s="2">
        <v>460</v>
      </c>
    </row>
    <row r="2290" spans="1:13" s="152" customFormat="1" ht="12.75">
      <c r="A2290" s="149"/>
      <c r="B2290" s="325">
        <f>+B2266+B2258+B2020+B663+B569+B481+B436+B427+B390+B341+B315+B81+B56+B25</f>
        <v>1138474</v>
      </c>
      <c r="C2290" s="313" t="s">
        <v>1255</v>
      </c>
      <c r="D2290" s="324" t="s">
        <v>1114</v>
      </c>
      <c r="E2290" s="324" t="s">
        <v>1123</v>
      </c>
      <c r="F2290" s="341"/>
      <c r="G2290" s="151"/>
      <c r="H2290" s="136">
        <f t="shared" si="171"/>
        <v>-9352291</v>
      </c>
      <c r="I2290" s="139">
        <f t="shared" si="172"/>
        <v>2474.9434782608696</v>
      </c>
      <c r="J2290" s="140"/>
      <c r="K2290" s="42"/>
      <c r="M2290" s="2">
        <v>460</v>
      </c>
    </row>
    <row r="2291" spans="1:13" ht="12.75">
      <c r="A2291" s="14"/>
      <c r="B2291" s="288">
        <f>SUM(B2281:B2290)</f>
        <v>9352291</v>
      </c>
      <c r="C2291" s="160" t="s">
        <v>1124</v>
      </c>
      <c r="D2291" s="161"/>
      <c r="E2291" s="161"/>
      <c r="F2291" s="341"/>
      <c r="G2291" s="162"/>
      <c r="H2291" s="163"/>
      <c r="I2291" s="164">
        <f t="shared" si="172"/>
        <v>20331.067391304347</v>
      </c>
      <c r="J2291" s="165"/>
      <c r="K2291" s="42">
        <v>490</v>
      </c>
      <c r="M2291" s="2">
        <v>460</v>
      </c>
    </row>
    <row r="2292" spans="1:13" ht="12.75">
      <c r="A2292" s="14"/>
      <c r="I2292" s="24"/>
      <c r="J2292" s="24"/>
      <c r="K2292" s="42"/>
      <c r="M2292" s="42"/>
    </row>
    <row r="2293" spans="1:13" ht="12.75">
      <c r="A2293" s="14"/>
      <c r="B2293" s="166">
        <v>-1130067.6</v>
      </c>
      <c r="C2293" s="167" t="s">
        <v>1113</v>
      </c>
      <c r="D2293" s="168" t="s">
        <v>1125</v>
      </c>
      <c r="E2293" s="167"/>
      <c r="F2293" s="291"/>
      <c r="G2293" s="169"/>
      <c r="H2293" s="6">
        <f aca="true" t="shared" si="173" ref="H2293:H2302">H2292-B2293</f>
        <v>1130067.6</v>
      </c>
      <c r="I2293" s="24">
        <f aca="true" t="shared" si="174" ref="I2293:I2303">+B2293/M2293</f>
        <v>-2282.9648484848485</v>
      </c>
      <c r="J2293" s="24"/>
      <c r="K2293" s="42">
        <v>495</v>
      </c>
      <c r="M2293" s="42">
        <v>495</v>
      </c>
    </row>
    <row r="2294" spans="1:13" ht="12.75">
      <c r="A2294" s="14"/>
      <c r="B2294" s="166">
        <v>-2838723</v>
      </c>
      <c r="C2294" s="167" t="s">
        <v>1113</v>
      </c>
      <c r="D2294" s="167" t="s">
        <v>1126</v>
      </c>
      <c r="E2294" s="167"/>
      <c r="F2294" s="291"/>
      <c r="G2294" s="169"/>
      <c r="H2294" s="6">
        <f t="shared" si="173"/>
        <v>3968790.6</v>
      </c>
      <c r="I2294" s="24">
        <f t="shared" si="174"/>
        <v>-5914.00625</v>
      </c>
      <c r="J2294" s="24"/>
      <c r="K2294" s="42">
        <v>480</v>
      </c>
      <c r="M2294" s="42">
        <v>480</v>
      </c>
    </row>
    <row r="2295" spans="1:13" ht="12.75">
      <c r="A2295" s="14"/>
      <c r="B2295" s="166">
        <v>1038968</v>
      </c>
      <c r="C2295" s="167" t="s">
        <v>1113</v>
      </c>
      <c r="D2295" s="167" t="s">
        <v>1127</v>
      </c>
      <c r="E2295" s="167"/>
      <c r="F2295" s="291"/>
      <c r="G2295" s="169"/>
      <c r="H2295" s="6">
        <f t="shared" si="173"/>
        <v>2929822.6</v>
      </c>
      <c r="I2295" s="24">
        <f t="shared" si="174"/>
        <v>2164.516666666667</v>
      </c>
      <c r="J2295" s="24"/>
      <c r="K2295" s="42">
        <v>480</v>
      </c>
      <c r="M2295" s="42">
        <v>480</v>
      </c>
    </row>
    <row r="2296" spans="1:13" ht="12.75">
      <c r="A2296" s="14"/>
      <c r="B2296" s="166">
        <v>3951891</v>
      </c>
      <c r="C2296" s="167" t="s">
        <v>1113</v>
      </c>
      <c r="D2296" s="167" t="s">
        <v>1128</v>
      </c>
      <c r="E2296" s="167"/>
      <c r="F2296" s="291"/>
      <c r="G2296" s="169"/>
      <c r="H2296" s="6">
        <f t="shared" si="173"/>
        <v>-1022068.3999999999</v>
      </c>
      <c r="I2296" s="24">
        <f t="shared" si="174"/>
        <v>8148.228865979381</v>
      </c>
      <c r="J2296" s="24"/>
      <c r="K2296" s="42">
        <v>485</v>
      </c>
      <c r="M2296" s="42">
        <v>485</v>
      </c>
    </row>
    <row r="2297" spans="1:13" ht="12.75">
      <c r="A2297" s="14"/>
      <c r="B2297" s="166">
        <v>715029</v>
      </c>
      <c r="C2297" s="167" t="s">
        <v>1113</v>
      </c>
      <c r="D2297" s="167" t="s">
        <v>1129</v>
      </c>
      <c r="E2297" s="167"/>
      <c r="F2297" s="291"/>
      <c r="G2297" s="169"/>
      <c r="H2297" s="6">
        <f t="shared" si="173"/>
        <v>-1737097.4</v>
      </c>
      <c r="I2297" s="24">
        <f t="shared" si="174"/>
        <v>1459.2428571428572</v>
      </c>
      <c r="J2297" s="24"/>
      <c r="K2297" s="42">
        <v>490</v>
      </c>
      <c r="M2297" s="42">
        <v>490</v>
      </c>
    </row>
    <row r="2298" spans="1:13" ht="12.75">
      <c r="A2298" s="14"/>
      <c r="B2298" s="166">
        <v>-2325776</v>
      </c>
      <c r="C2298" s="167" t="s">
        <v>1113</v>
      </c>
      <c r="D2298" s="167" t="s">
        <v>1130</v>
      </c>
      <c r="E2298" s="167"/>
      <c r="F2298" s="291"/>
      <c r="G2298" s="169"/>
      <c r="H2298" s="6">
        <f t="shared" si="173"/>
        <v>588678.6000000001</v>
      </c>
      <c r="I2298" s="24">
        <f t="shared" si="174"/>
        <v>-4746.481632653061</v>
      </c>
      <c r="J2298" s="24"/>
      <c r="K2298" s="42">
        <v>490</v>
      </c>
      <c r="M2298" s="42">
        <v>490</v>
      </c>
    </row>
    <row r="2299" spans="1:13" ht="12.75">
      <c r="A2299" s="14"/>
      <c r="B2299" s="166">
        <v>166900</v>
      </c>
      <c r="C2299" s="167" t="s">
        <v>1113</v>
      </c>
      <c r="D2299" s="167" t="s">
        <v>1131</v>
      </c>
      <c r="E2299" s="167"/>
      <c r="F2299" s="291"/>
      <c r="G2299" s="169"/>
      <c r="H2299" s="6">
        <f t="shared" si="173"/>
        <v>421778.6000000001</v>
      </c>
      <c r="I2299" s="24">
        <f t="shared" si="174"/>
        <v>340.61224489795916</v>
      </c>
      <c r="J2299" s="24"/>
      <c r="K2299" s="42">
        <v>490</v>
      </c>
      <c r="M2299" s="42">
        <v>490</v>
      </c>
    </row>
    <row r="2300" spans="1:13" ht="12.75">
      <c r="A2300" s="14"/>
      <c r="B2300" s="166">
        <v>235000</v>
      </c>
      <c r="C2300" s="167" t="s">
        <v>1113</v>
      </c>
      <c r="D2300" s="167" t="s">
        <v>1132</v>
      </c>
      <c r="E2300" s="167"/>
      <c r="F2300" s="291"/>
      <c r="G2300" s="169"/>
      <c r="H2300" s="6">
        <f t="shared" si="173"/>
        <v>186778.6000000001</v>
      </c>
      <c r="I2300" s="24">
        <f t="shared" si="174"/>
        <v>489.5833333333333</v>
      </c>
      <c r="J2300" s="24"/>
      <c r="K2300" s="42">
        <v>480</v>
      </c>
      <c r="M2300" s="42">
        <v>480</v>
      </c>
    </row>
    <row r="2301" spans="1:13" ht="12.75">
      <c r="A2301" s="14"/>
      <c r="B2301" s="166">
        <v>141050</v>
      </c>
      <c r="C2301" s="167" t="s">
        <v>1113</v>
      </c>
      <c r="D2301" s="167" t="s">
        <v>1133</v>
      </c>
      <c r="E2301" s="167"/>
      <c r="F2301" s="291"/>
      <c r="G2301" s="169"/>
      <c r="H2301" s="6">
        <f t="shared" si="173"/>
        <v>45728.60000000009</v>
      </c>
      <c r="I2301" s="24">
        <f t="shared" si="174"/>
        <v>296.94736842105266</v>
      </c>
      <c r="J2301" s="24"/>
      <c r="K2301" s="42">
        <v>475</v>
      </c>
      <c r="M2301" s="42">
        <v>475</v>
      </c>
    </row>
    <row r="2302" spans="1:13" ht="12.75">
      <c r="A2302" s="14"/>
      <c r="B2302" s="166">
        <f>+B2281</f>
        <v>46500</v>
      </c>
      <c r="C2302" s="167" t="s">
        <v>1113</v>
      </c>
      <c r="D2302" s="167" t="s">
        <v>1159</v>
      </c>
      <c r="E2302" s="167"/>
      <c r="F2302" s="291"/>
      <c r="G2302" s="169"/>
      <c r="H2302" s="6">
        <f t="shared" si="173"/>
        <v>-771.3999999999069</v>
      </c>
      <c r="I2302" s="24">
        <f t="shared" si="174"/>
        <v>101.08695652173913</v>
      </c>
      <c r="J2302" s="24"/>
      <c r="K2302" s="42">
        <v>460</v>
      </c>
      <c r="L2302" s="17"/>
      <c r="M2302" s="42">
        <v>460</v>
      </c>
    </row>
    <row r="2303" spans="1:13" s="57" customFormat="1" ht="12.75">
      <c r="A2303" s="13"/>
      <c r="B2303" s="170">
        <f>SUM(B2293:B2302)</f>
        <v>771.3999999999069</v>
      </c>
      <c r="C2303" s="171" t="s">
        <v>1113</v>
      </c>
      <c r="D2303" s="171" t="s">
        <v>1160</v>
      </c>
      <c r="E2303" s="171"/>
      <c r="F2303" s="63" t="s">
        <v>1135</v>
      </c>
      <c r="G2303" s="172"/>
      <c r="H2303" s="173"/>
      <c r="I2303" s="56">
        <f t="shared" si="174"/>
        <v>1.676956521738928</v>
      </c>
      <c r="J2303" s="56"/>
      <c r="K2303" s="60">
        <v>460</v>
      </c>
      <c r="M2303" s="60">
        <v>460</v>
      </c>
    </row>
    <row r="2304" spans="1:13" ht="12.75">
      <c r="A2304" s="14"/>
      <c r="B2304" s="174"/>
      <c r="C2304" s="168"/>
      <c r="D2304" s="168"/>
      <c r="E2304" s="168"/>
      <c r="F2304" s="32"/>
      <c r="G2304" s="175"/>
      <c r="H2304" s="30"/>
      <c r="I2304" s="24"/>
      <c r="J2304" s="24"/>
      <c r="K2304" s="42"/>
      <c r="M2304" s="42"/>
    </row>
    <row r="2305" spans="1:13" ht="12.75">
      <c r="A2305" s="14"/>
      <c r="B2305" s="176"/>
      <c r="C2305" s="177"/>
      <c r="D2305" s="177"/>
      <c r="E2305" s="177"/>
      <c r="F2305" s="32"/>
      <c r="G2305" s="178"/>
      <c r="H2305" s="30"/>
      <c r="I2305" s="41"/>
      <c r="J2305" s="41"/>
      <c r="K2305" s="42"/>
      <c r="M2305" s="42"/>
    </row>
    <row r="2306" spans="1:13" s="17" customFormat="1" ht="12.75">
      <c r="A2306" s="14"/>
      <c r="B2306" s="62"/>
      <c r="C2306" s="179"/>
      <c r="D2306" s="179"/>
      <c r="E2306" s="179"/>
      <c r="F2306" s="32"/>
      <c r="G2306" s="180"/>
      <c r="H2306" s="181"/>
      <c r="I2306" s="182"/>
      <c r="J2306" s="182"/>
      <c r="K2306" s="42"/>
      <c r="M2306" s="42"/>
    </row>
    <row r="2307" spans="9:13" ht="12.75">
      <c r="I2307" s="24"/>
      <c r="J2307" s="24"/>
      <c r="K2307" s="42"/>
      <c r="M2307" s="42"/>
    </row>
    <row r="2308" spans="1:13" s="186" customFormat="1" ht="12.75">
      <c r="A2308" s="145"/>
      <c r="B2308" s="183">
        <v>-84</v>
      </c>
      <c r="C2308" s="145"/>
      <c r="D2308" s="145" t="s">
        <v>1125</v>
      </c>
      <c r="E2308" s="145"/>
      <c r="F2308" s="32"/>
      <c r="G2308" s="184"/>
      <c r="H2308" s="6">
        <f aca="true" t="shared" si="175" ref="H2308:H2322">H2307-B2308</f>
        <v>84</v>
      </c>
      <c r="I2308" s="24">
        <f aca="true" t="shared" si="176" ref="I2308:I2323">+B2308/M2308</f>
        <v>-0.1696969696969697</v>
      </c>
      <c r="J2308" s="41"/>
      <c r="K2308" s="185">
        <v>495</v>
      </c>
      <c r="M2308" s="185">
        <v>495</v>
      </c>
    </row>
    <row r="2309" spans="1:13" s="186" customFormat="1" ht="12.75">
      <c r="A2309" s="145"/>
      <c r="B2309" s="183">
        <v>-1632797</v>
      </c>
      <c r="C2309" s="145" t="s">
        <v>1115</v>
      </c>
      <c r="D2309" s="145" t="s">
        <v>1126</v>
      </c>
      <c r="E2309" s="145"/>
      <c r="F2309" s="32"/>
      <c r="G2309" s="184"/>
      <c r="H2309" s="6">
        <f t="shared" si="175"/>
        <v>1632881</v>
      </c>
      <c r="I2309" s="24">
        <f t="shared" si="176"/>
        <v>-3401.6604166666666</v>
      </c>
      <c r="J2309" s="41"/>
      <c r="K2309" s="185">
        <v>480</v>
      </c>
      <c r="M2309" s="185">
        <v>480</v>
      </c>
    </row>
    <row r="2310" spans="1:13" s="186" customFormat="1" ht="12.75">
      <c r="A2310" s="145"/>
      <c r="B2310" s="183">
        <v>1692290</v>
      </c>
      <c r="C2310" s="145" t="s">
        <v>1115</v>
      </c>
      <c r="D2310" s="145" t="s">
        <v>1127</v>
      </c>
      <c r="E2310" s="145"/>
      <c r="F2310" s="32"/>
      <c r="G2310" s="184"/>
      <c r="H2310" s="6">
        <f t="shared" si="175"/>
        <v>-59409</v>
      </c>
      <c r="I2310" s="24">
        <f t="shared" si="176"/>
        <v>3525.6041666666665</v>
      </c>
      <c r="J2310" s="41"/>
      <c r="K2310" s="185">
        <v>480</v>
      </c>
      <c r="M2310" s="185">
        <v>480</v>
      </c>
    </row>
    <row r="2311" spans="1:13" s="186" customFormat="1" ht="12.75">
      <c r="A2311" s="145"/>
      <c r="B2311" s="183">
        <v>-1625822</v>
      </c>
      <c r="C2311" s="145" t="s">
        <v>1115</v>
      </c>
      <c r="D2311" s="145" t="s">
        <v>1136</v>
      </c>
      <c r="E2311" s="145"/>
      <c r="F2311" s="32"/>
      <c r="G2311" s="184"/>
      <c r="H2311" s="6">
        <f t="shared" si="175"/>
        <v>1566413</v>
      </c>
      <c r="I2311" s="24">
        <f t="shared" si="176"/>
        <v>-3352.2103092783505</v>
      </c>
      <c r="J2311" s="41"/>
      <c r="K2311" s="185">
        <v>485</v>
      </c>
      <c r="M2311" s="185">
        <v>485</v>
      </c>
    </row>
    <row r="2312" spans="1:13" s="186" customFormat="1" ht="12.75">
      <c r="A2312" s="145"/>
      <c r="B2312" s="183">
        <v>2016575</v>
      </c>
      <c r="C2312" s="145" t="s">
        <v>1115</v>
      </c>
      <c r="D2312" s="145" t="s">
        <v>1137</v>
      </c>
      <c r="E2312" s="145"/>
      <c r="F2312" s="32"/>
      <c r="G2312" s="184"/>
      <c r="H2312" s="6">
        <f t="shared" si="175"/>
        <v>-450162</v>
      </c>
      <c r="I2312" s="24">
        <f t="shared" si="176"/>
        <v>4157.886597938144</v>
      </c>
      <c r="J2312" s="41"/>
      <c r="K2312" s="185">
        <v>485</v>
      </c>
      <c r="M2312" s="185">
        <v>485</v>
      </c>
    </row>
    <row r="2313" spans="1:13" s="186" customFormat="1" ht="12.75">
      <c r="A2313" s="145"/>
      <c r="B2313" s="183">
        <v>-1632171</v>
      </c>
      <c r="C2313" s="145" t="s">
        <v>1115</v>
      </c>
      <c r="D2313" s="145" t="s">
        <v>1138</v>
      </c>
      <c r="E2313" s="145"/>
      <c r="F2313" s="32"/>
      <c r="G2313" s="184"/>
      <c r="H2313" s="6">
        <f t="shared" si="175"/>
        <v>1182009</v>
      </c>
      <c r="I2313" s="24">
        <f t="shared" si="176"/>
        <v>-3330.9612244897958</v>
      </c>
      <c r="J2313" s="41"/>
      <c r="K2313" s="185">
        <v>490</v>
      </c>
      <c r="M2313" s="185">
        <v>490</v>
      </c>
    </row>
    <row r="2314" spans="1:13" s="186" customFormat="1" ht="12.75">
      <c r="A2314" s="145"/>
      <c r="B2314" s="183">
        <v>1646625</v>
      </c>
      <c r="C2314" s="145" t="s">
        <v>1115</v>
      </c>
      <c r="D2314" s="145" t="s">
        <v>1129</v>
      </c>
      <c r="E2314" s="145"/>
      <c r="F2314" s="32"/>
      <c r="G2314" s="184"/>
      <c r="H2314" s="6">
        <f t="shared" si="175"/>
        <v>-464616</v>
      </c>
      <c r="I2314" s="24">
        <f t="shared" si="176"/>
        <v>3360.4591836734694</v>
      </c>
      <c r="J2314" s="41"/>
      <c r="K2314" s="185">
        <v>490</v>
      </c>
      <c r="M2314" s="185">
        <v>490</v>
      </c>
    </row>
    <row r="2315" spans="1:13" s="186" customFormat="1" ht="12.75">
      <c r="A2315" s="145"/>
      <c r="B2315" s="183">
        <v>-1651098</v>
      </c>
      <c r="C2315" s="145" t="s">
        <v>1115</v>
      </c>
      <c r="D2315" s="145" t="s">
        <v>1130</v>
      </c>
      <c r="E2315" s="145"/>
      <c r="F2315" s="32"/>
      <c r="G2315" s="184"/>
      <c r="H2315" s="6">
        <f t="shared" si="175"/>
        <v>1186482</v>
      </c>
      <c r="I2315" s="24">
        <f t="shared" si="176"/>
        <v>-3369.587755102041</v>
      </c>
      <c r="J2315" s="41"/>
      <c r="K2315" s="185">
        <v>490</v>
      </c>
      <c r="M2315" s="185">
        <v>490</v>
      </c>
    </row>
    <row r="2316" spans="1:13" s="186" customFormat="1" ht="12.75">
      <c r="A2316" s="145"/>
      <c r="B2316" s="183">
        <v>1435284</v>
      </c>
      <c r="C2316" s="145" t="s">
        <v>1115</v>
      </c>
      <c r="D2316" s="145" t="s">
        <v>1131</v>
      </c>
      <c r="E2316" s="145"/>
      <c r="F2316" s="32"/>
      <c r="G2316" s="184"/>
      <c r="H2316" s="6">
        <f t="shared" si="175"/>
        <v>-248802</v>
      </c>
      <c r="I2316" s="24">
        <f t="shared" si="176"/>
        <v>2929.1510204081633</v>
      </c>
      <c r="J2316" s="41"/>
      <c r="K2316" s="185">
        <v>490</v>
      </c>
      <c r="M2316" s="185">
        <v>490</v>
      </c>
    </row>
    <row r="2317" spans="1:13" s="186" customFormat="1" ht="12.75">
      <c r="A2317" s="145"/>
      <c r="B2317" s="183">
        <v>-1651505</v>
      </c>
      <c r="C2317" s="145" t="s">
        <v>1115</v>
      </c>
      <c r="D2317" s="145" t="s">
        <v>1139</v>
      </c>
      <c r="E2317" s="145"/>
      <c r="F2317" s="32"/>
      <c r="G2317" s="184"/>
      <c r="H2317" s="6">
        <f t="shared" si="175"/>
        <v>1402703</v>
      </c>
      <c r="I2317" s="24">
        <f t="shared" si="176"/>
        <v>-3440.6354166666665</v>
      </c>
      <c r="J2317" s="41"/>
      <c r="K2317" s="185">
        <v>480</v>
      </c>
      <c r="M2317" s="185">
        <v>480</v>
      </c>
    </row>
    <row r="2318" spans="1:13" s="186" customFormat="1" ht="12.75">
      <c r="A2318" s="145"/>
      <c r="B2318" s="183">
        <v>1947525</v>
      </c>
      <c r="C2318" s="145" t="s">
        <v>1115</v>
      </c>
      <c r="D2318" s="145" t="s">
        <v>1132</v>
      </c>
      <c r="E2318" s="145"/>
      <c r="F2318" s="32"/>
      <c r="G2318" s="184"/>
      <c r="H2318" s="6">
        <f t="shared" si="175"/>
        <v>-544822</v>
      </c>
      <c r="I2318" s="24">
        <f t="shared" si="176"/>
        <v>4057.34375</v>
      </c>
      <c r="J2318" s="41"/>
      <c r="K2318" s="185">
        <v>480</v>
      </c>
      <c r="M2318" s="185">
        <v>480</v>
      </c>
    </row>
    <row r="2319" spans="1:13" s="186" customFormat="1" ht="12.75">
      <c r="A2319" s="145"/>
      <c r="B2319" s="183">
        <v>-1640906</v>
      </c>
      <c r="C2319" s="145" t="s">
        <v>1115</v>
      </c>
      <c r="D2319" s="145" t="s">
        <v>1140</v>
      </c>
      <c r="E2319" s="145"/>
      <c r="F2319" s="32"/>
      <c r="G2319" s="184"/>
      <c r="H2319" s="6">
        <f t="shared" si="175"/>
        <v>1096084</v>
      </c>
      <c r="I2319" s="24">
        <f t="shared" si="176"/>
        <v>-3454.538947368421</v>
      </c>
      <c r="J2319" s="41"/>
      <c r="K2319" s="185">
        <v>475</v>
      </c>
      <c r="M2319" s="185">
        <v>475</v>
      </c>
    </row>
    <row r="2320" spans="1:13" s="186" customFormat="1" ht="12.75">
      <c r="A2320" s="145"/>
      <c r="B2320" s="183">
        <v>1395145</v>
      </c>
      <c r="C2320" s="145" t="s">
        <v>1115</v>
      </c>
      <c r="D2320" s="145" t="s">
        <v>1133</v>
      </c>
      <c r="E2320" s="145"/>
      <c r="F2320" s="32"/>
      <c r="G2320" s="184"/>
      <c r="H2320" s="6">
        <f t="shared" si="175"/>
        <v>-299061</v>
      </c>
      <c r="I2320" s="24">
        <f t="shared" si="176"/>
        <v>2937.1473684210528</v>
      </c>
      <c r="J2320" s="41"/>
      <c r="K2320" s="185">
        <v>475</v>
      </c>
      <c r="M2320" s="185">
        <v>475</v>
      </c>
    </row>
    <row r="2321" spans="1:13" s="186" customFormat="1" ht="12.75">
      <c r="A2321" s="145"/>
      <c r="B2321" s="183">
        <v>-1588288</v>
      </c>
      <c r="C2321" s="145" t="s">
        <v>1115</v>
      </c>
      <c r="D2321" s="145" t="s">
        <v>1161</v>
      </c>
      <c r="E2321" s="145"/>
      <c r="F2321" s="32"/>
      <c r="G2321" s="184"/>
      <c r="H2321" s="6">
        <f t="shared" si="175"/>
        <v>1289227</v>
      </c>
      <c r="I2321" s="24">
        <f t="shared" si="176"/>
        <v>-3452.8</v>
      </c>
      <c r="J2321" s="41"/>
      <c r="K2321" s="185">
        <v>460</v>
      </c>
      <c r="M2321" s="185">
        <v>460</v>
      </c>
    </row>
    <row r="2322" spans="1:13" s="186" customFormat="1" ht="12.75">
      <c r="A2322" s="145"/>
      <c r="B2322" s="183">
        <f>+B2282</f>
        <v>1174975</v>
      </c>
      <c r="C2322" s="145" t="s">
        <v>1115</v>
      </c>
      <c r="D2322" s="145" t="s">
        <v>1159</v>
      </c>
      <c r="E2322" s="145"/>
      <c r="F2322" s="32"/>
      <c r="G2322" s="184"/>
      <c r="H2322" s="6">
        <f t="shared" si="175"/>
        <v>114252</v>
      </c>
      <c r="I2322" s="24">
        <f t="shared" si="176"/>
        <v>2554.2934782608695</v>
      </c>
      <c r="J2322" s="41"/>
      <c r="K2322" s="185">
        <v>460</v>
      </c>
      <c r="M2322" s="185">
        <v>460</v>
      </c>
    </row>
    <row r="2323" spans="1:13" s="189" customFormat="1" ht="12.75">
      <c r="A2323" s="187"/>
      <c r="B2323" s="115">
        <f>SUM(B2308:B2322)</f>
        <v>-114252</v>
      </c>
      <c r="C2323" s="187" t="s">
        <v>1115</v>
      </c>
      <c r="D2323" s="187" t="s">
        <v>1162</v>
      </c>
      <c r="E2323" s="187"/>
      <c r="F2323" s="63"/>
      <c r="G2323" s="188"/>
      <c r="H2323" s="55"/>
      <c r="I2323" s="56">
        <f t="shared" si="176"/>
        <v>-248.37391304347827</v>
      </c>
      <c r="J2323" s="56"/>
      <c r="K2323" s="60">
        <v>460</v>
      </c>
      <c r="M2323" s="60">
        <v>460</v>
      </c>
    </row>
    <row r="2324" spans="9:13" ht="12.75">
      <c r="I2324" s="24"/>
      <c r="J2324" s="41"/>
      <c r="K2324" s="185"/>
      <c r="L2324" s="17"/>
      <c r="M2324" s="185"/>
    </row>
    <row r="2325" spans="9:13" ht="12.75">
      <c r="I2325" s="24"/>
      <c r="J2325" s="24"/>
      <c r="K2325" s="42"/>
      <c r="M2325" s="42"/>
    </row>
    <row r="2326" spans="9:13" ht="12.75">
      <c r="I2326" s="24"/>
      <c r="J2326" s="24"/>
      <c r="K2326" s="42"/>
      <c r="M2326" s="42"/>
    </row>
    <row r="2327" spans="9:13" ht="12.75">
      <c r="I2327" s="24"/>
      <c r="J2327" s="24"/>
      <c r="K2327" s="85"/>
      <c r="M2327" s="85"/>
    </row>
    <row r="2328" spans="1:13" s="194" customFormat="1" ht="12.75">
      <c r="A2328" s="190"/>
      <c r="B2328" s="191">
        <v>21</v>
      </c>
      <c r="C2328" s="190" t="s">
        <v>1117</v>
      </c>
      <c r="D2328" s="190" t="s">
        <v>1141</v>
      </c>
      <c r="E2328" s="190"/>
      <c r="F2328" s="32"/>
      <c r="G2328" s="192"/>
      <c r="H2328" s="6">
        <v>-21</v>
      </c>
      <c r="I2328" s="193">
        <v>0.042</v>
      </c>
      <c r="J2328" s="193"/>
      <c r="K2328" s="85">
        <v>500</v>
      </c>
      <c r="M2328" s="85">
        <v>500</v>
      </c>
    </row>
    <row r="2329" spans="1:13" s="194" customFormat="1" ht="12.75">
      <c r="A2329" s="190"/>
      <c r="B2329" s="191">
        <v>-12134583</v>
      </c>
      <c r="C2329" s="190" t="s">
        <v>1117</v>
      </c>
      <c r="D2329" s="190" t="s">
        <v>1142</v>
      </c>
      <c r="E2329" s="190"/>
      <c r="F2329" s="32"/>
      <c r="G2329" s="192"/>
      <c r="H2329" s="6">
        <v>12134562</v>
      </c>
      <c r="I2329" s="193">
        <v>-24269.166</v>
      </c>
      <c r="J2329" s="193"/>
      <c r="K2329" s="85">
        <v>500</v>
      </c>
      <c r="M2329" s="85">
        <v>500</v>
      </c>
    </row>
    <row r="2330" spans="1:13" s="194" customFormat="1" ht="12.75">
      <c r="A2330" s="190"/>
      <c r="B2330" s="191">
        <v>2475014</v>
      </c>
      <c r="C2330" s="190" t="s">
        <v>1117</v>
      </c>
      <c r="D2330" s="190" t="s">
        <v>1143</v>
      </c>
      <c r="E2330" s="190"/>
      <c r="F2330" s="32"/>
      <c r="G2330" s="192"/>
      <c r="H2330" s="6">
        <v>9659548</v>
      </c>
      <c r="I2330" s="193">
        <v>4901.01782178218</v>
      </c>
      <c r="J2330" s="193"/>
      <c r="K2330" s="85">
        <v>505</v>
      </c>
      <c r="M2330" s="85">
        <v>505</v>
      </c>
    </row>
    <row r="2331" spans="1:13" s="194" customFormat="1" ht="12.75">
      <c r="A2331" s="190"/>
      <c r="B2331" s="191">
        <v>2707867</v>
      </c>
      <c r="C2331" s="190" t="s">
        <v>1117</v>
      </c>
      <c r="D2331" s="190" t="s">
        <v>1144</v>
      </c>
      <c r="E2331" s="190"/>
      <c r="F2331" s="32"/>
      <c r="G2331" s="192"/>
      <c r="H2331" s="6">
        <v>6951681</v>
      </c>
      <c r="I2331" s="193">
        <v>5415.734</v>
      </c>
      <c r="J2331" s="193"/>
      <c r="K2331" s="85">
        <v>500</v>
      </c>
      <c r="M2331" s="85">
        <v>500</v>
      </c>
    </row>
    <row r="2332" spans="1:13" s="194" customFormat="1" ht="12.75">
      <c r="A2332" s="190"/>
      <c r="B2332" s="191">
        <v>2654590</v>
      </c>
      <c r="C2332" s="190" t="s">
        <v>1117</v>
      </c>
      <c r="D2332" s="190" t="s">
        <v>1145</v>
      </c>
      <c r="E2332" s="190"/>
      <c r="F2332" s="32"/>
      <c r="G2332" s="192"/>
      <c r="H2332" s="6">
        <f aca="true" t="shared" si="177" ref="H2332:H2339">H2331-B2332</f>
        <v>4297091</v>
      </c>
      <c r="I2332" s="24">
        <f aca="true" t="shared" si="178" ref="I2332:I2340">+B2332/M2332</f>
        <v>5362.80808080808</v>
      </c>
      <c r="J2332" s="193"/>
      <c r="K2332" s="85">
        <v>495</v>
      </c>
      <c r="M2332" s="85">
        <v>495</v>
      </c>
    </row>
    <row r="2333" spans="1:13" s="194" customFormat="1" ht="12.75">
      <c r="A2333" s="190"/>
      <c r="B2333" s="191">
        <v>732200</v>
      </c>
      <c r="C2333" s="190" t="s">
        <v>1117</v>
      </c>
      <c r="D2333" s="190" t="s">
        <v>1127</v>
      </c>
      <c r="E2333" s="190"/>
      <c r="F2333" s="32"/>
      <c r="G2333" s="192"/>
      <c r="H2333" s="6">
        <f t="shared" si="177"/>
        <v>3564891</v>
      </c>
      <c r="I2333" s="24">
        <f t="shared" si="178"/>
        <v>1525.4166666666667</v>
      </c>
      <c r="J2333" s="193"/>
      <c r="K2333" s="85">
        <v>480</v>
      </c>
      <c r="M2333" s="85">
        <v>480</v>
      </c>
    </row>
    <row r="2334" spans="1:13" s="194" customFormat="1" ht="12.75">
      <c r="A2334" s="190"/>
      <c r="B2334" s="191">
        <v>946500</v>
      </c>
      <c r="C2334" s="190" t="s">
        <v>1117</v>
      </c>
      <c r="D2334" s="190" t="s">
        <v>1137</v>
      </c>
      <c r="E2334" s="190"/>
      <c r="F2334" s="32"/>
      <c r="G2334" s="192"/>
      <c r="H2334" s="6">
        <f t="shared" si="177"/>
        <v>2618391</v>
      </c>
      <c r="I2334" s="24">
        <f t="shared" si="178"/>
        <v>1951.5463917525774</v>
      </c>
      <c r="J2334" s="193"/>
      <c r="K2334" s="85">
        <v>485</v>
      </c>
      <c r="M2334" s="85">
        <v>485</v>
      </c>
    </row>
    <row r="2335" spans="1:13" s="194" customFormat="1" ht="12.75">
      <c r="A2335" s="190"/>
      <c r="B2335" s="191">
        <v>1024000</v>
      </c>
      <c r="C2335" s="190" t="s">
        <v>1117</v>
      </c>
      <c r="D2335" s="190" t="s">
        <v>1129</v>
      </c>
      <c r="E2335" s="190"/>
      <c r="F2335" s="32"/>
      <c r="G2335" s="192"/>
      <c r="H2335" s="6">
        <f t="shared" si="177"/>
        <v>1594391</v>
      </c>
      <c r="I2335" s="24">
        <f t="shared" si="178"/>
        <v>2089.795918367347</v>
      </c>
      <c r="J2335" s="193"/>
      <c r="K2335" s="85">
        <v>490</v>
      </c>
      <c r="M2335" s="85">
        <v>490</v>
      </c>
    </row>
    <row r="2336" spans="1:13" s="194" customFormat="1" ht="12.75">
      <c r="A2336" s="190"/>
      <c r="B2336" s="191">
        <v>418724</v>
      </c>
      <c r="C2336" s="190" t="s">
        <v>1117</v>
      </c>
      <c r="D2336" s="190" t="s">
        <v>1131</v>
      </c>
      <c r="E2336" s="190"/>
      <c r="F2336" s="32"/>
      <c r="G2336" s="192"/>
      <c r="H2336" s="6">
        <f t="shared" si="177"/>
        <v>1175667</v>
      </c>
      <c r="I2336" s="24">
        <f t="shared" si="178"/>
        <v>854.5387755102041</v>
      </c>
      <c r="J2336" s="193"/>
      <c r="K2336" s="85">
        <v>490</v>
      </c>
      <c r="M2336" s="85">
        <v>490</v>
      </c>
    </row>
    <row r="2337" spans="1:13" s="194" customFormat="1" ht="12.75">
      <c r="A2337" s="190"/>
      <c r="B2337" s="191">
        <v>573000</v>
      </c>
      <c r="C2337" s="190" t="s">
        <v>1117</v>
      </c>
      <c r="D2337" s="190" t="s">
        <v>1132</v>
      </c>
      <c r="E2337" s="190"/>
      <c r="F2337" s="32"/>
      <c r="G2337" s="192"/>
      <c r="H2337" s="6">
        <f t="shared" si="177"/>
        <v>602667</v>
      </c>
      <c r="I2337" s="24">
        <f t="shared" si="178"/>
        <v>1193.75</v>
      </c>
      <c r="J2337" s="193"/>
      <c r="K2337" s="85">
        <v>480</v>
      </c>
      <c r="M2337" s="85">
        <v>480</v>
      </c>
    </row>
    <row r="2338" spans="1:13" s="194" customFormat="1" ht="12.75">
      <c r="A2338" s="190"/>
      <c r="B2338" s="191">
        <v>363000</v>
      </c>
      <c r="C2338" s="190" t="s">
        <v>1117</v>
      </c>
      <c r="D2338" s="190" t="s">
        <v>1133</v>
      </c>
      <c r="E2338" s="190"/>
      <c r="F2338" s="32"/>
      <c r="G2338" s="192"/>
      <c r="H2338" s="6">
        <f t="shared" si="177"/>
        <v>239667</v>
      </c>
      <c r="I2338" s="24">
        <f t="shared" si="178"/>
        <v>764.2105263157895</v>
      </c>
      <c r="J2338" s="193"/>
      <c r="K2338" s="85">
        <v>475</v>
      </c>
      <c r="M2338" s="85">
        <v>475</v>
      </c>
    </row>
    <row r="2339" spans="1:13" s="194" customFormat="1" ht="12.75">
      <c r="A2339" s="190"/>
      <c r="B2339" s="191">
        <f>+B2284</f>
        <v>239700</v>
      </c>
      <c r="C2339" s="190" t="s">
        <v>1117</v>
      </c>
      <c r="D2339" s="190" t="s">
        <v>1159</v>
      </c>
      <c r="E2339" s="190"/>
      <c r="F2339" s="32"/>
      <c r="G2339" s="192"/>
      <c r="H2339" s="6">
        <f t="shared" si="177"/>
        <v>-33</v>
      </c>
      <c r="I2339" s="24">
        <f t="shared" si="178"/>
        <v>521.0869565217391</v>
      </c>
      <c r="J2339" s="193"/>
      <c r="K2339" s="85">
        <v>460</v>
      </c>
      <c r="M2339" s="85">
        <v>460</v>
      </c>
    </row>
    <row r="2340" spans="1:13" s="199" customFormat="1" ht="12.75">
      <c r="A2340" s="195"/>
      <c r="B2340" s="196">
        <f>SUM(B2328:B2339)</f>
        <v>33</v>
      </c>
      <c r="C2340" s="195" t="s">
        <v>1117</v>
      </c>
      <c r="D2340" s="195" t="s">
        <v>1163</v>
      </c>
      <c r="E2340" s="195"/>
      <c r="F2340" s="63"/>
      <c r="G2340" s="197"/>
      <c r="H2340" s="55"/>
      <c r="I2340" s="56">
        <f t="shared" si="178"/>
        <v>0.07173913043478261</v>
      </c>
      <c r="J2340" s="198"/>
      <c r="K2340" s="88">
        <v>460</v>
      </c>
      <c r="M2340" s="88">
        <v>460</v>
      </c>
    </row>
    <row r="2341" spans="1:13" s="203" customFormat="1" ht="12.75">
      <c r="A2341" s="149"/>
      <c r="B2341" s="109"/>
      <c r="C2341" s="149"/>
      <c r="D2341" s="149"/>
      <c r="E2341" s="149"/>
      <c r="F2341" s="32"/>
      <c r="G2341" s="200"/>
      <c r="H2341" s="6"/>
      <c r="I2341" s="201"/>
      <c r="J2341" s="201"/>
      <c r="K2341" s="202"/>
      <c r="M2341" s="202"/>
    </row>
    <row r="2342" spans="1:13" s="203" customFormat="1" ht="12.75">
      <c r="A2342" s="149"/>
      <c r="B2342" s="109"/>
      <c r="C2342" s="149"/>
      <c r="D2342" s="149"/>
      <c r="E2342" s="149"/>
      <c r="F2342" s="32"/>
      <c r="G2342" s="200"/>
      <c r="H2342" s="6"/>
      <c r="I2342" s="201"/>
      <c r="J2342" s="201"/>
      <c r="K2342" s="202"/>
      <c r="M2342" s="202"/>
    </row>
    <row r="2343" spans="1:13" s="17" customFormat="1" ht="12.75">
      <c r="A2343" s="14"/>
      <c r="B2343" s="105">
        <v>1734162</v>
      </c>
      <c r="C2343" s="204" t="s">
        <v>1146</v>
      </c>
      <c r="D2343" s="204" t="s">
        <v>1129</v>
      </c>
      <c r="E2343" s="179"/>
      <c r="F2343" s="32"/>
      <c r="G2343" s="180"/>
      <c r="H2343" s="6">
        <f>H2342-B2343</f>
        <v>-1734162</v>
      </c>
      <c r="I2343" s="24">
        <f aca="true" t="shared" si="179" ref="I2343:I2348">+B2343/M2343</f>
        <v>3539.1061224489795</v>
      </c>
      <c r="J2343" s="41"/>
      <c r="K2343" s="42">
        <v>490</v>
      </c>
      <c r="M2343" s="42">
        <v>490</v>
      </c>
    </row>
    <row r="2344" spans="1:13" s="17" customFormat="1" ht="12.75">
      <c r="A2344" s="14"/>
      <c r="B2344" s="105">
        <v>2236604</v>
      </c>
      <c r="C2344" s="204" t="s">
        <v>1146</v>
      </c>
      <c r="D2344" s="204" t="s">
        <v>1131</v>
      </c>
      <c r="E2344" s="179"/>
      <c r="F2344" s="32"/>
      <c r="G2344" s="180"/>
      <c r="H2344" s="6">
        <f>H2343-B2344</f>
        <v>-3970766</v>
      </c>
      <c r="I2344" s="24">
        <f t="shared" si="179"/>
        <v>4564.497959183674</v>
      </c>
      <c r="J2344" s="41"/>
      <c r="K2344" s="42">
        <v>490</v>
      </c>
      <c r="M2344" s="42">
        <v>490</v>
      </c>
    </row>
    <row r="2345" spans="1:13" s="17" customFormat="1" ht="12.75">
      <c r="A2345" s="14"/>
      <c r="B2345" s="105">
        <v>2610748</v>
      </c>
      <c r="C2345" s="204" t="s">
        <v>1146</v>
      </c>
      <c r="D2345" s="204" t="s">
        <v>1132</v>
      </c>
      <c r="E2345" s="179"/>
      <c r="F2345" s="32"/>
      <c r="G2345" s="180"/>
      <c r="H2345" s="6">
        <f>H2344-B2345</f>
        <v>-6581514</v>
      </c>
      <c r="I2345" s="24">
        <f t="shared" si="179"/>
        <v>5439.058333333333</v>
      </c>
      <c r="J2345" s="41"/>
      <c r="K2345" s="42">
        <v>480</v>
      </c>
      <c r="M2345" s="42">
        <v>480</v>
      </c>
    </row>
    <row r="2346" spans="1:13" s="17" customFormat="1" ht="12.75">
      <c r="A2346" s="14"/>
      <c r="B2346" s="105">
        <v>2513138</v>
      </c>
      <c r="C2346" s="204" t="s">
        <v>1146</v>
      </c>
      <c r="D2346" s="204" t="s">
        <v>1133</v>
      </c>
      <c r="E2346" s="179"/>
      <c r="F2346" s="32"/>
      <c r="G2346" s="180"/>
      <c r="H2346" s="6">
        <f>H2345-B2346</f>
        <v>-9094652</v>
      </c>
      <c r="I2346" s="24">
        <f t="shared" si="179"/>
        <v>5290.816842105263</v>
      </c>
      <c r="J2346" s="41"/>
      <c r="K2346" s="42">
        <v>475</v>
      </c>
      <c r="M2346" s="42">
        <v>475</v>
      </c>
    </row>
    <row r="2347" spans="1:13" s="17" customFormat="1" ht="12.75">
      <c r="A2347" s="14"/>
      <c r="B2347" s="105">
        <f>+B2283</f>
        <v>2512823</v>
      </c>
      <c r="C2347" s="204" t="s">
        <v>1146</v>
      </c>
      <c r="D2347" s="204" t="s">
        <v>1159</v>
      </c>
      <c r="E2347" s="179"/>
      <c r="F2347" s="32"/>
      <c r="G2347" s="180"/>
      <c r="H2347" s="6">
        <f>H2346-B2347</f>
        <v>-11607475</v>
      </c>
      <c r="I2347" s="24">
        <f t="shared" si="179"/>
        <v>5462.658695652174</v>
      </c>
      <c r="J2347" s="41"/>
      <c r="K2347" s="42">
        <v>460</v>
      </c>
      <c r="M2347" s="42">
        <v>460</v>
      </c>
    </row>
    <row r="2348" spans="1:13" s="57" customFormat="1" ht="12.75">
      <c r="A2348" s="13"/>
      <c r="B2348" s="205">
        <f>SUM(B2343:B2347)</f>
        <v>11607475</v>
      </c>
      <c r="C2348" s="206" t="s">
        <v>1146</v>
      </c>
      <c r="D2348" s="206" t="s">
        <v>1160</v>
      </c>
      <c r="E2348" s="207"/>
      <c r="F2348" s="63"/>
      <c r="G2348" s="208"/>
      <c r="H2348" s="209"/>
      <c r="I2348" s="210">
        <f t="shared" si="179"/>
        <v>25233.641304347828</v>
      </c>
      <c r="J2348" s="211"/>
      <c r="K2348" s="60">
        <v>460</v>
      </c>
      <c r="M2348" s="60">
        <v>460</v>
      </c>
    </row>
    <row r="2349" spans="9:13" ht="12.75">
      <c r="I2349" s="24"/>
      <c r="J2349" s="24"/>
      <c r="K2349" s="42"/>
      <c r="L2349" s="17"/>
      <c r="M2349" s="42"/>
    </row>
    <row r="2350" spans="9:13" ht="12.75">
      <c r="I2350" s="24"/>
      <c r="J2350" s="24"/>
      <c r="K2350" s="42"/>
      <c r="M2350" s="42"/>
    </row>
    <row r="2351" spans="9:13" ht="12.75">
      <c r="I2351" s="24"/>
      <c r="J2351" s="24"/>
      <c r="K2351" s="42"/>
      <c r="M2351" s="42"/>
    </row>
    <row r="2352" spans="2:13" ht="12.75">
      <c r="B2352" s="8">
        <v>-4717657</v>
      </c>
      <c r="C2352" s="212" t="s">
        <v>1118</v>
      </c>
      <c r="D2352" s="212" t="s">
        <v>1147</v>
      </c>
      <c r="E2352" s="212"/>
      <c r="F2352" s="78" t="s">
        <v>1148</v>
      </c>
      <c r="G2352" s="213" t="s">
        <v>1149</v>
      </c>
      <c r="H2352" s="6">
        <f aca="true" t="shared" si="180" ref="H2352:H2360">H2351-B2352</f>
        <v>4717657</v>
      </c>
      <c r="I2352" s="24">
        <f aca="true" t="shared" si="181" ref="I2352:I2361">+B2352/M2352</f>
        <v>-9530.620202020202</v>
      </c>
      <c r="J2352" s="24"/>
      <c r="K2352" s="42">
        <v>495</v>
      </c>
      <c r="M2352" s="42">
        <v>495</v>
      </c>
    </row>
    <row r="2353" spans="2:13" ht="12.75">
      <c r="B2353" s="8">
        <v>1181750</v>
      </c>
      <c r="C2353" s="212" t="s">
        <v>1118</v>
      </c>
      <c r="D2353" s="212" t="s">
        <v>1145</v>
      </c>
      <c r="E2353" s="212"/>
      <c r="G2353" s="213"/>
      <c r="H2353" s="6">
        <f t="shared" si="180"/>
        <v>3535907</v>
      </c>
      <c r="I2353" s="24">
        <f t="shared" si="181"/>
        <v>2387.373737373737</v>
      </c>
      <c r="J2353" s="24"/>
      <c r="K2353" s="42">
        <v>495</v>
      </c>
      <c r="M2353" s="42">
        <v>495</v>
      </c>
    </row>
    <row r="2354" spans="2:13" ht="12.75">
      <c r="B2354" s="8">
        <v>1132300</v>
      </c>
      <c r="C2354" s="212" t="s">
        <v>1118</v>
      </c>
      <c r="D2354" s="212" t="s">
        <v>1127</v>
      </c>
      <c r="E2354" s="212"/>
      <c r="G2354" s="213"/>
      <c r="H2354" s="6">
        <f t="shared" si="180"/>
        <v>2403607</v>
      </c>
      <c r="I2354" s="24">
        <f t="shared" si="181"/>
        <v>2358.9583333333335</v>
      </c>
      <c r="J2354" s="24"/>
      <c r="K2354" s="42">
        <v>480</v>
      </c>
      <c r="M2354" s="42">
        <v>480</v>
      </c>
    </row>
    <row r="2355" spans="2:13" ht="12.75">
      <c r="B2355" s="8">
        <v>513350</v>
      </c>
      <c r="C2355" s="212" t="s">
        <v>1118</v>
      </c>
      <c r="D2355" s="212" t="s">
        <v>1137</v>
      </c>
      <c r="E2355" s="212"/>
      <c r="G2355" s="213"/>
      <c r="H2355" s="6">
        <f t="shared" si="180"/>
        <v>1890257</v>
      </c>
      <c r="I2355" s="24">
        <f t="shared" si="181"/>
        <v>1058.4536082474226</v>
      </c>
      <c r="J2355" s="24"/>
      <c r="K2355" s="42">
        <v>485</v>
      </c>
      <c r="M2355" s="42">
        <v>485</v>
      </c>
    </row>
    <row r="2356" spans="2:13" ht="12.75">
      <c r="B2356" s="8">
        <v>292900</v>
      </c>
      <c r="C2356" s="212" t="s">
        <v>1118</v>
      </c>
      <c r="D2356" s="212" t="s">
        <v>1129</v>
      </c>
      <c r="E2356" s="212"/>
      <c r="G2356" s="213"/>
      <c r="H2356" s="6">
        <f t="shared" si="180"/>
        <v>1597357</v>
      </c>
      <c r="I2356" s="24">
        <f t="shared" si="181"/>
        <v>597.7551020408164</v>
      </c>
      <c r="J2356" s="24"/>
      <c r="K2356" s="42">
        <v>490</v>
      </c>
      <c r="M2356" s="42">
        <v>490</v>
      </c>
    </row>
    <row r="2357" spans="2:13" ht="12.75">
      <c r="B2357" s="62">
        <v>348000</v>
      </c>
      <c r="C2357" s="212" t="s">
        <v>1118</v>
      </c>
      <c r="D2357" s="212" t="s">
        <v>1131</v>
      </c>
      <c r="E2357" s="212"/>
      <c r="G2357" s="213"/>
      <c r="H2357" s="6">
        <f t="shared" si="180"/>
        <v>1249357</v>
      </c>
      <c r="I2357" s="24">
        <f t="shared" si="181"/>
        <v>710.204081632653</v>
      </c>
      <c r="J2357" s="24"/>
      <c r="K2357" s="42">
        <v>490</v>
      </c>
      <c r="M2357" s="42">
        <v>490</v>
      </c>
    </row>
    <row r="2358" spans="2:13" ht="12.75">
      <c r="B2358" s="62">
        <v>360700</v>
      </c>
      <c r="C2358" s="212" t="s">
        <v>1118</v>
      </c>
      <c r="D2358" s="212" t="s">
        <v>1132</v>
      </c>
      <c r="E2358" s="212"/>
      <c r="G2358" s="213"/>
      <c r="H2358" s="6">
        <f t="shared" si="180"/>
        <v>888657</v>
      </c>
      <c r="I2358" s="24">
        <f t="shared" si="181"/>
        <v>751.4583333333334</v>
      </c>
      <c r="J2358" s="24"/>
      <c r="K2358" s="42">
        <v>480</v>
      </c>
      <c r="M2358" s="42">
        <v>480</v>
      </c>
    </row>
    <row r="2359" spans="2:13" ht="12.75">
      <c r="B2359" s="62">
        <v>308868</v>
      </c>
      <c r="C2359" s="212" t="s">
        <v>1118</v>
      </c>
      <c r="D2359" s="212" t="s">
        <v>1133</v>
      </c>
      <c r="E2359" s="212"/>
      <c r="G2359" s="213"/>
      <c r="H2359" s="6">
        <f t="shared" si="180"/>
        <v>579789</v>
      </c>
      <c r="I2359" s="24">
        <f t="shared" si="181"/>
        <v>650.2484210526316</v>
      </c>
      <c r="J2359" s="24"/>
      <c r="K2359" s="42">
        <v>475</v>
      </c>
      <c r="M2359" s="42">
        <v>475</v>
      </c>
    </row>
    <row r="2360" spans="2:13" ht="12.75">
      <c r="B2360" s="62">
        <f>+B2285</f>
        <v>277200</v>
      </c>
      <c r="C2360" s="212" t="s">
        <v>1118</v>
      </c>
      <c r="D2360" s="212" t="s">
        <v>1159</v>
      </c>
      <c r="E2360" s="212"/>
      <c r="G2360" s="213"/>
      <c r="H2360" s="6">
        <f t="shared" si="180"/>
        <v>302589</v>
      </c>
      <c r="I2360" s="24">
        <f t="shared" si="181"/>
        <v>602.6086956521739</v>
      </c>
      <c r="J2360" s="24"/>
      <c r="K2360" s="42">
        <v>460</v>
      </c>
      <c r="M2360" s="42">
        <v>460</v>
      </c>
    </row>
    <row r="2361" spans="1:13" s="57" customFormat="1" ht="12.75">
      <c r="A2361" s="13"/>
      <c r="B2361" s="61">
        <f>SUM(B2352:B2360)</f>
        <v>-302589</v>
      </c>
      <c r="C2361" s="207" t="s">
        <v>1118</v>
      </c>
      <c r="D2361" s="207" t="s">
        <v>1160</v>
      </c>
      <c r="E2361" s="207"/>
      <c r="F2361" s="63"/>
      <c r="G2361" s="208"/>
      <c r="H2361" s="55"/>
      <c r="I2361" s="56">
        <f t="shared" si="181"/>
        <v>-657.8021739130435</v>
      </c>
      <c r="J2361" s="56"/>
      <c r="K2361" s="60">
        <v>460</v>
      </c>
      <c r="M2361" s="60">
        <v>460</v>
      </c>
    </row>
    <row r="2362" spans="1:13" s="17" customFormat="1" ht="12.75">
      <c r="A2362" s="14"/>
      <c r="B2362" s="62"/>
      <c r="C2362" s="179"/>
      <c r="D2362" s="179"/>
      <c r="E2362" s="179"/>
      <c r="F2362" s="32"/>
      <c r="G2362" s="180"/>
      <c r="H2362" s="30"/>
      <c r="I2362" s="182"/>
      <c r="J2362" s="41"/>
      <c r="K2362" s="42"/>
      <c r="M2362" s="42"/>
    </row>
    <row r="2363" spans="1:13" s="17" customFormat="1" ht="12.75">
      <c r="A2363" s="14"/>
      <c r="B2363" s="62"/>
      <c r="C2363" s="179"/>
      <c r="D2363" s="179"/>
      <c r="E2363" s="179"/>
      <c r="F2363" s="32"/>
      <c r="G2363" s="180"/>
      <c r="H2363" s="33"/>
      <c r="I2363" s="182"/>
      <c r="J2363" s="41"/>
      <c r="K2363" s="42"/>
      <c r="M2363" s="42"/>
    </row>
    <row r="2364" spans="8:13" ht="12.75">
      <c r="H2364" s="76"/>
      <c r="I2364" s="214"/>
      <c r="J2364" s="24"/>
      <c r="K2364" s="42">
        <v>480</v>
      </c>
      <c r="M2364" s="42">
        <v>480</v>
      </c>
    </row>
    <row r="2365" spans="1:13" s="220" customFormat="1" ht="12.75">
      <c r="A2365" s="215"/>
      <c r="B2365" s="216">
        <v>-3279785</v>
      </c>
      <c r="C2365" s="215" t="s">
        <v>1119</v>
      </c>
      <c r="D2365" s="215" t="s">
        <v>1126</v>
      </c>
      <c r="E2365" s="215"/>
      <c r="F2365" s="78" t="s">
        <v>1148</v>
      </c>
      <c r="G2365" s="217" t="s">
        <v>1149</v>
      </c>
      <c r="H2365" s="76">
        <f aca="true" t="shared" si="182" ref="H2365:H2373">H2364-B2365</f>
        <v>3279785</v>
      </c>
      <c r="I2365" s="214">
        <f aca="true" t="shared" si="183" ref="I2365:I2373">+B2365/M2365</f>
        <v>-6625.828282828283</v>
      </c>
      <c r="J2365" s="218"/>
      <c r="K2365" s="219">
        <v>495</v>
      </c>
      <c r="M2365" s="219">
        <v>495</v>
      </c>
    </row>
    <row r="2366" spans="1:13" s="220" customFormat="1" ht="12.75">
      <c r="A2366" s="215"/>
      <c r="B2366" s="216">
        <v>1190560</v>
      </c>
      <c r="C2366" s="215" t="s">
        <v>1119</v>
      </c>
      <c r="D2366" s="215" t="s">
        <v>1127</v>
      </c>
      <c r="E2366" s="215"/>
      <c r="F2366" s="78"/>
      <c r="G2366" s="217"/>
      <c r="H2366" s="76">
        <f t="shared" si="182"/>
        <v>2089225</v>
      </c>
      <c r="I2366" s="214">
        <f t="shared" si="183"/>
        <v>2480.3333333333335</v>
      </c>
      <c r="J2366" s="218"/>
      <c r="K2366" s="219">
        <v>480</v>
      </c>
      <c r="M2366" s="219">
        <v>480</v>
      </c>
    </row>
    <row r="2367" spans="1:13" s="220" customFormat="1" ht="12.75">
      <c r="A2367" s="215"/>
      <c r="B2367" s="216">
        <v>696375</v>
      </c>
      <c r="C2367" s="215" t="s">
        <v>1119</v>
      </c>
      <c r="D2367" s="215" t="s">
        <v>1137</v>
      </c>
      <c r="E2367" s="215"/>
      <c r="F2367" s="78"/>
      <c r="G2367" s="217"/>
      <c r="H2367" s="76">
        <f t="shared" si="182"/>
        <v>1392850</v>
      </c>
      <c r="I2367" s="214">
        <f t="shared" si="183"/>
        <v>1435.8247422680413</v>
      </c>
      <c r="J2367" s="218"/>
      <c r="K2367" s="219">
        <v>485</v>
      </c>
      <c r="M2367" s="219">
        <v>485</v>
      </c>
    </row>
    <row r="2368" spans="1:13" s="220" customFormat="1" ht="12.75">
      <c r="A2368" s="215"/>
      <c r="B2368" s="216">
        <v>387600</v>
      </c>
      <c r="C2368" s="215" t="s">
        <v>1119</v>
      </c>
      <c r="D2368" s="215" t="s">
        <v>1129</v>
      </c>
      <c r="E2368" s="215"/>
      <c r="F2368" s="78"/>
      <c r="G2368" s="217"/>
      <c r="H2368" s="76">
        <f t="shared" si="182"/>
        <v>1005250</v>
      </c>
      <c r="I2368" s="214">
        <f t="shared" si="183"/>
        <v>791.0204081632653</v>
      </c>
      <c r="J2368" s="218"/>
      <c r="K2368" s="219">
        <v>490</v>
      </c>
      <c r="M2368" s="219">
        <v>490</v>
      </c>
    </row>
    <row r="2369" spans="1:13" s="220" customFormat="1" ht="12.75">
      <c r="A2369" s="215"/>
      <c r="B2369" s="221">
        <v>318646</v>
      </c>
      <c r="C2369" s="215" t="s">
        <v>1119</v>
      </c>
      <c r="D2369" s="215" t="s">
        <v>1131</v>
      </c>
      <c r="E2369" s="215"/>
      <c r="F2369" s="78"/>
      <c r="G2369" s="217"/>
      <c r="H2369" s="76">
        <f t="shared" si="182"/>
        <v>686604</v>
      </c>
      <c r="I2369" s="214">
        <f t="shared" si="183"/>
        <v>650.2979591836735</v>
      </c>
      <c r="J2369" s="218"/>
      <c r="K2369" s="219">
        <v>490</v>
      </c>
      <c r="M2369" s="219">
        <v>490</v>
      </c>
    </row>
    <row r="2370" spans="1:13" s="220" customFormat="1" ht="12.75">
      <c r="A2370" s="215"/>
      <c r="B2370" s="221">
        <v>371900</v>
      </c>
      <c r="C2370" s="215" t="s">
        <v>1119</v>
      </c>
      <c r="D2370" s="215" t="s">
        <v>1132</v>
      </c>
      <c r="E2370" s="215"/>
      <c r="F2370" s="78"/>
      <c r="G2370" s="217"/>
      <c r="H2370" s="76">
        <f t="shared" si="182"/>
        <v>314704</v>
      </c>
      <c r="I2370" s="214">
        <f t="shared" si="183"/>
        <v>774.7916666666666</v>
      </c>
      <c r="J2370" s="218"/>
      <c r="K2370" s="219">
        <v>480</v>
      </c>
      <c r="M2370" s="219">
        <v>480</v>
      </c>
    </row>
    <row r="2371" spans="1:13" s="220" customFormat="1" ht="12.75">
      <c r="A2371" s="215"/>
      <c r="B2371" s="221">
        <v>268300</v>
      </c>
      <c r="C2371" s="215" t="s">
        <v>1119</v>
      </c>
      <c r="D2371" s="215" t="s">
        <v>1133</v>
      </c>
      <c r="E2371" s="215"/>
      <c r="F2371" s="78"/>
      <c r="G2371" s="217"/>
      <c r="H2371" s="76">
        <f t="shared" si="182"/>
        <v>46404</v>
      </c>
      <c r="I2371" s="214">
        <f t="shared" si="183"/>
        <v>564.8421052631579</v>
      </c>
      <c r="J2371" s="218"/>
      <c r="K2371" s="219">
        <v>475</v>
      </c>
      <c r="M2371" s="219">
        <v>475</v>
      </c>
    </row>
    <row r="2372" spans="1:13" s="220" customFormat="1" ht="12.75">
      <c r="A2372" s="215"/>
      <c r="B2372" s="221">
        <f>+B2286</f>
        <v>46400</v>
      </c>
      <c r="C2372" s="215" t="s">
        <v>1119</v>
      </c>
      <c r="D2372" s="215" t="s">
        <v>1159</v>
      </c>
      <c r="E2372" s="215"/>
      <c r="F2372" s="78"/>
      <c r="G2372" s="217"/>
      <c r="H2372" s="76">
        <f t="shared" si="182"/>
        <v>4</v>
      </c>
      <c r="I2372" s="214">
        <f t="shared" si="183"/>
        <v>100.8695652173913</v>
      </c>
      <c r="J2372" s="218"/>
      <c r="K2372" s="219">
        <v>460</v>
      </c>
      <c r="M2372" s="219">
        <v>460</v>
      </c>
    </row>
    <row r="2373" spans="1:13" s="228" customFormat="1" ht="12.75">
      <c r="A2373" s="222"/>
      <c r="B2373" s="223">
        <f>SUM(B2365:B2372)</f>
        <v>-4</v>
      </c>
      <c r="C2373" s="222" t="s">
        <v>1119</v>
      </c>
      <c r="D2373" s="222" t="s">
        <v>1162</v>
      </c>
      <c r="E2373" s="222"/>
      <c r="F2373" s="63"/>
      <c r="G2373" s="224"/>
      <c r="H2373" s="50">
        <f t="shared" si="182"/>
        <v>8</v>
      </c>
      <c r="I2373" s="225">
        <f t="shared" si="183"/>
        <v>-0.008695652173913044</v>
      </c>
      <c r="J2373" s="226"/>
      <c r="K2373" s="227">
        <v>460</v>
      </c>
      <c r="M2373" s="227">
        <v>460</v>
      </c>
    </row>
    <row r="2374" spans="1:13" s="17" customFormat="1" ht="12.75">
      <c r="A2374" s="14"/>
      <c r="B2374" s="229"/>
      <c r="C2374" s="230"/>
      <c r="D2374" s="230"/>
      <c r="E2374" s="230"/>
      <c r="F2374" s="32"/>
      <c r="G2374" s="231"/>
      <c r="H2374" s="76"/>
      <c r="I2374" s="182"/>
      <c r="J2374" s="41"/>
      <c r="K2374" s="219"/>
      <c r="M2374" s="219"/>
    </row>
    <row r="2375" spans="1:13" s="17" customFormat="1" ht="12.75">
      <c r="A2375" s="14"/>
      <c r="B2375" s="229"/>
      <c r="C2375" s="230"/>
      <c r="D2375" s="230"/>
      <c r="E2375" s="230"/>
      <c r="F2375" s="32"/>
      <c r="G2375" s="231"/>
      <c r="H2375" s="76"/>
      <c r="I2375" s="182"/>
      <c r="J2375" s="41"/>
      <c r="K2375" s="219"/>
      <c r="M2375" s="219"/>
    </row>
    <row r="2376" spans="1:13" s="17" customFormat="1" ht="12.75">
      <c r="A2376" s="14"/>
      <c r="B2376" s="229"/>
      <c r="C2376" s="230"/>
      <c r="D2376" s="230"/>
      <c r="E2376" s="230"/>
      <c r="F2376" s="32"/>
      <c r="G2376" s="231"/>
      <c r="H2376" s="33"/>
      <c r="I2376" s="182"/>
      <c r="J2376" s="41"/>
      <c r="K2376" s="219"/>
      <c r="M2376" s="219"/>
    </row>
    <row r="2377" spans="1:13" s="239" customFormat="1" ht="12.75">
      <c r="A2377" s="232"/>
      <c r="B2377" s="233">
        <v>1474406</v>
      </c>
      <c r="C2377" s="234" t="s">
        <v>1120</v>
      </c>
      <c r="D2377" s="235" t="s">
        <v>1137</v>
      </c>
      <c r="E2377" s="232"/>
      <c r="F2377" s="32"/>
      <c r="G2377" s="236"/>
      <c r="H2377" s="76">
        <f aca="true" t="shared" si="184" ref="H2377:H2383">H2376-B2377</f>
        <v>-1474406</v>
      </c>
      <c r="I2377" s="182">
        <f aca="true" t="shared" si="185" ref="I2377:I2384">+B2377/M2377</f>
        <v>3040.0123711340207</v>
      </c>
      <c r="J2377" s="237"/>
      <c r="K2377" s="238">
        <v>485</v>
      </c>
      <c r="M2377" s="238">
        <v>485</v>
      </c>
    </row>
    <row r="2378" spans="1:13" s="239" customFormat="1" ht="12.75">
      <c r="A2378" s="232"/>
      <c r="B2378" s="240">
        <v>0</v>
      </c>
      <c r="C2378" s="234" t="s">
        <v>1120</v>
      </c>
      <c r="D2378" s="235" t="s">
        <v>1129</v>
      </c>
      <c r="E2378" s="232"/>
      <c r="F2378" s="32"/>
      <c r="G2378" s="236"/>
      <c r="H2378" s="76">
        <f t="shared" si="184"/>
        <v>-1474406</v>
      </c>
      <c r="I2378" s="182">
        <f t="shared" si="185"/>
        <v>0</v>
      </c>
      <c r="J2378" s="237"/>
      <c r="K2378" s="238">
        <v>490</v>
      </c>
      <c r="M2378" s="238">
        <v>490</v>
      </c>
    </row>
    <row r="2379" spans="1:13" s="239" customFormat="1" ht="12.75">
      <c r="A2379" s="232"/>
      <c r="B2379" s="240">
        <v>-4650120</v>
      </c>
      <c r="C2379" s="234" t="s">
        <v>1120</v>
      </c>
      <c r="D2379" s="235" t="s">
        <v>1130</v>
      </c>
      <c r="E2379" s="232"/>
      <c r="F2379" s="32"/>
      <c r="G2379" s="236"/>
      <c r="H2379" s="76">
        <f t="shared" si="184"/>
        <v>3175714</v>
      </c>
      <c r="I2379" s="182">
        <f t="shared" si="185"/>
        <v>-9490.040816326531</v>
      </c>
      <c r="J2379" s="237"/>
      <c r="K2379" s="238">
        <v>490</v>
      </c>
      <c r="M2379" s="238">
        <v>490</v>
      </c>
    </row>
    <row r="2380" spans="1:13" s="239" customFormat="1" ht="12.75">
      <c r="A2380" s="232"/>
      <c r="B2380" s="233">
        <v>90000</v>
      </c>
      <c r="C2380" s="234" t="s">
        <v>1120</v>
      </c>
      <c r="D2380" s="235" t="s">
        <v>1131</v>
      </c>
      <c r="E2380" s="232"/>
      <c r="F2380" s="32"/>
      <c r="G2380" s="236"/>
      <c r="H2380" s="76">
        <f t="shared" si="184"/>
        <v>3085714</v>
      </c>
      <c r="I2380" s="182">
        <f t="shared" si="185"/>
        <v>183.6734693877551</v>
      </c>
      <c r="J2380" s="237"/>
      <c r="K2380" s="238">
        <v>490</v>
      </c>
      <c r="M2380" s="238">
        <v>490</v>
      </c>
    </row>
    <row r="2381" spans="1:13" s="239" customFormat="1" ht="12.75">
      <c r="A2381" s="232"/>
      <c r="B2381" s="233">
        <f>+B2287</f>
        <v>0</v>
      </c>
      <c r="C2381" s="234" t="s">
        <v>1120</v>
      </c>
      <c r="D2381" s="235" t="s">
        <v>1132</v>
      </c>
      <c r="E2381" s="232"/>
      <c r="F2381" s="32"/>
      <c r="G2381" s="236"/>
      <c r="H2381" s="76">
        <f t="shared" si="184"/>
        <v>3085714</v>
      </c>
      <c r="I2381" s="182">
        <f t="shared" si="185"/>
        <v>0</v>
      </c>
      <c r="J2381" s="237"/>
      <c r="K2381" s="238">
        <v>480</v>
      </c>
      <c r="M2381" s="238">
        <v>480</v>
      </c>
    </row>
    <row r="2382" spans="1:13" s="239" customFormat="1" ht="12.75">
      <c r="A2382" s="232"/>
      <c r="B2382" s="233">
        <f>+B2287</f>
        <v>0</v>
      </c>
      <c r="C2382" s="234" t="s">
        <v>1120</v>
      </c>
      <c r="D2382" s="235" t="s">
        <v>1133</v>
      </c>
      <c r="E2382" s="232"/>
      <c r="F2382" s="32"/>
      <c r="G2382" s="236"/>
      <c r="H2382" s="76">
        <f t="shared" si="184"/>
        <v>3085714</v>
      </c>
      <c r="I2382" s="182">
        <f t="shared" si="185"/>
        <v>0</v>
      </c>
      <c r="J2382" s="237"/>
      <c r="K2382" s="238">
        <v>475</v>
      </c>
      <c r="M2382" s="238">
        <v>475</v>
      </c>
    </row>
    <row r="2383" spans="1:13" s="239" customFormat="1" ht="12.75">
      <c r="A2383" s="232"/>
      <c r="B2383" s="233">
        <v>0</v>
      </c>
      <c r="C2383" s="234" t="s">
        <v>1120</v>
      </c>
      <c r="D2383" s="235" t="s">
        <v>1159</v>
      </c>
      <c r="E2383" s="232"/>
      <c r="F2383" s="32"/>
      <c r="G2383" s="236"/>
      <c r="H2383" s="76">
        <f t="shared" si="184"/>
        <v>3085714</v>
      </c>
      <c r="I2383" s="182">
        <f t="shared" si="185"/>
        <v>0</v>
      </c>
      <c r="J2383" s="237"/>
      <c r="K2383" s="238">
        <v>460</v>
      </c>
      <c r="M2383" s="238">
        <v>460</v>
      </c>
    </row>
    <row r="2384" spans="1:13" s="246" customFormat="1" ht="12.75">
      <c r="A2384" s="241"/>
      <c r="B2384" s="242">
        <f>SUM(B2377:B2381)</f>
        <v>-3085714</v>
      </c>
      <c r="C2384" s="241" t="s">
        <v>1150</v>
      </c>
      <c r="D2384" s="241" t="s">
        <v>1160</v>
      </c>
      <c r="E2384" s="241"/>
      <c r="F2384" s="63"/>
      <c r="G2384" s="243"/>
      <c r="H2384" s="50"/>
      <c r="I2384" s="211">
        <f t="shared" si="185"/>
        <v>-6708.073913043479</v>
      </c>
      <c r="J2384" s="244"/>
      <c r="K2384" s="245">
        <v>460</v>
      </c>
      <c r="M2384" s="245">
        <v>460</v>
      </c>
    </row>
    <row r="2385" spans="1:13" s="17" customFormat="1" ht="12.75">
      <c r="A2385" s="14"/>
      <c r="B2385" s="229"/>
      <c r="C2385" s="230"/>
      <c r="D2385" s="230"/>
      <c r="E2385" s="230"/>
      <c r="F2385" s="32"/>
      <c r="G2385" s="231"/>
      <c r="H2385" s="30"/>
      <c r="I2385" s="182"/>
      <c r="J2385" s="41"/>
      <c r="K2385" s="42"/>
      <c r="M2385" s="219"/>
    </row>
    <row r="2386" spans="1:13" s="17" customFormat="1" ht="12.75">
      <c r="A2386" s="14"/>
      <c r="B2386" s="229"/>
      <c r="C2386" s="230"/>
      <c r="D2386" s="230"/>
      <c r="E2386" s="230"/>
      <c r="F2386" s="32"/>
      <c r="G2386" s="231"/>
      <c r="H2386" s="30"/>
      <c r="I2386" s="182"/>
      <c r="J2386" s="41"/>
      <c r="K2386" s="42"/>
      <c r="M2386" s="219"/>
    </row>
    <row r="2387" spans="1:13" s="254" customFormat="1" ht="12.75">
      <c r="A2387" s="247"/>
      <c r="B2387" s="248"/>
      <c r="C2387" s="249"/>
      <c r="D2387" s="249"/>
      <c r="E2387" s="247"/>
      <c r="F2387" s="32"/>
      <c r="G2387" s="250"/>
      <c r="H2387" s="248"/>
      <c r="I2387" s="251"/>
      <c r="J2387" s="252"/>
      <c r="K2387" s="253"/>
      <c r="M2387" s="253"/>
    </row>
    <row r="2388" spans="1:13" s="254" customFormat="1" ht="12.75">
      <c r="A2388" s="247"/>
      <c r="B2388" s="255">
        <v>-12761734</v>
      </c>
      <c r="C2388" s="249" t="s">
        <v>1151</v>
      </c>
      <c r="D2388" s="249" t="s">
        <v>1130</v>
      </c>
      <c r="E2388" s="247"/>
      <c r="F2388" s="32"/>
      <c r="G2388" s="250"/>
      <c r="H2388" s="248">
        <f>H2387-B2388</f>
        <v>12761734</v>
      </c>
      <c r="I2388" s="251">
        <f aca="true" t="shared" si="186" ref="I2388:I2393">+B2388/M2388</f>
        <v>-26044.355102040816</v>
      </c>
      <c r="J2388" s="252"/>
      <c r="K2388" s="253">
        <v>490</v>
      </c>
      <c r="M2388" s="253">
        <v>490</v>
      </c>
    </row>
    <row r="2389" spans="1:13" s="254" customFormat="1" ht="12.75">
      <c r="A2389" s="247"/>
      <c r="B2389" s="248">
        <v>3191220</v>
      </c>
      <c r="C2389" s="249" t="s">
        <v>1151</v>
      </c>
      <c r="D2389" s="249" t="s">
        <v>1131</v>
      </c>
      <c r="E2389" s="247"/>
      <c r="F2389" s="32"/>
      <c r="G2389" s="250"/>
      <c r="H2389" s="248">
        <f>H2388-B2389</f>
        <v>9570514</v>
      </c>
      <c r="I2389" s="251">
        <f t="shared" si="186"/>
        <v>6512.693877551021</v>
      </c>
      <c r="J2389" s="252"/>
      <c r="K2389" s="253">
        <v>490</v>
      </c>
      <c r="M2389" s="253">
        <v>490</v>
      </c>
    </row>
    <row r="2390" spans="1:13" s="254" customFormat="1" ht="12.75">
      <c r="A2390" s="247"/>
      <c r="B2390" s="248">
        <v>2511135</v>
      </c>
      <c r="C2390" s="249" t="s">
        <v>1151</v>
      </c>
      <c r="D2390" s="249" t="s">
        <v>1132</v>
      </c>
      <c r="E2390" s="247"/>
      <c r="F2390" s="32"/>
      <c r="G2390" s="250"/>
      <c r="H2390" s="248">
        <f>H2389-B2390</f>
        <v>7059379</v>
      </c>
      <c r="I2390" s="251">
        <f t="shared" si="186"/>
        <v>5231.53125</v>
      </c>
      <c r="J2390" s="252"/>
      <c r="K2390" s="253">
        <v>480</v>
      </c>
      <c r="M2390" s="253">
        <v>480</v>
      </c>
    </row>
    <row r="2391" spans="1:13" s="254" customFormat="1" ht="12.75">
      <c r="A2391" s="247"/>
      <c r="B2391" s="248">
        <v>2578918</v>
      </c>
      <c r="C2391" s="249" t="s">
        <v>1151</v>
      </c>
      <c r="D2391" s="249" t="s">
        <v>1133</v>
      </c>
      <c r="E2391" s="247"/>
      <c r="F2391" s="32"/>
      <c r="G2391" s="250"/>
      <c r="H2391" s="248">
        <f>H2390-B2391</f>
        <v>4480461</v>
      </c>
      <c r="I2391" s="251">
        <f t="shared" si="186"/>
        <v>5429.301052631579</v>
      </c>
      <c r="J2391" s="252"/>
      <c r="K2391" s="253">
        <v>475</v>
      </c>
      <c r="M2391" s="253">
        <v>475</v>
      </c>
    </row>
    <row r="2392" spans="1:13" s="254" customFormat="1" ht="12.75">
      <c r="A2392" s="247"/>
      <c r="B2392" s="248">
        <f>+B2288</f>
        <v>2044700</v>
      </c>
      <c r="C2392" s="249" t="s">
        <v>1151</v>
      </c>
      <c r="D2392" s="249" t="s">
        <v>1159</v>
      </c>
      <c r="E2392" s="247"/>
      <c r="F2392" s="32"/>
      <c r="G2392" s="250"/>
      <c r="H2392" s="248">
        <f>H2391-B2392</f>
        <v>2435761</v>
      </c>
      <c r="I2392" s="251">
        <f t="shared" si="186"/>
        <v>4445</v>
      </c>
      <c r="J2392" s="252"/>
      <c r="K2392" s="253">
        <v>460</v>
      </c>
      <c r="M2392" s="253">
        <v>460</v>
      </c>
    </row>
    <row r="2393" spans="1:13" s="262" customFormat="1" ht="12.75">
      <c r="A2393" s="256"/>
      <c r="B2393" s="257">
        <f>SUM(B2388:B2392)</f>
        <v>-2435761</v>
      </c>
      <c r="C2393" s="256" t="s">
        <v>1151</v>
      </c>
      <c r="D2393" s="256" t="s">
        <v>1162</v>
      </c>
      <c r="E2393" s="256"/>
      <c r="F2393" s="63"/>
      <c r="G2393" s="258"/>
      <c r="H2393" s="106"/>
      <c r="I2393" s="259">
        <f t="shared" si="186"/>
        <v>-5295.132608695652</v>
      </c>
      <c r="J2393" s="260"/>
      <c r="K2393" s="261">
        <v>460</v>
      </c>
      <c r="M2393" s="261">
        <v>460</v>
      </c>
    </row>
    <row r="2394" spans="1:13" s="17" customFormat="1" ht="12.75">
      <c r="A2394" s="14"/>
      <c r="B2394" s="229"/>
      <c r="C2394" s="230"/>
      <c r="D2394" s="230"/>
      <c r="E2394" s="230"/>
      <c r="F2394" s="32"/>
      <c r="G2394" s="231"/>
      <c r="H2394" s="30"/>
      <c r="I2394" s="182"/>
      <c r="J2394" s="41"/>
      <c r="K2394" s="42"/>
      <c r="M2394" s="219"/>
    </row>
    <row r="2395" spans="1:13" ht="12.75">
      <c r="A2395" s="14"/>
      <c r="B2395" s="229"/>
      <c r="C2395" s="230"/>
      <c r="D2395" s="230"/>
      <c r="E2395" s="230"/>
      <c r="F2395" s="32"/>
      <c r="G2395" s="231"/>
      <c r="H2395" s="30"/>
      <c r="I2395" s="41"/>
      <c r="J2395" s="41"/>
      <c r="K2395" s="42"/>
      <c r="L2395" s="17"/>
      <c r="M2395" s="42"/>
    </row>
    <row r="2396" spans="1:13" ht="12.75">
      <c r="A2396" s="14"/>
      <c r="B2396" s="229"/>
      <c r="C2396" s="230"/>
      <c r="D2396" s="230"/>
      <c r="E2396" s="230"/>
      <c r="F2396" s="32"/>
      <c r="G2396" s="231"/>
      <c r="H2396" s="30"/>
      <c r="I2396" s="41"/>
      <c r="J2396" s="41"/>
      <c r="K2396" s="42"/>
      <c r="L2396" s="17"/>
      <c r="M2396" s="42"/>
    </row>
    <row r="2397" spans="1:13" s="264" customFormat="1" ht="12.75">
      <c r="A2397" s="34"/>
      <c r="B2397" s="265">
        <v>-28313914</v>
      </c>
      <c r="C2397" s="158" t="s">
        <v>1122</v>
      </c>
      <c r="D2397" s="158" t="s">
        <v>1140</v>
      </c>
      <c r="E2397" s="34"/>
      <c r="F2397" s="32"/>
      <c r="G2397" s="32"/>
      <c r="H2397" s="76"/>
      <c r="I2397" s="182"/>
      <c r="J2397" s="263"/>
      <c r="K2397" s="85"/>
      <c r="M2397" s="85"/>
    </row>
    <row r="2398" spans="1:13" s="203" customFormat="1" ht="12.75">
      <c r="A2398" s="149"/>
      <c r="B2398" s="265">
        <v>2256267.8</v>
      </c>
      <c r="C2398" s="158" t="s">
        <v>1122</v>
      </c>
      <c r="D2398" s="158" t="s">
        <v>1133</v>
      </c>
      <c r="E2398" s="149"/>
      <c r="F2398" s="32"/>
      <c r="G2398" s="200"/>
      <c r="H2398" s="265">
        <f>H2397-B2398</f>
        <v>-2256267.8</v>
      </c>
      <c r="I2398" s="266">
        <f>+B2398/M2398</f>
        <v>4750.03747368421</v>
      </c>
      <c r="J2398" s="201"/>
      <c r="K2398" s="202">
        <v>475</v>
      </c>
      <c r="M2398" s="202">
        <v>475</v>
      </c>
    </row>
    <row r="2399" spans="1:13" s="203" customFormat="1" ht="12.75">
      <c r="A2399" s="149"/>
      <c r="B2399" s="265">
        <f>+B2289</f>
        <v>1871519</v>
      </c>
      <c r="C2399" s="158" t="s">
        <v>1122</v>
      </c>
      <c r="D2399" s="158" t="s">
        <v>1159</v>
      </c>
      <c r="E2399" s="149"/>
      <c r="F2399" s="32"/>
      <c r="G2399" s="200"/>
      <c r="H2399" s="265">
        <f>H2398-B2399</f>
        <v>-4127786.8</v>
      </c>
      <c r="I2399" s="266">
        <f>+B2399/M2399</f>
        <v>4068.519565217391</v>
      </c>
      <c r="J2399" s="201"/>
      <c r="K2399" s="202">
        <v>460</v>
      </c>
      <c r="M2399" s="202">
        <v>460</v>
      </c>
    </row>
    <row r="2400" spans="1:13" s="274" customFormat="1" ht="12.75">
      <c r="A2400" s="267"/>
      <c r="B2400" s="268">
        <f>SUM(B2397:B2399)</f>
        <v>-24186127.2</v>
      </c>
      <c r="C2400" s="267" t="s">
        <v>1122</v>
      </c>
      <c r="D2400" s="267" t="s">
        <v>1134</v>
      </c>
      <c r="E2400" s="267"/>
      <c r="F2400" s="63"/>
      <c r="G2400" s="269"/>
      <c r="H2400" s="270"/>
      <c r="I2400" s="271">
        <f>+B2400/M2400</f>
        <v>-52578.537391304344</v>
      </c>
      <c r="J2400" s="272"/>
      <c r="K2400" s="273">
        <v>460</v>
      </c>
      <c r="M2400" s="273">
        <v>460</v>
      </c>
    </row>
    <row r="2401" spans="1:13" s="17" customFormat="1" ht="12.75">
      <c r="A2401" s="14"/>
      <c r="B2401" s="229"/>
      <c r="C2401" s="230"/>
      <c r="D2401" s="230"/>
      <c r="E2401" s="230"/>
      <c r="F2401" s="32"/>
      <c r="G2401" s="231"/>
      <c r="H2401" s="30"/>
      <c r="I2401" s="41"/>
      <c r="J2401" s="41"/>
      <c r="K2401" s="42"/>
      <c r="M2401" s="42"/>
    </row>
    <row r="2402" spans="1:13" s="17" customFormat="1" ht="12.75">
      <c r="A2402" s="14"/>
      <c r="B2402" s="229"/>
      <c r="C2402" s="230"/>
      <c r="D2402" s="230"/>
      <c r="E2402" s="230"/>
      <c r="F2402" s="32"/>
      <c r="G2402" s="231"/>
      <c r="H2402" s="30"/>
      <c r="I2402" s="41"/>
      <c r="J2402" s="41"/>
      <c r="K2402" s="42"/>
      <c r="M2402" s="42"/>
    </row>
    <row r="2403" spans="1:13" s="17" customFormat="1" ht="12.75">
      <c r="A2403" s="14"/>
      <c r="B2403" s="229"/>
      <c r="C2403" s="230"/>
      <c r="D2403" s="230"/>
      <c r="E2403" s="230"/>
      <c r="F2403" s="32"/>
      <c r="G2403" s="231"/>
      <c r="H2403" s="30"/>
      <c r="I2403" s="41"/>
      <c r="J2403" s="41"/>
      <c r="K2403" s="42"/>
      <c r="M2403" s="42"/>
    </row>
    <row r="2404" spans="1:13" s="17" customFormat="1" ht="12.75">
      <c r="A2404" s="14"/>
      <c r="B2404" s="229"/>
      <c r="C2404" s="230"/>
      <c r="D2404" s="230"/>
      <c r="E2404" s="230"/>
      <c r="F2404" s="32"/>
      <c r="G2404" s="231"/>
      <c r="H2404" s="30"/>
      <c r="I2404" s="41"/>
      <c r="J2404" s="41"/>
      <c r="K2404" s="42"/>
      <c r="M2404" s="42"/>
    </row>
    <row r="2405" spans="1:13" s="305" customFormat="1" ht="12.75">
      <c r="A2405" s="301"/>
      <c r="B2405" s="312">
        <v>-2257177</v>
      </c>
      <c r="C2405" s="313" t="s">
        <v>1255</v>
      </c>
      <c r="D2405" s="313" t="s">
        <v>1161</v>
      </c>
      <c r="E2405" s="301"/>
      <c r="F2405" s="32"/>
      <c r="G2405" s="303"/>
      <c r="H2405" s="312">
        <f>H2404-B2405</f>
        <v>2257177</v>
      </c>
      <c r="I2405" s="314">
        <f>+B2405/M2405</f>
        <v>-4751.951578947368</v>
      </c>
      <c r="J2405" s="315"/>
      <c r="K2405" s="306">
        <v>475</v>
      </c>
      <c r="M2405" s="306">
        <v>475</v>
      </c>
    </row>
    <row r="2406" spans="1:13" s="305" customFormat="1" ht="12.75">
      <c r="A2406" s="301"/>
      <c r="B2406" s="312">
        <f>+B2290</f>
        <v>1138474</v>
      </c>
      <c r="C2406" s="313" t="s">
        <v>1255</v>
      </c>
      <c r="D2406" s="313" t="s">
        <v>1159</v>
      </c>
      <c r="E2406" s="301"/>
      <c r="F2406" s="32"/>
      <c r="G2406" s="303"/>
      <c r="H2406" s="312">
        <f>H2405-B2406</f>
        <v>1118703</v>
      </c>
      <c r="I2406" s="314">
        <f>+B2406/M2406</f>
        <v>2474.9434782608696</v>
      </c>
      <c r="J2406" s="315"/>
      <c r="K2406" s="306">
        <v>460</v>
      </c>
      <c r="M2406" s="306">
        <v>460</v>
      </c>
    </row>
    <row r="2407" spans="1:13" s="323" customFormat="1" ht="12.75">
      <c r="A2407" s="316"/>
      <c r="B2407" s="317">
        <f>SUM(B2405:B2406)</f>
        <v>-1118703</v>
      </c>
      <c r="C2407" s="316" t="s">
        <v>1255</v>
      </c>
      <c r="D2407" s="316" t="s">
        <v>1134</v>
      </c>
      <c r="E2407" s="316"/>
      <c r="F2407" s="63"/>
      <c r="G2407" s="318"/>
      <c r="H2407" s="319"/>
      <c r="I2407" s="320">
        <f>+B2407/M2407</f>
        <v>-2431.9630434782607</v>
      </c>
      <c r="J2407" s="321"/>
      <c r="K2407" s="322">
        <v>460</v>
      </c>
      <c r="M2407" s="322">
        <v>460</v>
      </c>
    </row>
    <row r="2408" spans="1:13" s="17" customFormat="1" ht="12.75">
      <c r="A2408" s="14"/>
      <c r="B2408" s="229"/>
      <c r="C2408" s="230"/>
      <c r="D2408" s="230"/>
      <c r="E2408" s="230"/>
      <c r="F2408" s="32"/>
      <c r="G2408" s="231"/>
      <c r="H2408" s="30"/>
      <c r="I2408" s="41"/>
      <c r="J2408" s="41"/>
      <c r="K2408" s="42"/>
      <c r="M2408" s="42"/>
    </row>
    <row r="2409" spans="1:13" ht="13.5" thickBot="1">
      <c r="A2409" s="46"/>
      <c r="B2409" s="362">
        <v>525000</v>
      </c>
      <c r="C2409" s="81" t="s">
        <v>1152</v>
      </c>
      <c r="D2409" s="81"/>
      <c r="E2409" s="81"/>
      <c r="F2409" s="275"/>
      <c r="G2409" s="275"/>
      <c r="H2409" s="44"/>
      <c r="I2409" s="48">
        <f>+B2409/M2409</f>
        <v>1141.304347826087</v>
      </c>
      <c r="J2409" s="48"/>
      <c r="K2409" s="42">
        <v>460</v>
      </c>
      <c r="M2409" s="42">
        <v>460</v>
      </c>
    </row>
    <row r="2410" spans="1:13" ht="12.75">
      <c r="A2410" s="14"/>
      <c r="B2410" s="101"/>
      <c r="I2410" s="24"/>
      <c r="J2410" s="24"/>
      <c r="K2410" s="42"/>
      <c r="M2410" s="42"/>
    </row>
    <row r="2411" spans="1:13" ht="12.75">
      <c r="A2411" s="14"/>
      <c r="B2411" s="101">
        <v>525000</v>
      </c>
      <c r="C2411" s="1" t="s">
        <v>1153</v>
      </c>
      <c r="D2411" s="1" t="s">
        <v>1154</v>
      </c>
      <c r="F2411" s="78" t="s">
        <v>1155</v>
      </c>
      <c r="G2411" s="29" t="s">
        <v>24</v>
      </c>
      <c r="H2411" s="6">
        <v>-525000</v>
      </c>
      <c r="I2411" s="24">
        <f>+B2411/M2411</f>
        <v>1141.304347826087</v>
      </c>
      <c r="J2411" s="24"/>
      <c r="K2411" s="42">
        <v>460</v>
      </c>
      <c r="M2411" s="42">
        <v>460</v>
      </c>
    </row>
    <row r="2412" spans="1:13" s="57" customFormat="1" ht="12.75">
      <c r="A2412" s="13"/>
      <c r="B2412" s="102">
        <v>525000</v>
      </c>
      <c r="C2412" s="13"/>
      <c r="D2412" s="13" t="s">
        <v>1154</v>
      </c>
      <c r="E2412" s="13"/>
      <c r="F2412" s="63"/>
      <c r="G2412" s="20"/>
      <c r="H2412" s="55">
        <v>0</v>
      </c>
      <c r="I2412" s="56">
        <f>+B2412/M2412</f>
        <v>1141.304347826087</v>
      </c>
      <c r="J2412" s="56"/>
      <c r="K2412" s="60">
        <v>460</v>
      </c>
      <c r="M2412" s="60">
        <v>460</v>
      </c>
    </row>
    <row r="2413" spans="1:13" ht="12.75">
      <c r="A2413" s="14"/>
      <c r="I2413" s="24"/>
      <c r="J2413" s="24"/>
      <c r="K2413" s="42"/>
      <c r="M2413" s="42"/>
    </row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/>
    <row r="2679" spans="1:11" s="305" customFormat="1" ht="12.75">
      <c r="A2679" s="301"/>
      <c r="B2679" s="302"/>
      <c r="C2679" s="301" t="s">
        <v>1256</v>
      </c>
      <c r="D2679" s="301"/>
      <c r="E2679" s="301"/>
      <c r="F2679" s="32"/>
      <c r="G2679" s="303"/>
      <c r="H2679" s="302"/>
      <c r="I2679" s="304"/>
      <c r="K2679" s="306"/>
    </row>
    <row r="2680" spans="1:11" s="305" customFormat="1" ht="12.75">
      <c r="A2680" s="301"/>
      <c r="B2680" s="302"/>
      <c r="C2680" s="301"/>
      <c r="D2680" s="301"/>
      <c r="E2680" s="301" t="s">
        <v>1253</v>
      </c>
      <c r="F2680" s="32"/>
      <c r="G2680" s="303"/>
      <c r="H2680" s="302"/>
      <c r="I2680" s="304"/>
      <c r="K2680" s="306"/>
    </row>
    <row r="2681" spans="1:13" s="305" customFormat="1" ht="12.75">
      <c r="A2681" s="301"/>
      <c r="B2681" s="307">
        <v>-2279978</v>
      </c>
      <c r="C2681" s="302" t="s">
        <v>1156</v>
      </c>
      <c r="D2681" s="301"/>
      <c r="E2681" s="301" t="s">
        <v>1254</v>
      </c>
      <c r="F2681" s="32"/>
      <c r="G2681" s="303" t="s">
        <v>230</v>
      </c>
      <c r="H2681" s="302">
        <f>H2680-B2681</f>
        <v>2279978</v>
      </c>
      <c r="I2681" s="308">
        <v>5000</v>
      </c>
      <c r="K2681" s="309"/>
      <c r="M2681" s="310">
        <f>+-B2681/I2681</f>
        <v>455.9956</v>
      </c>
    </row>
    <row r="2682" spans="1:13" s="305" customFormat="1" ht="12.75">
      <c r="A2682" s="301"/>
      <c r="B2682" s="302">
        <v>22801</v>
      </c>
      <c r="C2682" s="301" t="s">
        <v>1157</v>
      </c>
      <c r="D2682" s="301"/>
      <c r="E2682" s="301"/>
      <c r="F2682" s="32"/>
      <c r="G2682" s="303" t="s">
        <v>230</v>
      </c>
      <c r="H2682" s="302">
        <f>H2681-B2682</f>
        <v>2257177</v>
      </c>
      <c r="I2682" s="308">
        <f>+B2682/M2682</f>
        <v>50.00219298245614</v>
      </c>
      <c r="K2682" s="309"/>
      <c r="M2682" s="305">
        <v>456</v>
      </c>
    </row>
    <row r="2683" spans="1:13" s="305" customFormat="1" ht="12.75">
      <c r="A2683" s="301"/>
      <c r="B2683" s="307">
        <f>SUM(B2681:B2682)</f>
        <v>-2257177</v>
      </c>
      <c r="C2683" s="311" t="s">
        <v>1158</v>
      </c>
      <c r="D2683" s="301"/>
      <c r="E2683" s="301"/>
      <c r="F2683" s="32"/>
      <c r="G2683" s="303" t="s">
        <v>230</v>
      </c>
      <c r="H2683" s="302">
        <v>0</v>
      </c>
      <c r="I2683" s="308">
        <f>B2683/M2683</f>
        <v>-4906.906521739131</v>
      </c>
      <c r="K2683" s="306"/>
      <c r="M2683" s="305">
        <v>460</v>
      </c>
    </row>
    <row r="2684" spans="1:9" s="254" customFormat="1" ht="12.75">
      <c r="A2684" s="247"/>
      <c r="B2684" s="104"/>
      <c r="C2684" s="247"/>
      <c r="D2684" s="247"/>
      <c r="E2684" s="247"/>
      <c r="F2684" s="32"/>
      <c r="G2684" s="250"/>
      <c r="H2684" s="104"/>
      <c r="I2684" s="292"/>
    </row>
    <row r="2685" spans="1:13" s="277" customFormat="1" ht="12.75">
      <c r="A2685" s="232"/>
      <c r="B2685" s="233"/>
      <c r="C2685" s="232"/>
      <c r="D2685" s="232"/>
      <c r="E2685" s="232"/>
      <c r="F2685" s="32"/>
      <c r="G2685" s="236"/>
      <c r="H2685" s="240"/>
      <c r="I2685" s="237"/>
      <c r="J2685" s="237"/>
      <c r="K2685" s="238"/>
      <c r="M2685" s="238"/>
    </row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/>
    <row r="2788" ht="12.75"/>
    <row r="2789" ht="12.75"/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Born Free User</cp:lastModifiedBy>
  <cp:lastPrinted>2004-04-21T05:05:51Z</cp:lastPrinted>
  <dcterms:created xsi:type="dcterms:W3CDTF">2002-09-25T18:25:46Z</dcterms:created>
  <dcterms:modified xsi:type="dcterms:W3CDTF">2012-07-30T16:27:10Z</dcterms:modified>
  <cp:category/>
  <cp:version/>
  <cp:contentType/>
  <cp:contentStatus/>
</cp:coreProperties>
</file>