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6600" activeTab="0"/>
  </bookViews>
  <sheets>
    <sheet name="December 08-Summary" sheetId="1" r:id="rId1"/>
    <sheet name="December 08 Detailed" sheetId="2" r:id="rId2"/>
  </sheets>
  <definedNames>
    <definedName name="_xlnm.Print_Titles" localSheetId="1">'December 08 Detailed'!$1:$4</definedName>
    <definedName name="_xlnm.Print_Titles" localSheetId="0">'December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media</author>
    <author>LAGA</author>
    <author>HORLINE</author>
    <author>judithjounda</author>
    <author>USER</author>
  </authors>
  <commentList>
    <comment ref="C27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>i30: within Muyuka.</t>
        </r>
        <r>
          <rPr>
            <sz val="8"/>
            <rFont val="Tahoma"/>
            <family val="0"/>
          </rPr>
          <t xml:space="preserve">
</t>
        </r>
      </text>
    </comment>
    <comment ref="C157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58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92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93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94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195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22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30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31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32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261" authorId="0">
      <text>
        <r>
          <rPr>
            <b/>
            <sz val="8"/>
            <rFont val="Tahoma"/>
            <family val="0"/>
          </rPr>
          <t>i39: Bought credit because he was not sent credit.</t>
        </r>
        <r>
          <rPr>
            <sz val="8"/>
            <rFont val="Tahoma"/>
            <family val="0"/>
          </rPr>
          <t xml:space="preserve">
</t>
        </r>
      </text>
    </comment>
    <comment ref="C266" authorId="0">
      <text>
        <r>
          <rPr>
            <b/>
            <sz val="8"/>
            <rFont val="Tahoma"/>
            <family val="0"/>
          </rPr>
          <t>i39: By Clando.</t>
        </r>
        <r>
          <rPr>
            <sz val="8"/>
            <rFont val="Tahoma"/>
            <family val="0"/>
          </rPr>
          <t xml:space="preserve">
</t>
        </r>
      </text>
    </comment>
    <comment ref="C267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300" authorId="0">
      <text>
        <r>
          <rPr>
            <b/>
            <sz val="8"/>
            <rFont val="Tahoma"/>
            <family val="0"/>
          </rPr>
          <t>user: internet undercover in kumba mission</t>
        </r>
        <r>
          <rPr>
            <sz val="8"/>
            <rFont val="Tahoma"/>
            <family val="0"/>
          </rPr>
          <t xml:space="preserve">
</t>
        </r>
      </text>
    </comment>
    <comment ref="C301" authorId="0">
      <text>
        <r>
          <rPr>
            <b/>
            <sz val="8"/>
            <rFont val="Tahoma"/>
            <family val="0"/>
          </rPr>
          <t>i25: planning operation in Kumba</t>
        </r>
        <r>
          <rPr>
            <sz val="8"/>
            <rFont val="Tahoma"/>
            <family val="0"/>
          </rPr>
          <t xml:space="preserve">
</t>
        </r>
      </text>
    </comment>
    <comment ref="C303" authorId="0">
      <text>
        <r>
          <rPr>
            <b/>
            <sz val="8"/>
            <rFont val="Tahoma"/>
            <family val="0"/>
          </rPr>
          <t>i26: kumba operation attempt</t>
        </r>
        <r>
          <rPr>
            <sz val="8"/>
            <rFont val="Tahoma"/>
            <family val="0"/>
          </rPr>
          <t xml:space="preserve">
</t>
        </r>
      </text>
    </comment>
    <comment ref="C305" authorId="0">
      <text>
        <r>
          <rPr>
            <b/>
            <sz val="8"/>
            <rFont val="Tahoma"/>
            <family val="0"/>
          </rPr>
          <t>i26: kumba operation attempt</t>
        </r>
        <r>
          <rPr>
            <sz val="8"/>
            <rFont val="Tahoma"/>
            <family val="0"/>
          </rPr>
          <t xml:space="preserve">
</t>
        </r>
      </text>
    </comment>
    <comment ref="C306" authorId="0">
      <text>
        <r>
          <rPr>
            <b/>
            <sz val="8"/>
            <rFont val="Tahoma"/>
            <family val="0"/>
          </rPr>
          <t>i26:kumba operation</t>
        </r>
        <r>
          <rPr>
            <sz val="8"/>
            <rFont val="Tahoma"/>
            <family val="0"/>
          </rPr>
          <t xml:space="preserve">
</t>
        </r>
      </text>
    </comment>
    <comment ref="C377" authorId="0">
      <text>
        <r>
          <rPr>
            <b/>
            <sz val="8"/>
            <rFont val="Tahoma"/>
            <family val="0"/>
          </rPr>
          <t>i25: Bought credit because he was not sent credit.</t>
        </r>
        <r>
          <rPr>
            <sz val="8"/>
            <rFont val="Tahoma"/>
            <family val="0"/>
          </rPr>
          <t xml:space="preserve">
</t>
        </r>
      </text>
    </comment>
    <comment ref="C382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83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84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85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86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387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1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2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3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4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25" authorId="0">
      <text>
        <r>
          <rPr>
            <b/>
            <sz val="8"/>
            <rFont val="Tahoma"/>
            <family val="0"/>
          </rPr>
          <t>i25: By clando.</t>
        </r>
        <r>
          <rPr>
            <sz val="8"/>
            <rFont val="Tahoma"/>
            <family val="0"/>
          </rPr>
          <t xml:space="preserve">
</t>
        </r>
      </text>
    </comment>
    <comment ref="C452" authorId="0">
      <text>
        <r>
          <rPr>
            <b/>
            <sz val="8"/>
            <rFont val="Tahoma"/>
            <family val="0"/>
          </rPr>
          <t>i25: Postage of financial report.</t>
        </r>
        <r>
          <rPr>
            <sz val="8"/>
            <rFont val="Tahoma"/>
            <family val="0"/>
          </rPr>
          <t xml:space="preserve">
</t>
        </r>
      </text>
    </comment>
    <comment ref="C467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68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69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466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3" authorId="0">
      <text>
        <r>
          <rPr>
            <b/>
            <sz val="8"/>
            <rFont val="Tahoma"/>
            <family val="0"/>
          </rPr>
          <t>i30: By Clando.</t>
        </r>
        <r>
          <rPr>
            <sz val="8"/>
            <rFont val="Tahoma"/>
            <family val="0"/>
          </rPr>
          <t xml:space="preserve">
</t>
        </r>
      </text>
    </comment>
    <comment ref="C545" authorId="1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546" authorId="1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547" authorId="1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548" authorId="1">
      <text>
        <r>
          <rPr>
            <b/>
            <sz val="8"/>
            <rFont val="Tahoma"/>
            <family val="0"/>
          </rPr>
          <t>i30: By bike.</t>
        </r>
        <r>
          <rPr>
            <sz val="8"/>
            <rFont val="Tahoma"/>
            <family val="0"/>
          </rPr>
          <t xml:space="preserve">
</t>
        </r>
      </text>
    </comment>
    <comment ref="C587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588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621" authorId="0">
      <text>
        <r>
          <rPr>
            <b/>
            <sz val="8"/>
            <rFont val="Tahoma"/>
            <family val="0"/>
          </rPr>
          <t>i26:  Douala mission and planning missions for investigators during holiday</t>
        </r>
        <r>
          <rPr>
            <sz val="8"/>
            <rFont val="Tahoma"/>
            <family val="0"/>
          </rPr>
          <t xml:space="preserve">
</t>
        </r>
      </text>
    </comment>
    <comment ref="C658" authorId="0">
      <text>
        <r>
          <rPr>
            <b/>
            <sz val="8"/>
            <rFont val="Tahoma"/>
            <family val="0"/>
          </rPr>
          <t>i26: coordinating others investigators and planning new mission</t>
        </r>
        <r>
          <rPr>
            <sz val="8"/>
            <rFont val="Tahoma"/>
            <family val="0"/>
          </rPr>
          <t xml:space="preserve">
</t>
        </r>
      </text>
    </comment>
    <comment ref="C661" authorId="0">
      <text>
        <r>
          <rPr>
            <b/>
            <sz val="8"/>
            <rFont val="Tahoma"/>
            <family val="0"/>
          </rPr>
          <t>i26: bandjoum operation</t>
        </r>
        <r>
          <rPr>
            <sz val="8"/>
            <rFont val="Tahoma"/>
            <family val="0"/>
          </rPr>
          <t xml:space="preserve">
</t>
        </r>
      </text>
    </comment>
    <comment ref="C666" authorId="0">
      <text>
        <r>
          <rPr>
            <b/>
            <sz val="8"/>
            <rFont val="Tahoma"/>
            <family val="0"/>
          </rPr>
          <t>i26: coordinating investigators in the field</t>
        </r>
        <r>
          <rPr>
            <sz val="8"/>
            <rFont val="Tahoma"/>
            <family val="0"/>
          </rPr>
          <t xml:space="preserve">
</t>
        </r>
      </text>
    </comment>
    <comment ref="C733" authorId="0">
      <text>
        <r>
          <rPr>
            <b/>
            <sz val="8"/>
            <rFont val="Tahoma"/>
            <family val="0"/>
          </rPr>
          <t>user: Ntui operation follow up</t>
        </r>
        <r>
          <rPr>
            <sz val="8"/>
            <rFont val="Tahoma"/>
            <family val="0"/>
          </rPr>
          <t xml:space="preserve">
</t>
        </r>
      </text>
    </comment>
    <comment ref="C740" authorId="0">
      <text>
        <r>
          <rPr>
            <b/>
            <sz val="8"/>
            <rFont val="Tahoma"/>
            <family val="0"/>
          </rPr>
          <t>user: bandjoum operation</t>
        </r>
        <r>
          <rPr>
            <sz val="8"/>
            <rFont val="Tahoma"/>
            <family val="0"/>
          </rPr>
          <t xml:space="preserve">
</t>
        </r>
      </text>
    </comment>
    <comment ref="C747" authorId="0">
      <text>
        <r>
          <rPr>
            <b/>
            <sz val="8"/>
            <rFont val="Tahoma"/>
            <family val="0"/>
          </rPr>
          <t>user: kopeamo operation</t>
        </r>
        <r>
          <rPr>
            <sz val="8"/>
            <rFont val="Tahoma"/>
            <family val="0"/>
          </rPr>
          <t xml:space="preserve">
</t>
        </r>
      </text>
    </comment>
    <comment ref="C757" authorId="0">
      <text>
        <r>
          <rPr>
            <b/>
            <sz val="8"/>
            <rFont val="Tahoma"/>
            <family val="0"/>
          </rPr>
          <t>user : getting a warrant arrest in Buea</t>
        </r>
        <r>
          <rPr>
            <sz val="8"/>
            <rFont val="Tahoma"/>
            <family val="0"/>
          </rPr>
          <t xml:space="preserve">
</t>
        </r>
      </text>
    </comment>
    <comment ref="C760" authorId="0">
      <text>
        <r>
          <rPr>
            <b/>
            <sz val="8"/>
            <rFont val="Tahoma"/>
            <family val="0"/>
          </rPr>
          <t>user:  planning an operation in Kumba</t>
        </r>
        <r>
          <rPr>
            <sz val="8"/>
            <rFont val="Tahoma"/>
            <family val="0"/>
          </rPr>
          <t xml:space="preserve">
</t>
        </r>
      </text>
    </comment>
    <comment ref="C792" authorId="0">
      <text>
        <r>
          <rPr>
            <b/>
            <sz val="8"/>
            <rFont val="Tahoma"/>
            <family val="0"/>
          </rPr>
          <t>user: Ntui hearing</t>
        </r>
        <r>
          <rPr>
            <sz val="8"/>
            <rFont val="Tahoma"/>
            <family val="0"/>
          </rPr>
          <t xml:space="preserve">
</t>
        </r>
      </text>
    </comment>
    <comment ref="C796" authorId="0">
      <text>
        <r>
          <rPr>
            <b/>
            <sz val="8"/>
            <rFont val="Tahoma"/>
            <family val="0"/>
          </rPr>
          <t>user: Bandjoum operation follow up</t>
        </r>
        <r>
          <rPr>
            <sz val="8"/>
            <rFont val="Tahoma"/>
            <family val="0"/>
          </rPr>
          <t xml:space="preserve">
</t>
        </r>
      </text>
    </comment>
    <comment ref="C819" authorId="0">
      <text>
        <r>
          <rPr>
            <b/>
            <sz val="8"/>
            <rFont val="Tahoma"/>
            <family val="0"/>
          </rPr>
          <t>Njuemeli: Bandjoum operation</t>
        </r>
        <r>
          <rPr>
            <sz val="8"/>
            <rFont val="Tahoma"/>
            <family val="0"/>
          </rPr>
          <t xml:space="preserve">
</t>
        </r>
      </text>
    </comment>
    <comment ref="C820" authorId="0">
      <text>
        <r>
          <rPr>
            <b/>
            <sz val="8"/>
            <rFont val="Tahoma"/>
            <family val="0"/>
          </rPr>
          <t>Djemili: Bandjuom</t>
        </r>
        <r>
          <rPr>
            <sz val="8"/>
            <rFont val="Tahoma"/>
            <family val="0"/>
          </rPr>
          <t xml:space="preserve">
operation follow up</t>
        </r>
      </text>
    </comment>
    <comment ref="C822" authorId="2">
      <text>
        <r>
          <rPr>
            <b/>
            <sz val="8"/>
            <rFont val="Tahoma"/>
            <family val="0"/>
          </rPr>
          <t>Alain: Bought credit to call Me Tambe in Kumba and Aboubakar in Douala</t>
        </r>
        <r>
          <rPr>
            <sz val="8"/>
            <rFont val="Tahoma"/>
            <family val="0"/>
          </rPr>
          <t xml:space="preserve">
</t>
        </r>
      </text>
    </comment>
    <comment ref="C823" authorId="2">
      <text>
        <r>
          <rPr>
            <b/>
            <sz val="8"/>
            <rFont val="Tahoma"/>
            <family val="0"/>
          </rPr>
          <t>Horline: buy credit to call Me Zangheu in Bertoua</t>
        </r>
        <r>
          <rPr>
            <sz val="8"/>
            <rFont val="Tahoma"/>
            <family val="0"/>
          </rPr>
          <t xml:space="preserve">
</t>
        </r>
      </text>
    </comment>
    <comment ref="C828" authorId="2">
      <text>
        <r>
          <rPr>
            <b/>
            <sz val="8"/>
            <rFont val="Tahoma"/>
            <family val="0"/>
          </rPr>
          <t xml:space="preserve">Horline: to check if Tad has already send the letter concerning the case of Douala </t>
        </r>
        <r>
          <rPr>
            <sz val="8"/>
            <rFont val="Tahoma"/>
            <family val="0"/>
          </rPr>
          <t xml:space="preserve">
</t>
        </r>
      </text>
    </comment>
    <comment ref="C856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the first bus leaving at 6h00 to arrive at 9 h00 is the special bus</t>
        </r>
      </text>
    </comment>
    <comment ref="C893" authorId="4">
      <text>
        <r>
          <rPr>
            <b/>
            <sz val="8"/>
            <rFont val="Tahoma"/>
            <family val="0"/>
          </rPr>
          <t>judith:</t>
        </r>
        <r>
          <rPr>
            <sz val="8"/>
            <rFont val="Tahoma"/>
            <family val="0"/>
          </rPr>
          <t xml:space="preserve">
in ydé,dla,buéa,kumba</t>
        </r>
      </text>
    </comment>
    <comment ref="C937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special taxi from olembe to omnisport at 5h in the morning going to douala</t>
        </r>
      </text>
    </comment>
    <comment ref="C939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special taxi from central mvogbi to olemebe, at 22h</t>
        </r>
      </text>
    </comment>
    <comment ref="C964" authorId="2">
      <text>
        <r>
          <rPr>
            <b/>
            <sz val="8"/>
            <rFont val="Tahoma"/>
            <family val="0"/>
          </rPr>
          <t xml:space="preserve">felix:arrived yaounde at 23h </t>
        </r>
        <r>
          <rPr>
            <sz val="8"/>
            <rFont val="Tahoma"/>
            <family val="0"/>
          </rPr>
          <t xml:space="preserve">
</t>
        </r>
      </text>
    </comment>
    <comment ref="C967" authorId="2">
      <text>
        <r>
          <rPr>
            <b/>
            <sz val="8"/>
            <rFont val="Tahoma"/>
            <family val="0"/>
          </rPr>
          <t xml:space="preserve">felix:arrived yaounde at 23h30 </t>
        </r>
        <r>
          <rPr>
            <sz val="8"/>
            <rFont val="Tahoma"/>
            <family val="0"/>
          </rPr>
          <t xml:space="preserve">
</t>
        </r>
      </text>
    </comment>
    <comment ref="C1007" authorId="2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009" authorId="2">
      <text>
        <r>
          <rPr>
            <b/>
            <sz val="8"/>
            <rFont val="Tahoma"/>
            <family val="0"/>
          </rPr>
          <t>Judith: Mineral water in Mamfe</t>
        </r>
        <r>
          <rPr>
            <sz val="8"/>
            <rFont val="Tahoma"/>
            <family val="0"/>
          </rPr>
          <t xml:space="preserve">
</t>
        </r>
      </text>
    </comment>
    <comment ref="C1035" authorId="2">
      <text>
        <r>
          <rPr>
            <b/>
            <sz val="8"/>
            <rFont val="Tahoma"/>
            <family val="0"/>
          </rPr>
          <t>Alain: Preliminary inquiry in the Criminal Procedure Code</t>
        </r>
        <r>
          <rPr>
            <sz val="8"/>
            <rFont val="Tahoma"/>
            <family val="0"/>
          </rPr>
          <t xml:space="preserve">
</t>
        </r>
      </text>
    </comment>
    <comment ref="C1036" authorId="2">
      <text>
        <r>
          <rPr>
            <b/>
            <sz val="8"/>
            <rFont val="Tahoma"/>
            <family val="0"/>
          </rPr>
          <t>Judith: Kamwa file</t>
        </r>
        <r>
          <rPr>
            <sz val="8"/>
            <rFont val="Tahoma"/>
            <family val="0"/>
          </rPr>
          <t xml:space="preserve">
</t>
        </r>
      </text>
    </comment>
    <comment ref="C1037" authorId="2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legal kit</t>
        </r>
      </text>
    </comment>
    <comment ref="C1039" authorId="3">
      <text>
        <r>
          <rPr>
            <b/>
            <sz val="8"/>
            <rFont val="Tahoma"/>
            <family val="0"/>
          </rPr>
          <t>HORLINE:</t>
        </r>
        <r>
          <rPr>
            <sz val="8"/>
            <rFont val="Tahoma"/>
            <family val="0"/>
          </rPr>
          <t xml:space="preserve">
cnps order to pay and check unics</t>
        </r>
      </text>
    </comment>
    <comment ref="C1041" authorId="2">
      <text>
        <r>
          <rPr>
            <b/>
            <sz val="8"/>
            <rFont val="Tahoma"/>
            <family val="0"/>
          </rPr>
          <t>felix: photocopy of the process verbal</t>
        </r>
        <r>
          <rPr>
            <sz val="8"/>
            <rFont val="Tahoma"/>
            <family val="0"/>
          </rPr>
          <t xml:space="preserve">
</t>
        </r>
      </text>
    </comment>
    <comment ref="C1042" authorId="2">
      <text>
        <r>
          <rPr>
            <b/>
            <sz val="8"/>
            <rFont val="Tahoma"/>
            <family val="0"/>
          </rPr>
          <t>felix:bought a stamp for acting Director Which is used to sign documents when the Director is not in the country</t>
        </r>
        <r>
          <rPr>
            <sz val="8"/>
            <rFont val="Tahoma"/>
            <family val="0"/>
          </rPr>
          <t xml:space="preserve">
</t>
        </r>
      </text>
    </comment>
    <comment ref="C1043" authorId="2">
      <text>
        <r>
          <rPr>
            <b/>
            <sz val="8"/>
            <rFont val="Tahoma"/>
            <family val="0"/>
          </rPr>
          <t xml:space="preserve">felix:photocopy of the letter send to the minister </t>
        </r>
        <r>
          <rPr>
            <sz val="8"/>
            <rFont val="Tahoma"/>
            <family val="0"/>
          </rPr>
          <t xml:space="preserve">
</t>
        </r>
      </text>
    </comment>
    <comment ref="C1055" authorId="0">
      <text>
        <r>
          <rPr>
            <b/>
            <sz val="8"/>
            <rFont val="Tahoma"/>
            <family val="0"/>
          </rPr>
          <t>Aimé:</t>
        </r>
        <r>
          <rPr>
            <sz val="8"/>
            <rFont val="Tahoma"/>
            <family val="0"/>
          </rPr>
          <t xml:space="preserve">
legal programm</t>
        </r>
      </text>
    </comment>
    <comment ref="C1047" authorId="2">
      <text>
        <r>
          <rPr>
            <b/>
            <sz val="8"/>
            <rFont val="Tahoma"/>
            <family val="0"/>
          </rPr>
          <t>Me Tambe: transport and ligistics from Kumba to Mamfe for the case of Agbor and others</t>
        </r>
        <r>
          <rPr>
            <sz val="8"/>
            <rFont val="Tahoma"/>
            <family val="0"/>
          </rPr>
          <t xml:space="preserve">
</t>
        </r>
      </text>
    </comment>
    <comment ref="C1048" authorId="2">
      <text>
        <r>
          <rPr>
            <b/>
            <sz val="8"/>
            <rFont val="Tahoma"/>
            <family val="0"/>
          </rPr>
          <t>Me Mbuan: transport and ligistics from Bamenda to Douala for the case of Ngameni and others</t>
        </r>
        <r>
          <rPr>
            <sz val="8"/>
            <rFont val="Tahoma"/>
            <family val="0"/>
          </rPr>
          <t xml:space="preserve">
</t>
        </r>
      </text>
    </comment>
    <comment ref="C1049" authorId="2">
      <text>
        <r>
          <rPr>
            <b/>
            <sz val="8"/>
            <rFont val="Tahoma"/>
            <family val="0"/>
          </rPr>
          <t>Me Tambe: transport and ligistics from Kumba to Mamfe for the case of Agbor and others</t>
        </r>
        <r>
          <rPr>
            <sz val="8"/>
            <rFont val="Tahoma"/>
            <family val="0"/>
          </rPr>
          <t xml:space="preserve">
</t>
        </r>
      </text>
    </comment>
    <comment ref="C1050" authorId="2">
      <text>
        <r>
          <rPr>
            <b/>
            <sz val="8"/>
            <rFont val="Tahoma"/>
            <family val="0"/>
          </rPr>
          <t>Me Mbuan: transport and ligistics from Bamenda for the case of Maha in Bafoussam and for the case of Eroko in Douala</t>
        </r>
      </text>
    </comment>
    <comment ref="C1051" authorId="2">
      <text>
        <r>
          <rPr>
            <b/>
            <sz val="8"/>
            <rFont val="Tahoma"/>
            <family val="0"/>
          </rPr>
          <t>Me Tambe: transport and ligistics from Kumba to Mamfe for the case of Iza Abraham &amp; others</t>
        </r>
        <r>
          <rPr>
            <sz val="8"/>
            <rFont val="Tahoma"/>
            <family val="0"/>
          </rPr>
          <t xml:space="preserve">
</t>
        </r>
      </text>
    </comment>
    <comment ref="C113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Internet use during holidays for typing wildlife justice articles</t>
        </r>
      </text>
    </comment>
    <comment ref="C1199" authorId="1">
      <text>
        <r>
          <rPr>
            <b/>
            <sz val="8"/>
            <rFont val="Tahoma"/>
            <family val="0"/>
          </rPr>
          <t>vincent: special taxi at 5 am to radio to present Wildlife Conservation.</t>
        </r>
        <r>
          <rPr>
            <sz val="8"/>
            <rFont val="Tahoma"/>
            <family val="0"/>
          </rPr>
          <t xml:space="preserve">
</t>
        </r>
      </text>
    </comment>
    <comment ref="C1207" authorId="1">
      <text>
        <r>
          <rPr>
            <b/>
            <sz val="8"/>
            <rFont val="Tahoma"/>
            <family val="0"/>
          </rPr>
          <t>vincent: special taxi at 5 am to radio to present Wildlife Conservation.</t>
        </r>
        <r>
          <rPr>
            <sz val="8"/>
            <rFont val="Tahoma"/>
            <family val="0"/>
          </rPr>
          <t xml:space="preserve">
</t>
        </r>
      </text>
    </comment>
    <comment ref="C1215" authorId="1">
      <text>
        <r>
          <rPr>
            <b/>
            <sz val="8"/>
            <rFont val="Tahoma"/>
            <family val="0"/>
          </rPr>
          <t>vincent: special taxi at 5 am to radio to present Wildlife Conservation.</t>
        </r>
        <r>
          <rPr>
            <sz val="8"/>
            <rFont val="Tahoma"/>
            <family val="0"/>
          </rPr>
          <t xml:space="preserve">
</t>
        </r>
      </text>
    </comment>
    <comment ref="C1227" authorId="1">
      <text>
        <r>
          <rPr>
            <b/>
            <sz val="8"/>
            <rFont val="Tahoma"/>
            <family val="0"/>
          </rPr>
          <t>Vincent: local transport use in Bamenda town to work with madame fosi.</t>
        </r>
        <r>
          <rPr>
            <sz val="8"/>
            <rFont val="Tahoma"/>
            <family val="0"/>
          </rPr>
          <t xml:space="preserve">
</t>
        </r>
      </text>
    </comment>
    <comment ref="C1304" authorId="1">
      <text>
        <r>
          <rPr>
            <b/>
            <sz val="8"/>
            <rFont val="Tahoma"/>
            <family val="0"/>
          </rPr>
          <t xml:space="preserve">anna: declaration of lost of resident permit. </t>
        </r>
        <r>
          <rPr>
            <sz val="8"/>
            <rFont val="Tahoma"/>
            <family val="0"/>
          </rPr>
          <t xml:space="preserve">
</t>
        </r>
      </text>
    </comment>
    <comment ref="C1305" authorId="1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06" authorId="1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08" authorId="1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312" authorId="1">
      <text>
        <r>
          <rPr>
            <b/>
            <sz val="8"/>
            <rFont val="Tahoma"/>
            <family val="0"/>
          </rPr>
          <t>Eric: Documents fax to the Minister of Forestry and Wildlife concerning corruption in the operation of Ntui.</t>
        </r>
        <r>
          <rPr>
            <sz val="8"/>
            <rFont val="Tahoma"/>
            <family val="0"/>
          </rPr>
          <t xml:space="preserve">
</t>
        </r>
      </text>
    </comment>
    <comment ref="C1314" authorId="0">
      <text>
        <r>
          <rPr>
            <b/>
            <sz val="8"/>
            <rFont val="Tahoma"/>
            <family val="0"/>
          </rPr>
          <t>Ericr:</t>
        </r>
        <r>
          <rPr>
            <sz val="8"/>
            <rFont val="Tahoma"/>
            <family val="0"/>
          </rPr>
          <t xml:space="preserve">
8 pictures taken during the  Bandjoun leopard skin arrest.</t>
        </r>
      </text>
    </comment>
    <comment ref="C1315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photocopy of press Releases </t>
        </r>
      </text>
    </comment>
    <comment ref="C1316" authorId="0">
      <text>
        <r>
          <rPr>
            <b/>
            <sz val="8"/>
            <rFont val="Tahoma"/>
            <family val="0"/>
          </rPr>
          <t>Eric: photocopy of p</t>
        </r>
        <r>
          <rPr>
            <b/>
            <sz val="8"/>
            <rFont val="Tahoma"/>
            <family val="2"/>
          </rPr>
          <t xml:space="preserve">ress Releases for radio, written press 
</t>
        </r>
      </text>
    </comment>
    <comment ref="C1317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Information kits for vincent's trip tor the North west province </t>
        </r>
      </text>
    </comment>
    <comment ref="C1318" authorId="1">
      <text>
        <r>
          <rPr>
            <b/>
            <sz val="8"/>
            <rFont val="Tahoma"/>
            <family val="0"/>
          </rPr>
          <t xml:space="preserve">vincent: photocopy of </t>
        </r>
        <r>
          <rPr>
            <sz val="8"/>
            <rFont val="Tahoma"/>
            <family val="0"/>
          </rPr>
          <t xml:space="preserve">
wildlife law enforcement booklet (English version)</t>
        </r>
      </text>
    </comment>
    <comment ref="C1320" authorId="1">
      <text>
        <r>
          <rPr>
            <b/>
            <sz val="8"/>
            <rFont val="Tahoma"/>
            <family val="0"/>
          </rPr>
          <t>vincent: photocopy of information kits.</t>
        </r>
        <r>
          <rPr>
            <sz val="8"/>
            <rFont val="Tahoma"/>
            <family val="0"/>
          </rPr>
          <t xml:space="preserve">
</t>
        </r>
      </text>
    </comment>
    <comment ref="C1321" authorId="1">
      <text>
        <r>
          <rPr>
            <b/>
            <sz val="8"/>
            <rFont val="Tahoma"/>
            <family val="0"/>
          </rPr>
          <t>vincent: photocopy of english version of wildlife law booklet.</t>
        </r>
        <r>
          <rPr>
            <sz val="8"/>
            <rFont val="Tahoma"/>
            <family val="0"/>
          </rPr>
          <t xml:space="preserve">
</t>
        </r>
      </text>
    </comment>
    <comment ref="C1327" authorId="0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C1342" authorId="0">
      <text>
        <r>
          <rPr>
            <b/>
            <sz val="8"/>
            <rFont val="Tahoma"/>
            <family val="0"/>
          </rPr>
          <t>Ofir: called vincent in Italy</t>
        </r>
        <r>
          <rPr>
            <sz val="8"/>
            <rFont val="Tahoma"/>
            <family val="0"/>
          </rPr>
          <t xml:space="preserve">
</t>
        </r>
      </text>
    </comment>
    <comment ref="C1343" authorId="0">
      <text>
        <r>
          <rPr>
            <b/>
            <sz val="8"/>
            <rFont val="Tahoma"/>
            <family val="0"/>
          </rPr>
          <t>Aime: called Josias in Congo</t>
        </r>
        <r>
          <rPr>
            <sz val="8"/>
            <rFont val="Tahoma"/>
            <family val="0"/>
          </rPr>
          <t xml:space="preserve">
</t>
        </r>
      </text>
    </comment>
    <comment ref="C1344" authorId="0">
      <text>
        <r>
          <rPr>
            <b/>
            <sz val="8"/>
            <rFont val="Tahoma"/>
            <family val="0"/>
          </rPr>
          <t>Emeline: called Ofir in Belgium</t>
        </r>
        <r>
          <rPr>
            <sz val="8"/>
            <rFont val="Tahoma"/>
            <family val="0"/>
          </rPr>
          <t xml:space="preserve">
</t>
        </r>
      </text>
    </comment>
    <comment ref="C1345" authorId="0">
      <text>
        <r>
          <rPr>
            <b/>
            <sz val="8"/>
            <rFont val="Tahoma"/>
            <family val="0"/>
          </rPr>
          <t>i26: called Ofir in Belgium</t>
        </r>
        <r>
          <rPr>
            <sz val="8"/>
            <rFont val="Tahoma"/>
            <family val="0"/>
          </rPr>
          <t xml:space="preserve">
</t>
        </r>
      </text>
    </comment>
    <comment ref="C1351" authorId="0">
      <text>
        <r>
          <rPr>
            <b/>
            <sz val="8"/>
            <rFont val="Tahoma"/>
            <family val="0"/>
          </rPr>
          <t>i26: called ofir in USA</t>
        </r>
        <r>
          <rPr>
            <sz val="8"/>
            <rFont val="Tahoma"/>
            <family val="0"/>
          </rPr>
          <t xml:space="preserve">
</t>
        </r>
      </text>
    </comment>
    <comment ref="C1352" authorId="0">
      <text>
        <r>
          <rPr>
            <b/>
            <sz val="8"/>
            <rFont val="Tahoma"/>
            <family val="0"/>
          </rPr>
          <t>Emeline: called Ofir in USA</t>
        </r>
        <r>
          <rPr>
            <sz val="8"/>
            <rFont val="Tahoma"/>
            <family val="0"/>
          </rPr>
          <t xml:space="preserve">
</t>
        </r>
      </text>
    </comment>
    <comment ref="C1354" authorId="0">
      <text>
        <r>
          <rPr>
            <b/>
            <sz val="8"/>
            <rFont val="Tahoma"/>
            <family val="0"/>
          </rPr>
          <t>Emeline: called Ofir in USA</t>
        </r>
        <r>
          <rPr>
            <sz val="8"/>
            <rFont val="Tahoma"/>
            <family val="0"/>
          </rPr>
          <t xml:space="preserve">
</t>
        </r>
      </text>
    </comment>
    <comment ref="C1355" authorId="0">
      <text>
        <r>
          <rPr>
            <b/>
            <sz val="8"/>
            <rFont val="Tahoma"/>
            <family val="0"/>
          </rPr>
          <t>Emeline: called Ofir in USA</t>
        </r>
        <r>
          <rPr>
            <sz val="8"/>
            <rFont val="Tahoma"/>
            <family val="0"/>
          </rPr>
          <t xml:space="preserve">
</t>
        </r>
      </text>
    </comment>
    <comment ref="C1363" authorId="0">
      <text>
        <r>
          <rPr>
            <b/>
            <sz val="8"/>
            <rFont val="Tahoma"/>
            <family val="0"/>
          </rPr>
          <t>Emeline: for visa de sortir of Ofir to USA</t>
        </r>
        <r>
          <rPr>
            <sz val="8"/>
            <rFont val="Tahoma"/>
            <family val="0"/>
          </rPr>
          <t xml:space="preserve">
</t>
        </r>
      </text>
    </comment>
    <comment ref="C1364" authorId="0">
      <text>
        <r>
          <rPr>
            <b/>
            <sz val="8"/>
            <rFont val="Tahoma"/>
            <family val="0"/>
          </rPr>
          <t>OFIR: Visa for moving out and in of the country</t>
        </r>
        <r>
          <rPr>
            <sz val="8"/>
            <rFont val="Tahoma"/>
            <family val="0"/>
          </rPr>
          <t xml:space="preserve">
</t>
        </r>
      </text>
    </comment>
    <comment ref="C137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Ntui operation</t>
        </r>
      </text>
    </comment>
    <comment ref="C1380" authorId="0">
      <text>
        <r>
          <rPr>
            <b/>
            <sz val="8"/>
            <rFont val="Tahoma"/>
            <family val="0"/>
          </rPr>
          <t>Ofir: Had to make  many calls  before leaving for USA</t>
        </r>
        <r>
          <rPr>
            <sz val="8"/>
            <rFont val="Tahoma"/>
            <family val="0"/>
          </rPr>
          <t xml:space="preserve">
</t>
        </r>
      </text>
    </comment>
    <comment ref="C1411" authorId="0">
      <text>
        <r>
          <rPr>
            <b/>
            <sz val="8"/>
            <rFont val="Tahoma"/>
            <family val="0"/>
          </rPr>
          <t>Emeline: bandjoum operation</t>
        </r>
        <r>
          <rPr>
            <sz val="8"/>
            <rFont val="Tahoma"/>
            <family val="0"/>
          </rPr>
          <t xml:space="preserve">
</t>
        </r>
      </text>
    </comment>
    <comment ref="C1451" authorId="0">
      <text>
        <r>
          <rPr>
            <b/>
            <sz val="8"/>
            <rFont val="Tahoma"/>
            <family val="0"/>
          </rPr>
          <t>Emeline: special taxi to western union</t>
        </r>
        <r>
          <rPr>
            <sz val="8"/>
            <rFont val="Tahoma"/>
            <family val="0"/>
          </rPr>
          <t xml:space="preserve">
</t>
        </r>
      </text>
    </comment>
    <comment ref="C1461" authorId="0">
      <text>
        <r>
          <rPr>
            <b/>
            <sz val="8"/>
            <rFont val="Tahoma"/>
            <family val="0"/>
          </rPr>
          <t>Emeline: office to unics and back to office</t>
        </r>
        <r>
          <rPr>
            <sz val="8"/>
            <rFont val="Tahoma"/>
            <family val="0"/>
          </rPr>
          <t xml:space="preserve">
</t>
        </r>
      </text>
    </comment>
    <comment ref="C1488" authorId="0">
      <text>
        <r>
          <rPr>
            <b/>
            <sz val="8"/>
            <rFont val="Tahoma"/>
            <family val="0"/>
          </rPr>
          <t>arrey: 300x4=1200 Fcfa.</t>
        </r>
        <r>
          <rPr>
            <sz val="8"/>
            <rFont val="Tahoma"/>
            <family val="0"/>
          </rPr>
          <t xml:space="preserve">
</t>
        </r>
      </text>
    </comment>
    <comment ref="C1491" authorId="0">
      <text>
        <r>
          <rPr>
            <b/>
            <sz val="8"/>
            <rFont val="Tahoma"/>
            <family val="0"/>
          </rPr>
          <t>arrey: 100x25=2500 Fcaf.</t>
        </r>
        <r>
          <rPr>
            <sz val="8"/>
            <rFont val="Tahoma"/>
            <family val="0"/>
          </rPr>
          <t xml:space="preserve">
</t>
        </r>
      </text>
    </comment>
    <comment ref="C1492" authorId="0">
      <text>
        <r>
          <rPr>
            <b/>
            <sz val="8"/>
            <rFont val="Tahoma"/>
            <family val="0"/>
          </rPr>
          <t>arrey: 12x100=1200 Fcfa.</t>
        </r>
        <r>
          <rPr>
            <sz val="8"/>
            <rFont val="Tahoma"/>
            <family val="0"/>
          </rPr>
          <t xml:space="preserve">
</t>
        </r>
      </text>
    </comment>
    <comment ref="C1495" authorId="0">
      <text>
        <r>
          <rPr>
            <b/>
            <sz val="8"/>
            <rFont val="Tahoma"/>
            <family val="0"/>
          </rPr>
          <t>arrey: 25x60=1500
photocopies of financial report.</t>
        </r>
        <r>
          <rPr>
            <sz val="8"/>
            <rFont val="Tahoma"/>
            <family val="0"/>
          </rPr>
          <t xml:space="preserve">
</t>
        </r>
      </text>
    </comment>
    <comment ref="C1496" authorId="0">
      <text>
        <r>
          <rPr>
            <b/>
            <sz val="8"/>
            <rFont val="Tahoma"/>
            <family val="0"/>
          </rPr>
          <t>arrey: Hp 21 black inc for printing.</t>
        </r>
        <r>
          <rPr>
            <sz val="8"/>
            <rFont val="Tahoma"/>
            <family val="0"/>
          </rPr>
          <t xml:space="preserve">
</t>
        </r>
      </text>
    </comment>
    <comment ref="C1497" authorId="0">
      <text>
        <r>
          <rPr>
            <b/>
            <sz val="8"/>
            <rFont val="Tahoma"/>
            <family val="0"/>
          </rPr>
          <t>arrey: Hp 22 colour inc for printing.</t>
        </r>
        <r>
          <rPr>
            <sz val="8"/>
            <rFont val="Tahoma"/>
            <family val="0"/>
          </rPr>
          <t xml:space="preserve">
</t>
        </r>
      </text>
    </comment>
    <comment ref="C1516" authorId="0">
      <text>
        <r>
          <rPr>
            <b/>
            <sz val="8"/>
            <rFont val="Tahoma"/>
            <family val="0"/>
          </rPr>
          <t>arrey: Transferred 5000fcfa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517" authorId="0">
      <text>
        <r>
          <rPr>
            <b/>
            <sz val="8"/>
            <rFont val="Tahoma"/>
            <family val="0"/>
          </rPr>
          <t>arrey: Transferred 12000 fcfa to Judith in Douala.</t>
        </r>
        <r>
          <rPr>
            <sz val="8"/>
            <rFont val="Tahoma"/>
            <family val="0"/>
          </rPr>
          <t xml:space="preserve">
</t>
        </r>
      </text>
    </comment>
    <comment ref="C1518" authorId="0">
      <text>
        <r>
          <rPr>
            <b/>
            <sz val="8"/>
            <rFont val="Tahoma"/>
            <family val="0"/>
          </rPr>
          <t>arrey: Transferred 49,000 Fcfa to judith in Kumba.</t>
        </r>
        <r>
          <rPr>
            <sz val="8"/>
            <rFont val="Tahoma"/>
            <family val="0"/>
          </rPr>
          <t xml:space="preserve">
</t>
        </r>
      </text>
    </comment>
    <comment ref="C1519" authorId="0">
      <text>
        <r>
          <rPr>
            <b/>
            <sz val="8"/>
            <rFont val="Tahoma"/>
            <family val="0"/>
          </rPr>
          <t>arrey: Transferred 50,000 fcfa to M. Tambe in Mamfe.</t>
        </r>
        <r>
          <rPr>
            <sz val="8"/>
            <rFont val="Tahoma"/>
            <family val="0"/>
          </rPr>
          <t xml:space="preserve">
</t>
        </r>
      </text>
    </comment>
    <comment ref="C1520" authorId="0">
      <text>
        <r>
          <rPr>
            <b/>
            <sz val="8"/>
            <rFont val="Tahoma"/>
            <family val="0"/>
          </rPr>
          <t>arrey: Transferred 47,800 Fcfa to i30 in Bafoussam.</t>
        </r>
        <r>
          <rPr>
            <sz val="8"/>
            <rFont val="Tahoma"/>
            <family val="0"/>
          </rPr>
          <t xml:space="preserve">
</t>
        </r>
      </text>
    </comment>
    <comment ref="C1521" authorId="0">
      <text>
        <r>
          <rPr>
            <b/>
            <sz val="8"/>
            <rFont val="Tahoma"/>
            <family val="0"/>
          </rPr>
          <t>arrey: Transferred 50,000 Fcaf to M. Tambe in Mamfe.</t>
        </r>
        <r>
          <rPr>
            <sz val="8"/>
            <rFont val="Tahoma"/>
            <family val="0"/>
          </rPr>
          <t xml:space="preserve">
</t>
        </r>
      </text>
    </comment>
    <comment ref="C1523" authorId="0">
      <text>
        <r>
          <rPr>
            <b/>
            <sz val="8"/>
            <rFont val="Tahoma"/>
            <family val="0"/>
          </rPr>
          <t>arrey: Transferred 9,500 Fcfa to i30 in Muyuka.</t>
        </r>
        <r>
          <rPr>
            <sz val="8"/>
            <rFont val="Tahoma"/>
            <family val="0"/>
          </rPr>
          <t xml:space="preserve">
</t>
        </r>
      </text>
    </comment>
    <comment ref="C1524" authorId="0">
      <text>
        <r>
          <rPr>
            <b/>
            <sz val="8"/>
            <rFont val="Tahoma"/>
            <family val="0"/>
          </rPr>
          <t>arrey: transferred 50,000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525" authorId="0">
      <text>
        <r>
          <rPr>
            <b/>
            <sz val="8"/>
            <rFont val="Tahoma"/>
            <family val="0"/>
          </rPr>
          <t>arrey: Transferred 10,000 fcfa to i33 in Banjoun.</t>
        </r>
        <r>
          <rPr>
            <sz val="8"/>
            <rFont val="Tahoma"/>
            <family val="0"/>
          </rPr>
          <t xml:space="preserve">
</t>
        </r>
      </text>
    </comment>
    <comment ref="C1526" authorId="0">
      <text>
        <r>
          <rPr>
            <b/>
            <sz val="8"/>
            <rFont val="Tahoma"/>
            <family val="0"/>
          </rPr>
          <t>arrey: transferred 48,000 Fcfa to i25 in Douala.</t>
        </r>
        <r>
          <rPr>
            <sz val="8"/>
            <rFont val="Tahoma"/>
            <family val="0"/>
          </rPr>
          <t xml:space="preserve">
</t>
        </r>
      </text>
    </comment>
    <comment ref="C1527" authorId="0">
      <text>
        <r>
          <rPr>
            <b/>
            <sz val="8"/>
            <rFont val="Tahoma"/>
            <family val="0"/>
          </rPr>
          <t>arrey: transferred 33,000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528" authorId="0">
      <text>
        <r>
          <rPr>
            <b/>
            <sz val="8"/>
            <rFont val="Tahoma"/>
            <family val="0"/>
          </rPr>
          <t>arrey: Transferred 22,500 fcfa to i30 in Limbe.</t>
        </r>
        <r>
          <rPr>
            <sz val="8"/>
            <rFont val="Tahoma"/>
            <family val="0"/>
          </rPr>
          <t xml:space="preserve">
</t>
        </r>
      </text>
    </comment>
    <comment ref="C1529" authorId="0">
      <text>
        <r>
          <rPr>
            <b/>
            <sz val="8"/>
            <rFont val="Tahoma"/>
            <family val="0"/>
          </rPr>
          <t>arrey: Transferred 100,000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530" authorId="0">
      <text>
        <r>
          <rPr>
            <b/>
            <sz val="8"/>
            <rFont val="Tahoma"/>
            <family val="0"/>
          </rPr>
          <t>arrey: transferred 33,500 fcfa to Felix in Bafoussam.</t>
        </r>
        <r>
          <rPr>
            <sz val="8"/>
            <rFont val="Tahoma"/>
            <family val="0"/>
          </rPr>
          <t xml:space="preserve">
</t>
        </r>
      </text>
    </comment>
    <comment ref="C1531" authorId="0">
      <text>
        <r>
          <rPr>
            <b/>
            <sz val="8"/>
            <rFont val="Tahoma"/>
            <family val="0"/>
          </rPr>
          <t>arrey: Transferred 23,000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532" authorId="0">
      <text>
        <r>
          <rPr>
            <b/>
            <sz val="8"/>
            <rFont val="Tahoma"/>
            <family val="0"/>
          </rPr>
          <t>arrey: Transferred 32,500 fcfa to i25 in Bafoussam.</t>
        </r>
        <r>
          <rPr>
            <sz val="8"/>
            <rFont val="Tahoma"/>
            <family val="0"/>
          </rPr>
          <t xml:space="preserve">
</t>
        </r>
      </text>
    </comment>
    <comment ref="C1533" authorId="0">
      <text>
        <r>
          <rPr>
            <b/>
            <sz val="8"/>
            <rFont val="Tahoma"/>
            <family val="0"/>
          </rPr>
          <t>arrey: transferred 10,000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534" authorId="0">
      <text>
        <r>
          <rPr>
            <b/>
            <sz val="8"/>
            <rFont val="Tahoma"/>
            <family val="0"/>
          </rPr>
          <t>arrey: transferred 26,600 to i30 in Bafoussam.</t>
        </r>
        <r>
          <rPr>
            <sz val="8"/>
            <rFont val="Tahoma"/>
            <family val="0"/>
          </rPr>
          <t xml:space="preserve">
</t>
        </r>
      </text>
    </comment>
    <comment ref="C1535" authorId="0">
      <text>
        <r>
          <rPr>
            <b/>
            <sz val="8"/>
            <rFont val="Tahoma"/>
            <family val="0"/>
          </rPr>
          <t>arrey: transferred 27,000 fcfa to i26 in buea.</t>
        </r>
        <r>
          <rPr>
            <sz val="8"/>
            <rFont val="Tahoma"/>
            <family val="0"/>
          </rPr>
          <t xml:space="preserve">
</t>
        </r>
      </text>
    </comment>
    <comment ref="C1536" authorId="0">
      <text>
        <r>
          <rPr>
            <b/>
            <sz val="8"/>
            <rFont val="Tahoma"/>
            <family val="0"/>
          </rPr>
          <t>arrey: Transferred 50,000 fcfa to Jones Ali in Bamenda.</t>
        </r>
        <r>
          <rPr>
            <sz val="8"/>
            <rFont val="Tahoma"/>
            <family val="0"/>
          </rPr>
          <t xml:space="preserve">
</t>
        </r>
      </text>
    </comment>
    <comment ref="C1537" authorId="0">
      <text>
        <r>
          <rPr>
            <b/>
            <sz val="8"/>
            <rFont val="Tahoma"/>
            <family val="0"/>
          </rPr>
          <t>arrey: transferred 40,000 fcfa to i26 in kumba.</t>
        </r>
        <r>
          <rPr>
            <sz val="8"/>
            <rFont val="Tahoma"/>
            <family val="0"/>
          </rPr>
          <t xml:space="preserve">
</t>
        </r>
      </text>
    </comment>
    <comment ref="C1538" authorId="0">
      <text>
        <r>
          <rPr>
            <b/>
            <sz val="8"/>
            <rFont val="Tahoma"/>
            <family val="0"/>
          </rPr>
          <t>arrey: Transferred 23,600 fcfa to i25 in bafoussam.</t>
        </r>
        <r>
          <rPr>
            <sz val="8"/>
            <rFont val="Tahoma"/>
            <family val="0"/>
          </rPr>
          <t xml:space="preserve">
</t>
        </r>
      </text>
    </comment>
    <comment ref="C1539" authorId="0">
      <text>
        <r>
          <rPr>
            <b/>
            <sz val="8"/>
            <rFont val="Tahoma"/>
            <family val="0"/>
          </rPr>
          <t>arrey: Transferred 20,000 Fcfa to i25 in Douala.</t>
        </r>
        <r>
          <rPr>
            <sz val="8"/>
            <rFont val="Tahoma"/>
            <family val="0"/>
          </rPr>
          <t xml:space="preserve">
</t>
        </r>
      </text>
    </comment>
    <comment ref="C1540" authorId="0">
      <text>
        <r>
          <rPr>
            <b/>
            <sz val="8"/>
            <rFont val="Tahoma"/>
            <family val="0"/>
          </rPr>
          <t>arrey: transferred 66,000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541" authorId="0">
      <text>
        <r>
          <rPr>
            <b/>
            <sz val="8"/>
            <rFont val="Tahoma"/>
            <family val="0"/>
          </rPr>
          <t>arrey: Transferred 10,000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542" authorId="0">
      <text>
        <r>
          <rPr>
            <b/>
            <sz val="8"/>
            <rFont val="Tahoma"/>
            <family val="0"/>
          </rPr>
          <t>arrey: transferred 25,500 Fcfa to i39 in Bafoussam.</t>
        </r>
        <r>
          <rPr>
            <sz val="8"/>
            <rFont val="Tahoma"/>
            <family val="0"/>
          </rPr>
          <t xml:space="preserve">
</t>
        </r>
      </text>
    </comment>
    <comment ref="C1543" authorId="0">
      <text>
        <r>
          <rPr>
            <b/>
            <sz val="8"/>
            <rFont val="Tahoma"/>
            <family val="0"/>
          </rPr>
          <t>arrey: Transferred 36,000 Fcfa to i30 in Kumba.</t>
        </r>
        <r>
          <rPr>
            <sz val="8"/>
            <rFont val="Tahoma"/>
            <family val="0"/>
          </rPr>
          <t xml:space="preserve">
</t>
        </r>
      </text>
    </comment>
    <comment ref="C1544" authorId="0">
      <text>
        <r>
          <rPr>
            <b/>
            <sz val="8"/>
            <rFont val="Tahoma"/>
            <family val="0"/>
          </rPr>
          <t>arrey: Tyransfered 20,000 Fcfa to i30 in Kumba.</t>
        </r>
        <r>
          <rPr>
            <sz val="8"/>
            <rFont val="Tahoma"/>
            <family val="0"/>
          </rPr>
          <t xml:space="preserve">
</t>
        </r>
      </text>
    </comment>
    <comment ref="C1545" authorId="0">
      <text>
        <r>
          <rPr>
            <b/>
            <sz val="8"/>
            <rFont val="Tahoma"/>
            <family val="0"/>
          </rPr>
          <t>arrey: Transferred 120,000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1546" authorId="0">
      <text>
        <r>
          <rPr>
            <b/>
            <sz val="8"/>
            <rFont val="Tahoma"/>
            <family val="0"/>
          </rPr>
          <t>arrey: Transferred 50,000 Fcfa tob M. Tambe in Mamfe.</t>
        </r>
        <r>
          <rPr>
            <sz val="8"/>
            <rFont val="Tahoma"/>
            <family val="0"/>
          </rPr>
          <t xml:space="preserve">
</t>
        </r>
      </text>
    </comment>
    <comment ref="C155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x16 plates of food=8000frs
salad=12.000frs
fish=12.000frs
chicken=15000frs</t>
        </r>
      </text>
    </comment>
    <comment ref="C1560" authorId="0">
      <text>
        <r>
          <rPr>
            <b/>
            <sz val="8"/>
            <rFont val="Tahoma"/>
            <family val="0"/>
          </rPr>
          <t>Emeline: December rent</t>
        </r>
        <r>
          <rPr>
            <sz val="8"/>
            <rFont val="Tahoma"/>
            <family val="0"/>
          </rPr>
          <t xml:space="preserve">
</t>
        </r>
      </text>
    </comment>
    <comment ref="C1561" authorId="0">
      <text>
        <r>
          <rPr>
            <b/>
            <sz val="8"/>
            <rFont val="Tahoma"/>
            <family val="0"/>
          </rPr>
          <t>Emeline: January 2009 rent. Paid earlier because the due date of payment falls within christmas break period</t>
        </r>
        <r>
          <rPr>
            <sz val="8"/>
            <rFont val="Tahoma"/>
            <family val="0"/>
          </rPr>
          <t xml:space="preserve">
</t>
        </r>
      </text>
    </comment>
    <comment ref="E15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E157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E13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E13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C1508" authorId="1">
      <text>
        <r>
          <rPr>
            <b/>
            <sz val="8"/>
            <rFont val="Tahoma"/>
            <family val="0"/>
          </rPr>
          <t>Anna: photocopies of Gaining ground, 3 copies of the trouble with Africa, 4 copies of Africa Works, 3 copies of The white man's burden and 4copies of "missing the point of development talk reflection for activists"</t>
        </r>
        <r>
          <rPr>
            <sz val="8"/>
            <rFont val="Tahoma"/>
            <family val="0"/>
          </rPr>
          <t xml:space="preserve">
</t>
        </r>
      </text>
    </comment>
    <comment ref="C1494" authorId="0">
      <text>
        <r>
          <rPr>
            <b/>
            <sz val="8"/>
            <rFont val="Tahoma"/>
            <family val="0"/>
          </rPr>
          <t xml:space="preserve">Eric: </t>
        </r>
        <r>
          <rPr>
            <sz val="8"/>
            <rFont val="Tahoma"/>
            <family val="2"/>
          </rPr>
          <t>Projector hire for screening of movie in office</t>
        </r>
        <r>
          <rPr>
            <sz val="8"/>
            <rFont val="Tahoma"/>
            <family val="0"/>
          </rPr>
          <t xml:space="preserve">
</t>
        </r>
      </text>
    </comment>
    <comment ref="C1506" authorId="0">
      <text>
        <r>
          <rPr>
            <b/>
            <sz val="8"/>
            <rFont val="Tahoma"/>
            <family val="0"/>
          </rPr>
          <t xml:space="preserve">Eric: </t>
        </r>
        <r>
          <rPr>
            <sz val="8"/>
            <rFont val="Tahoma"/>
            <family val="2"/>
          </rPr>
          <t>Projector hire for screening of movie in office</t>
        </r>
        <r>
          <rPr>
            <sz val="8"/>
            <rFont val="Tahoma"/>
            <family val="0"/>
          </rPr>
          <t xml:space="preserve">
</t>
        </r>
      </text>
    </comment>
    <comment ref="E10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E10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E106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C7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Ntui operation</t>
        </r>
      </text>
    </comment>
    <comment ref="C8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Ntui operation</t>
        </r>
      </text>
    </comment>
    <comment ref="E13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E10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C662" authorId="0">
      <text>
        <r>
          <rPr>
            <b/>
            <sz val="8"/>
            <rFont val="Tahoma"/>
            <family val="0"/>
          </rPr>
          <t>i26: coordinating others investigators and planning new mission</t>
        </r>
        <r>
          <rPr>
            <sz val="8"/>
            <rFont val="Tahoma"/>
            <family val="0"/>
          </rPr>
          <t xml:space="preserve">
</t>
        </r>
      </text>
    </comment>
    <comment ref="C663" authorId="0">
      <text>
        <r>
          <rPr>
            <b/>
            <sz val="8"/>
            <rFont val="Tahoma"/>
            <family val="0"/>
          </rPr>
          <t>i26: coordinating others investigators and planning new mission</t>
        </r>
        <r>
          <rPr>
            <sz val="8"/>
            <rFont val="Tahoma"/>
            <family val="0"/>
          </rPr>
          <t xml:space="preserve">
</t>
        </r>
      </text>
    </comment>
    <comment ref="C8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Ntui operation</t>
        </r>
      </text>
    </comment>
    <comment ref="F693" authorId="0">
      <text>
        <r>
          <rPr>
            <b/>
            <sz val="8"/>
            <rFont val="Tahoma"/>
            <family val="0"/>
          </rPr>
          <t>i33: Bandjoum operation</t>
        </r>
      </text>
    </comment>
    <comment ref="E694" authorId="0">
      <text>
        <r>
          <rPr>
            <b/>
            <sz val="8"/>
            <rFont val="Tahoma"/>
            <family val="0"/>
          </rPr>
          <t>I33: Christmas bonus</t>
        </r>
        <r>
          <rPr>
            <sz val="8"/>
            <rFont val="Tahoma"/>
            <family val="0"/>
          </rPr>
          <t xml:space="preserve">
</t>
        </r>
      </text>
    </comment>
    <comment ref="E691" authorId="0">
      <text>
        <r>
          <rPr>
            <b/>
            <sz val="8"/>
            <rFont val="Tahoma"/>
            <family val="0"/>
          </rPr>
          <t>I30: Christmas bonus</t>
        </r>
        <r>
          <rPr>
            <sz val="8"/>
            <rFont val="Tahoma"/>
            <family val="0"/>
          </rPr>
          <t xml:space="preserve">
</t>
        </r>
      </text>
    </comment>
    <comment ref="E688" authorId="0">
      <text>
        <r>
          <rPr>
            <b/>
            <sz val="8"/>
            <rFont val="Tahoma"/>
            <family val="0"/>
          </rPr>
          <t>I25: Christmas bonus</t>
        </r>
        <r>
          <rPr>
            <sz val="8"/>
            <rFont val="Tahoma"/>
            <family val="0"/>
          </rPr>
          <t xml:space="preserve">
</t>
        </r>
      </text>
    </comment>
    <comment ref="E685" authorId="0">
      <text>
        <r>
          <rPr>
            <b/>
            <sz val="8"/>
            <rFont val="Tahoma"/>
            <family val="0"/>
          </rPr>
          <t>I26: Christmas bonus</t>
        </r>
        <r>
          <rPr>
            <sz val="8"/>
            <rFont val="Tahoma"/>
            <family val="0"/>
          </rPr>
          <t xml:space="preserve">
</t>
        </r>
      </text>
    </comment>
    <comment ref="E722" authorId="0">
      <text>
        <r>
          <rPr>
            <b/>
            <sz val="8"/>
            <rFont val="Tahoma"/>
            <family val="0"/>
          </rPr>
          <t>Julius: Christmas bonus</t>
        </r>
        <r>
          <rPr>
            <sz val="8"/>
            <rFont val="Tahoma"/>
            <family val="0"/>
          </rPr>
          <t xml:space="preserve">
</t>
        </r>
      </text>
    </comment>
    <comment ref="C7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extra calls for the arrangement and information of the LAGA family for the lost of his fiancee.</t>
        </r>
      </text>
    </comment>
    <comment ref="C104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repaired hard disc</t>
        </r>
      </text>
    </comment>
    <comment ref="C1504" authorId="0">
      <text>
        <r>
          <rPr>
            <b/>
            <sz val="8"/>
            <rFont val="Tahoma"/>
            <family val="0"/>
          </rPr>
          <t>Emeline: advance payment of 170.000frs Night and Day watch during the period of one month because Director travelled to USA and LAGA members had a christmas break of 2 weeks. The remaining 100.000frs will be paid in January</t>
        </r>
        <r>
          <rPr>
            <sz val="8"/>
            <rFont val="Tahoma"/>
            <family val="0"/>
          </rPr>
          <t xml:space="preserve">
</t>
        </r>
      </text>
    </comment>
    <comment ref="C1038" authorId="0">
      <text>
        <r>
          <rPr>
            <b/>
            <sz val="8"/>
            <rFont val="Tahoma"/>
            <family val="0"/>
          </rPr>
          <t>Aime: repaired one leg which was broken</t>
        </r>
        <r>
          <rPr>
            <sz val="8"/>
            <rFont val="Tahoma"/>
            <family val="0"/>
          </rPr>
          <t xml:space="preserve">
</t>
        </r>
      </text>
    </comment>
    <comment ref="C150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november Alarm</t>
        </r>
      </text>
    </comment>
    <comment ref="C732" authorId="0">
      <text>
        <r>
          <rPr>
            <b/>
            <sz val="8"/>
            <rFont val="Tahoma"/>
            <family val="0"/>
          </rPr>
          <t>user: Ntui operation follow up</t>
        </r>
        <r>
          <rPr>
            <sz val="8"/>
            <rFont val="Tahoma"/>
            <family val="0"/>
          </rPr>
          <t xml:space="preserve">
</t>
        </r>
      </text>
    </comment>
    <comment ref="C821" authorId="0">
      <text>
        <r>
          <rPr>
            <b/>
            <sz val="8"/>
            <rFont val="Tahoma"/>
            <family val="0"/>
          </rPr>
          <t>Djemili: Bandjuom</t>
        </r>
        <r>
          <rPr>
            <sz val="8"/>
            <rFont val="Tahoma"/>
            <family val="0"/>
          </rPr>
          <t xml:space="preserve">
operation follow up</t>
        </r>
      </text>
    </comment>
    <comment ref="C28" authorId="0">
      <text>
        <r>
          <rPr>
            <b/>
            <sz val="8"/>
            <rFont val="Tahoma"/>
            <family val="0"/>
          </rPr>
          <t>i39: By Clando</t>
        </r>
        <r>
          <rPr>
            <sz val="8"/>
            <rFont val="Tahoma"/>
            <family val="0"/>
          </rPr>
          <t xml:space="preserve">
</t>
        </r>
      </text>
    </comment>
    <comment ref="C121" authorId="5">
      <text>
        <r>
          <rPr>
            <b/>
            <sz val="8"/>
            <rFont val="Tahoma"/>
            <family val="0"/>
          </rPr>
          <t>i33: transport to office to submit report.</t>
        </r>
        <r>
          <rPr>
            <sz val="8"/>
            <rFont val="Tahoma"/>
            <family val="0"/>
          </rPr>
          <t xml:space="preserve">
</t>
        </r>
      </text>
    </comment>
    <comment ref="C1348" authorId="0">
      <text>
        <r>
          <rPr>
            <b/>
            <sz val="8"/>
            <rFont val="Tahoma"/>
            <family val="0"/>
          </rPr>
          <t>Horline: called Ofir in USA</t>
        </r>
        <r>
          <rPr>
            <sz val="8"/>
            <rFont val="Tahoma"/>
            <family val="0"/>
          </rPr>
          <t xml:space="preserve">
</t>
        </r>
      </text>
    </comment>
    <comment ref="C1500" authorId="0">
      <text>
        <r>
          <rPr>
            <b/>
            <sz val="8"/>
            <rFont val="Tahoma"/>
            <family val="0"/>
          </rPr>
          <t xml:space="preserve">Eric: </t>
        </r>
        <r>
          <rPr>
            <sz val="8"/>
            <rFont val="Tahoma"/>
            <family val="2"/>
          </rPr>
          <t>Electricity repairs for bad bulb in office</t>
        </r>
        <r>
          <rPr>
            <sz val="8"/>
            <rFont val="Tahoma"/>
            <family val="0"/>
          </rPr>
          <t xml:space="preserve">
</t>
        </r>
      </text>
    </comment>
    <comment ref="C155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2 drink each for 15 people</t>
        </r>
      </text>
    </comment>
    <comment ref="C1522" authorId="0">
      <text>
        <r>
          <rPr>
            <b/>
            <sz val="8"/>
            <rFont val="Tahoma"/>
            <family val="0"/>
          </rPr>
          <t>Arrey: 18.000frs to I39 in Bafoussam</t>
        </r>
        <r>
          <rPr>
            <sz val="8"/>
            <rFont val="Tahoma"/>
            <family val="0"/>
          </rPr>
          <t xml:space="preserve">
</t>
        </r>
      </text>
    </comment>
    <comment ref="C1346" authorId="0">
      <text>
        <r>
          <rPr>
            <b/>
            <sz val="8"/>
            <rFont val="Tahoma"/>
            <family val="0"/>
          </rPr>
          <t>ofir: Called office from Belgium.</t>
        </r>
        <r>
          <rPr>
            <sz val="8"/>
            <rFont val="Tahoma"/>
            <family val="0"/>
          </rPr>
          <t xml:space="preserve">
</t>
        </r>
      </text>
    </comment>
    <comment ref="B1346" authorId="0">
      <text>
        <r>
          <rPr>
            <b/>
            <sz val="8"/>
            <rFont val="Tahoma"/>
            <family val="0"/>
          </rPr>
          <t>ofir: 10 eurosx646=6460f cfa</t>
        </r>
        <r>
          <rPr>
            <sz val="8"/>
            <rFont val="Tahoma"/>
            <family val="0"/>
          </rPr>
          <t xml:space="preserve">
</t>
        </r>
      </text>
    </comment>
    <comment ref="B1349" authorId="0">
      <text>
        <r>
          <rPr>
            <b/>
            <sz val="8"/>
            <rFont val="Tahoma"/>
            <family val="0"/>
          </rPr>
          <t>ofir: 100$x480=48,000 fcfa.</t>
        </r>
        <r>
          <rPr>
            <sz val="8"/>
            <rFont val="Tahoma"/>
            <family val="0"/>
          </rPr>
          <t xml:space="preserve">
</t>
        </r>
      </text>
    </comment>
    <comment ref="C1349" authorId="0">
      <text>
        <r>
          <rPr>
            <b/>
            <sz val="8"/>
            <rFont val="Tahoma"/>
            <family val="0"/>
          </rPr>
          <t>ofir: Called Cameroon.</t>
        </r>
        <r>
          <rPr>
            <sz val="8"/>
            <rFont val="Tahoma"/>
            <family val="0"/>
          </rPr>
          <t xml:space="preserve">
</t>
        </r>
      </text>
    </comment>
    <comment ref="B1353" authorId="0">
      <text>
        <r>
          <rPr>
            <b/>
            <sz val="8"/>
            <rFont val="Tahoma"/>
            <family val="0"/>
          </rPr>
          <t>ofir: 10$x480Fcfa=4800fcfa</t>
        </r>
        <r>
          <rPr>
            <sz val="8"/>
            <rFont val="Tahoma"/>
            <family val="0"/>
          </rPr>
          <t xml:space="preserve">
</t>
        </r>
      </text>
    </comment>
    <comment ref="C1353" authorId="0">
      <text>
        <r>
          <rPr>
            <b/>
            <sz val="8"/>
            <rFont val="Tahoma"/>
            <family val="0"/>
          </rPr>
          <t>ofir: called Cameroon from the US.</t>
        </r>
        <r>
          <rPr>
            <sz val="8"/>
            <rFont val="Tahoma"/>
            <family val="0"/>
          </rPr>
          <t xml:space="preserve">
</t>
        </r>
      </text>
    </comment>
    <comment ref="B1347" authorId="0">
      <text>
        <r>
          <rPr>
            <b/>
            <sz val="8"/>
            <rFont val="Tahoma"/>
            <family val="0"/>
          </rPr>
          <t>ofir: 10.10 $x 480 fcfa=4848 fcfa</t>
        </r>
        <r>
          <rPr>
            <sz val="8"/>
            <rFont val="Tahoma"/>
            <family val="0"/>
          </rPr>
          <t xml:space="preserve">
</t>
        </r>
      </text>
    </comment>
    <comment ref="C1347" authorId="0">
      <text>
        <r>
          <rPr>
            <b/>
            <sz val="8"/>
            <rFont val="Tahoma"/>
            <family val="0"/>
          </rPr>
          <t>ofir: Called cameroon.</t>
        </r>
        <r>
          <rPr>
            <sz val="8"/>
            <rFont val="Tahoma"/>
            <family val="0"/>
          </rPr>
          <t xml:space="preserve">
</t>
        </r>
      </text>
    </comment>
    <comment ref="C1509" authorId="1">
      <text>
        <r>
          <rPr>
            <b/>
            <sz val="8"/>
            <rFont val="Tahoma"/>
            <family val="0"/>
          </rPr>
          <t>Anna: binding of a copy of Gaining ground.</t>
        </r>
        <r>
          <rPr>
            <sz val="8"/>
            <rFont val="Tahoma"/>
            <family val="0"/>
          </rPr>
          <t xml:space="preserve">
</t>
        </r>
      </text>
    </comment>
    <comment ref="C1510" authorId="1">
      <text>
        <r>
          <rPr>
            <b/>
            <sz val="8"/>
            <rFont val="Tahoma"/>
            <family val="0"/>
          </rPr>
          <t>Anna:binding of three copies of The trouble with Africa.</t>
        </r>
        <r>
          <rPr>
            <sz val="8"/>
            <rFont val="Tahoma"/>
            <family val="0"/>
          </rPr>
          <t xml:space="preserve">
</t>
        </r>
      </text>
    </comment>
    <comment ref="C1511" authorId="1">
      <text>
        <r>
          <rPr>
            <b/>
            <sz val="8"/>
            <rFont val="Tahoma"/>
            <family val="0"/>
          </rPr>
          <t>Anna: binding of 4 copies of Africa works</t>
        </r>
        <r>
          <rPr>
            <sz val="8"/>
            <rFont val="Tahoma"/>
            <family val="0"/>
          </rPr>
          <t xml:space="preserve">
</t>
        </r>
      </text>
    </comment>
    <comment ref="C1512" authorId="1">
      <text>
        <r>
          <rPr>
            <b/>
            <sz val="8"/>
            <rFont val="Tahoma"/>
            <family val="0"/>
          </rPr>
          <t>Anna: binding of 4 copies of "missing the point of development talk reflection for activists.</t>
        </r>
        <r>
          <rPr>
            <sz val="8"/>
            <rFont val="Tahoma"/>
            <family val="0"/>
          </rPr>
          <t xml:space="preserve">
</t>
        </r>
      </text>
    </comment>
    <comment ref="C13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for printing Business cards</t>
        </r>
      </text>
    </comment>
    <comment ref="E10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christmas Bonus</t>
        </r>
      </text>
    </comment>
    <comment ref="C795" authorId="0">
      <text>
        <r>
          <rPr>
            <b/>
            <sz val="8"/>
            <rFont val="Tahoma"/>
            <family val="0"/>
          </rPr>
          <t xml:space="preserve">user: Bandjoum operation 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judith: By Clando.</t>
        </r>
        <r>
          <rPr>
            <sz val="8"/>
            <rFont val="Tahoma"/>
            <family val="0"/>
          </rPr>
          <t xml:space="preserve">
</t>
        </r>
      </text>
    </comment>
    <comment ref="B1350" authorId="5">
      <text>
        <r>
          <rPr>
            <b/>
            <sz val="8"/>
            <rFont val="Tahoma"/>
            <family val="0"/>
          </rPr>
          <t>ofir: 29.99$x480=14395.2 fcfa</t>
        </r>
        <r>
          <rPr>
            <sz val="8"/>
            <rFont val="Tahoma"/>
            <family val="0"/>
          </rPr>
          <t xml:space="preserve">
</t>
        </r>
      </text>
    </comment>
    <comment ref="C1350" authorId="5">
      <text>
        <r>
          <rPr>
            <b/>
            <sz val="8"/>
            <rFont val="Tahoma"/>
            <family val="0"/>
          </rPr>
          <t>ofir: bought phone when in the USA for easy communication.</t>
        </r>
        <r>
          <rPr>
            <sz val="8"/>
            <rFont val="Tahoma"/>
            <family val="0"/>
          </rPr>
          <t xml:space="preserve">
</t>
        </r>
      </text>
    </comment>
    <comment ref="C1563" authorId="5">
      <text>
        <r>
          <rPr>
            <b/>
            <sz val="8"/>
            <rFont val="Tahoma"/>
            <family val="0"/>
          </rPr>
          <t xml:space="preserve">USER: total amount was 31910+2047 fcfa as penalties for delayed payment. The delayed payment </t>
        </r>
        <r>
          <rPr>
            <sz val="8"/>
            <rFont val="Tahoma"/>
            <family val="0"/>
          </rPr>
          <t xml:space="preserve">
was reducted from ofir.</t>
        </r>
      </text>
    </comment>
    <comment ref="C741" authorId="0">
      <text>
        <r>
          <rPr>
            <b/>
            <sz val="8"/>
            <rFont val="Tahoma"/>
            <family val="0"/>
          </rPr>
          <t>user: bandjoum operation</t>
        </r>
        <r>
          <rPr>
            <sz val="8"/>
            <rFont val="Tahoma"/>
            <family val="0"/>
          </rPr>
          <t xml:space="preserve">
</t>
        </r>
      </text>
    </comment>
    <comment ref="C1501" authorId="0">
      <text>
        <r>
          <rPr>
            <b/>
            <sz val="8"/>
            <rFont val="Tahoma"/>
            <family val="0"/>
          </rPr>
          <t>arrey: Hp 21 black inc for printing.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<sst xmlns="http://schemas.openxmlformats.org/spreadsheetml/2006/main" count="6754" uniqueCount="927">
  <si>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</si>
  <si>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</si>
  <si>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</si>
  <si>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</si>
  <si>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</si>
  <si>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</si>
  <si>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</si>
  <si>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</si>
  <si>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</si>
  <si>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</si>
  <si>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</si>
  <si>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</si>
  <si>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 xml:space="preserve">FINANCIAL REPORT      -       2008     </t>
  </si>
  <si>
    <t>Amount CFA</t>
  </si>
  <si>
    <t>Budget line</t>
  </si>
  <si>
    <t>Details</t>
  </si>
  <si>
    <t>Amount USD</t>
  </si>
  <si>
    <t>Investigations</t>
  </si>
  <si>
    <t>Operations</t>
  </si>
  <si>
    <t>1 Operation</t>
  </si>
  <si>
    <t>legal</t>
  </si>
  <si>
    <t>Media</t>
  </si>
  <si>
    <t>Policy &amp; External Relations</t>
  </si>
  <si>
    <t>Management</t>
  </si>
  <si>
    <t>Coordination</t>
  </si>
  <si>
    <t>Office</t>
  </si>
  <si>
    <t>total exp</t>
  </si>
  <si>
    <t>investigations</t>
  </si>
  <si>
    <t>Mission 1</t>
  </si>
  <si>
    <t>West</t>
  </si>
  <si>
    <t>Leopard Skins</t>
  </si>
  <si>
    <t>Tonga</t>
  </si>
  <si>
    <t>Bafoussam-Tonga</t>
  </si>
  <si>
    <t>Traveling Expenses</t>
  </si>
  <si>
    <t>1-i39-r</t>
  </si>
  <si>
    <t>5/12</t>
  </si>
  <si>
    <t>i39</t>
  </si>
  <si>
    <t>Tonga-Bafoussam</t>
  </si>
  <si>
    <t>Inter-city transport</t>
  </si>
  <si>
    <t>Transport</t>
  </si>
  <si>
    <t>Local Transport</t>
  </si>
  <si>
    <t>Feeding</t>
  </si>
  <si>
    <t>Mission 2</t>
  </si>
  <si>
    <t xml:space="preserve">South west </t>
  </si>
  <si>
    <t>Muyuka/Munyenge</t>
  </si>
  <si>
    <t>Ivory</t>
  </si>
  <si>
    <t>i30</t>
  </si>
  <si>
    <t>2-phone-7</t>
  </si>
  <si>
    <t>1/12</t>
  </si>
  <si>
    <t>2-phone-78</t>
  </si>
  <si>
    <t>6/12</t>
  </si>
  <si>
    <t>2-phone-87</t>
  </si>
  <si>
    <t>7/12</t>
  </si>
  <si>
    <t>2-phone-112</t>
  </si>
  <si>
    <t>9/12</t>
  </si>
  <si>
    <t>2-phone-116</t>
  </si>
  <si>
    <t>10/12</t>
  </si>
  <si>
    <t>Batie-Bafoussam</t>
  </si>
  <si>
    <t>2-i30-r</t>
  </si>
  <si>
    <t>Bafoussam-Douala</t>
  </si>
  <si>
    <t>2-i30-1</t>
  </si>
  <si>
    <t>Douala-Tiko</t>
  </si>
  <si>
    <t>2-i30-2</t>
  </si>
  <si>
    <t>Tiko-Muyuka</t>
  </si>
  <si>
    <t>2-i30-3</t>
  </si>
  <si>
    <t>Muyuka-Munyenge</t>
  </si>
  <si>
    <t>Munyenge-Muyuka</t>
  </si>
  <si>
    <t>Muyuka-Malende</t>
  </si>
  <si>
    <t>8/12</t>
  </si>
  <si>
    <t>Malende-Muyuka</t>
  </si>
  <si>
    <t>Lodging</t>
  </si>
  <si>
    <t>2-i30-8</t>
  </si>
  <si>
    <t>2-i30-9</t>
  </si>
  <si>
    <t>Drinks with informer</t>
  </si>
  <si>
    <t>Trust Building</t>
  </si>
  <si>
    <t>Mission 3</t>
  </si>
  <si>
    <t>Bandjoun</t>
  </si>
  <si>
    <t>i33</t>
  </si>
  <si>
    <t>3-phone-35</t>
  </si>
  <si>
    <t>3/12</t>
  </si>
  <si>
    <t>3-phone-55</t>
  </si>
  <si>
    <t>4/12</t>
  </si>
  <si>
    <t>3-phone-81</t>
  </si>
  <si>
    <t>3-phone-85</t>
  </si>
  <si>
    <t>3-phone-91</t>
  </si>
  <si>
    <t>3-phone-104</t>
  </si>
  <si>
    <t>Julius</t>
  </si>
  <si>
    <t>3-phone-123-123a</t>
  </si>
  <si>
    <t>3-phone-125</t>
  </si>
  <si>
    <t>3-phone-132</t>
  </si>
  <si>
    <t>11/12</t>
  </si>
  <si>
    <t>Yaounde-Bandjoun</t>
  </si>
  <si>
    <t>3-i33-1</t>
  </si>
  <si>
    <t>Bandjoun-Yaounde</t>
  </si>
  <si>
    <t>3-i33-2</t>
  </si>
  <si>
    <t>3-i33-r</t>
  </si>
  <si>
    <t>3-i33-3</t>
  </si>
  <si>
    <t>Drinks With Informer</t>
  </si>
  <si>
    <t>Mission 4</t>
  </si>
  <si>
    <t>Center</t>
  </si>
  <si>
    <t>Ndiki</t>
  </si>
  <si>
    <t>Gorilla</t>
  </si>
  <si>
    <t>4-phone-81</t>
  </si>
  <si>
    <t>4-phone-86</t>
  </si>
  <si>
    <t>4-phone-90</t>
  </si>
  <si>
    <t>4-phone-94</t>
  </si>
  <si>
    <t>4-i39-r</t>
  </si>
  <si>
    <t>4-i39-1</t>
  </si>
  <si>
    <t>trust Building</t>
  </si>
  <si>
    <t>6-8/12/2008</t>
  </si>
  <si>
    <t>3-11/12/2008</t>
  </si>
  <si>
    <t>Magba</t>
  </si>
  <si>
    <t>Mission 5</t>
  </si>
  <si>
    <t>5-phone-100</t>
  </si>
  <si>
    <t>i25</t>
  </si>
  <si>
    <t>5-phone-120</t>
  </si>
  <si>
    <t>5-phone-135</t>
  </si>
  <si>
    <t>Bafoussam-Magba</t>
  </si>
  <si>
    <t>5-i25-3</t>
  </si>
  <si>
    <t>Magba-Manki</t>
  </si>
  <si>
    <t>5-i25-r</t>
  </si>
  <si>
    <t>Magba-Barrage</t>
  </si>
  <si>
    <t>Barrage- Magba</t>
  </si>
  <si>
    <t>Local Transprot</t>
  </si>
  <si>
    <t>5-i25-2</t>
  </si>
  <si>
    <t>9-11/12/2008</t>
  </si>
  <si>
    <t>Mission 6</t>
  </si>
  <si>
    <t>6-phone-131</t>
  </si>
  <si>
    <t>6-phone-149</t>
  </si>
  <si>
    <t>12/12</t>
  </si>
  <si>
    <t>Limbe- Bojongo</t>
  </si>
  <si>
    <t>6-i30-r</t>
  </si>
  <si>
    <t>Bojongo-Limbe</t>
  </si>
  <si>
    <t>Douala-Batie</t>
  </si>
  <si>
    <t>6-i30-7</t>
  </si>
  <si>
    <t xml:space="preserve">South West </t>
  </si>
  <si>
    <t>Bojongo</t>
  </si>
  <si>
    <t>lodging</t>
  </si>
  <si>
    <t>6-i30-9</t>
  </si>
  <si>
    <t>11-12/12/2008</t>
  </si>
  <si>
    <t>Mission 7</t>
  </si>
  <si>
    <t>Dschang</t>
  </si>
  <si>
    <t>Phone</t>
  </si>
  <si>
    <t>Communication</t>
  </si>
  <si>
    <t>7-i39-5</t>
  </si>
  <si>
    <t>Bafoussam-Dschang</t>
  </si>
  <si>
    <t>7-i39-r</t>
  </si>
  <si>
    <t>Dschang-Bafoussam</t>
  </si>
  <si>
    <t>13/12</t>
  </si>
  <si>
    <t>7-i39-2</t>
  </si>
  <si>
    <t>Postage</t>
  </si>
  <si>
    <t>7-i39-4</t>
  </si>
  <si>
    <t>15/12</t>
  </si>
  <si>
    <t>11-15/12/2008</t>
  </si>
  <si>
    <t>Mission 8</t>
  </si>
  <si>
    <t>Buea</t>
  </si>
  <si>
    <t>Internet Fraud</t>
  </si>
  <si>
    <t>Mutuge</t>
  </si>
  <si>
    <t>8-phone-159</t>
  </si>
  <si>
    <t>i26</t>
  </si>
  <si>
    <t>8-phone-161-162</t>
  </si>
  <si>
    <t>8-phone-178</t>
  </si>
  <si>
    <t>8-phone-181-181a</t>
  </si>
  <si>
    <t>14/12</t>
  </si>
  <si>
    <t>8-phone-189</t>
  </si>
  <si>
    <t>8-phone-192</t>
  </si>
  <si>
    <t>8-phone-216</t>
  </si>
  <si>
    <t>16/12</t>
  </si>
  <si>
    <t>Yaounde-Mutengene</t>
  </si>
  <si>
    <t>Internet Investigations</t>
  </si>
  <si>
    <t>Travelling Expenses</t>
  </si>
  <si>
    <t>8-i26-1</t>
  </si>
  <si>
    <t>Buea-Kumba</t>
  </si>
  <si>
    <t>8-i26-6</t>
  </si>
  <si>
    <t>8-i26-8</t>
  </si>
  <si>
    <t>Kumba-Buea</t>
  </si>
  <si>
    <t>8-i26-r</t>
  </si>
  <si>
    <t>Buea-Douala</t>
  </si>
  <si>
    <t>Douala-Yaounde</t>
  </si>
  <si>
    <t>x1 Hr Internet</t>
  </si>
  <si>
    <t>x5 Hrs Internet</t>
  </si>
  <si>
    <t>x8 hrs Internet</t>
  </si>
  <si>
    <t>8-i26-4</t>
  </si>
  <si>
    <t>x7 Hrs Internet</t>
  </si>
  <si>
    <t>x4 Hrs Internet</t>
  </si>
  <si>
    <t>inter city transport</t>
  </si>
  <si>
    <t>8-i26-5</t>
  </si>
  <si>
    <t>8-i26-2</t>
  </si>
  <si>
    <t>8-i26-3</t>
  </si>
  <si>
    <t>8-i26-7</t>
  </si>
  <si>
    <t>8-i26-12</t>
  </si>
  <si>
    <t>Drink with Informer</t>
  </si>
  <si>
    <t xml:space="preserve"> Investigations</t>
  </si>
  <si>
    <t>External Assistance</t>
  </si>
  <si>
    <t>8-i26-9</t>
  </si>
  <si>
    <t>8-i26-10</t>
  </si>
  <si>
    <t>8-i26-11</t>
  </si>
  <si>
    <t>12-16/12/2008</t>
  </si>
  <si>
    <t>Mission 9</t>
  </si>
  <si>
    <t>Bafoussam</t>
  </si>
  <si>
    <t>9-phone-148</t>
  </si>
  <si>
    <t>9-phone-157</t>
  </si>
  <si>
    <t>9-phone-170</t>
  </si>
  <si>
    <t>9-phone-171</t>
  </si>
  <si>
    <t>9-phone-190</t>
  </si>
  <si>
    <t>9-i25-8-10</t>
  </si>
  <si>
    <t>Bafoussam -Mbouda</t>
  </si>
  <si>
    <t>9-i25-r</t>
  </si>
  <si>
    <t>Mbouda-Bafoussam</t>
  </si>
  <si>
    <t>Bafoussam-Foumban</t>
  </si>
  <si>
    <t>Foumban-Bafoussam</t>
  </si>
  <si>
    <t>Bafoussam-Baham</t>
  </si>
  <si>
    <t>Baham-Bafoussam</t>
  </si>
  <si>
    <t>12-15/12/2008</t>
  </si>
  <si>
    <t>Mission 10</t>
  </si>
  <si>
    <t>Protected Species</t>
  </si>
  <si>
    <t>10-phone-207</t>
  </si>
  <si>
    <t>10-phone-212</t>
  </si>
  <si>
    <t>10-phone-223</t>
  </si>
  <si>
    <t>17/12</t>
  </si>
  <si>
    <t>10-phone-227</t>
  </si>
  <si>
    <t>10-phone-236</t>
  </si>
  <si>
    <t>18/12</t>
  </si>
  <si>
    <t>Bafoussam- Dschang</t>
  </si>
  <si>
    <t>10-i25-r</t>
  </si>
  <si>
    <t>Dschang-Fogotongo</t>
  </si>
  <si>
    <t>Fogotongo-Dschang</t>
  </si>
  <si>
    <t>Dschang-Fokoue</t>
  </si>
  <si>
    <t>Fokoue-Dschang</t>
  </si>
  <si>
    <t>10-i25-6</t>
  </si>
  <si>
    <t>10-i25-11</t>
  </si>
  <si>
    <t>15-17/12/2008</t>
  </si>
  <si>
    <t>Mission 11</t>
  </si>
  <si>
    <t>11-phone-167</t>
  </si>
  <si>
    <t>11-phone-183</t>
  </si>
  <si>
    <t>11-phone-194</t>
  </si>
  <si>
    <t>Tole</t>
  </si>
  <si>
    <t>Batie-Douala</t>
  </si>
  <si>
    <t>11-i30-r</t>
  </si>
  <si>
    <t>Limbe-Bojongo</t>
  </si>
  <si>
    <t>Bojongo-Tole</t>
  </si>
  <si>
    <t>Tole-Buea</t>
  </si>
  <si>
    <t>11-i30-5</t>
  </si>
  <si>
    <t>11-i30-6</t>
  </si>
  <si>
    <t>11-i30-10</t>
  </si>
  <si>
    <t>13-15/12/2008</t>
  </si>
  <si>
    <t>Mission 12</t>
  </si>
  <si>
    <t>Ombessa</t>
  </si>
  <si>
    <t>12-phone-156</t>
  </si>
  <si>
    <t>12-phone-253</t>
  </si>
  <si>
    <t>19/12</t>
  </si>
  <si>
    <t>12-phone-259</t>
  </si>
  <si>
    <t>20/12</t>
  </si>
  <si>
    <t>12-phone-266</t>
  </si>
  <si>
    <t>21/12</t>
  </si>
  <si>
    <t>12-phone-270</t>
  </si>
  <si>
    <t>22/12</t>
  </si>
  <si>
    <t>Yaounde-Ombessa</t>
  </si>
  <si>
    <t>12-i33-5</t>
  </si>
  <si>
    <t>Ombessa-Yaounde</t>
  </si>
  <si>
    <t>12-i33-4</t>
  </si>
  <si>
    <t>12-i33-r</t>
  </si>
  <si>
    <t>12-i33-6</t>
  </si>
  <si>
    <t>12-22/12/2008</t>
  </si>
  <si>
    <t>Mission 13</t>
  </si>
  <si>
    <t>Kumba</t>
  </si>
  <si>
    <t>13-phone-233</t>
  </si>
  <si>
    <t>13-phone-262</t>
  </si>
  <si>
    <t>13-phone-267</t>
  </si>
  <si>
    <t>13-phone-269</t>
  </si>
  <si>
    <t>13-i30-r</t>
  </si>
  <si>
    <t>Douala-Kumba</t>
  </si>
  <si>
    <t>13-i30-13</t>
  </si>
  <si>
    <t>Kumba-Matoh</t>
  </si>
  <si>
    <t>Matoh-Kumba</t>
  </si>
  <si>
    <t>Kumba-Laduma</t>
  </si>
  <si>
    <t>laduma-Kumba</t>
  </si>
  <si>
    <t>Kumba-Douala</t>
  </si>
  <si>
    <t>13-i30-12</t>
  </si>
  <si>
    <t>13-i30-14</t>
  </si>
  <si>
    <t>13-i30-15</t>
  </si>
  <si>
    <t>18-22/12/2008</t>
  </si>
  <si>
    <t>Mission 14</t>
  </si>
  <si>
    <t>Bafang</t>
  </si>
  <si>
    <t>14-phone-258b</t>
  </si>
  <si>
    <t>14-phone-260</t>
  </si>
  <si>
    <t>14-phone-268</t>
  </si>
  <si>
    <t>14-phone-270b</t>
  </si>
  <si>
    <t>Bafoussam-Bafang</t>
  </si>
  <si>
    <t>14-i39-r</t>
  </si>
  <si>
    <t>Bafang-Bafoussam</t>
  </si>
  <si>
    <t>23/12</t>
  </si>
  <si>
    <t>14-i39-3</t>
  </si>
  <si>
    <t>Mission 15</t>
  </si>
  <si>
    <t>Littoral</t>
  </si>
  <si>
    <t>Douala</t>
  </si>
  <si>
    <t>Parrots</t>
  </si>
  <si>
    <t>20-23/12/2008</t>
  </si>
  <si>
    <t>15-phone-243-244</t>
  </si>
  <si>
    <t>15-phone-255</t>
  </si>
  <si>
    <t>Yaounde-Douala</t>
  </si>
  <si>
    <t>15-i26-14</t>
  </si>
  <si>
    <t>15-i26-16</t>
  </si>
  <si>
    <t>15-i26-r</t>
  </si>
  <si>
    <t>15-i26-15</t>
  </si>
  <si>
    <t>18-19/12/2008</t>
  </si>
  <si>
    <t>Mission 16</t>
  </si>
  <si>
    <t>Yaounde</t>
  </si>
  <si>
    <t>16-phone-2</t>
  </si>
  <si>
    <t>16-phone-22</t>
  </si>
  <si>
    <t>2/12</t>
  </si>
  <si>
    <t>16-phone-42</t>
  </si>
  <si>
    <t>16-phone-54</t>
  </si>
  <si>
    <t>16-phone-64</t>
  </si>
  <si>
    <t>16-phone-82-83</t>
  </si>
  <si>
    <t>16-phone-89</t>
  </si>
  <si>
    <t>16-phone-105</t>
  </si>
  <si>
    <t>16-phone-127-127a</t>
  </si>
  <si>
    <t>16-phone-141-142</t>
  </si>
  <si>
    <t>16-phone-219-219a</t>
  </si>
  <si>
    <t>16-phone-265</t>
  </si>
  <si>
    <t>16-phone-271</t>
  </si>
  <si>
    <t>16-i26-r</t>
  </si>
  <si>
    <t>01/12</t>
  </si>
  <si>
    <t>02/12</t>
  </si>
  <si>
    <t>03/12</t>
  </si>
  <si>
    <t>04/12</t>
  </si>
  <si>
    <t>05/12</t>
  </si>
  <si>
    <t>06/12</t>
  </si>
  <si>
    <t>08/12</t>
  </si>
  <si>
    <t>09/12</t>
  </si>
  <si>
    <t>01-22/12/2008</t>
  </si>
  <si>
    <t xml:space="preserve">16 inv, 4 provinces </t>
  </si>
  <si>
    <t>operations</t>
  </si>
  <si>
    <t>Sam</t>
  </si>
  <si>
    <t>bank file</t>
  </si>
  <si>
    <t>Sam Mumah</t>
  </si>
  <si>
    <t>Bonus</t>
  </si>
  <si>
    <t>Legal</t>
  </si>
  <si>
    <t>Horline</t>
  </si>
  <si>
    <t>phone-11-12</t>
  </si>
  <si>
    <t>phone-32-33</t>
  </si>
  <si>
    <t>phone-34</t>
  </si>
  <si>
    <t>phone-56</t>
  </si>
  <si>
    <t>phone-62</t>
  </si>
  <si>
    <t>phone-71</t>
  </si>
  <si>
    <t>phone-84</t>
  </si>
  <si>
    <t>phone-103</t>
  </si>
  <si>
    <t>phone-129b-129c</t>
  </si>
  <si>
    <t>phone-133</t>
  </si>
  <si>
    <t>phone-160</t>
  </si>
  <si>
    <t>phone-173</t>
  </si>
  <si>
    <t>phone-185</t>
  </si>
  <si>
    <t>phone-188</t>
  </si>
  <si>
    <t>phone-211</t>
  </si>
  <si>
    <t>phone-228-229</t>
  </si>
  <si>
    <t>phone-245-246</t>
  </si>
  <si>
    <t>phone-250</t>
  </si>
  <si>
    <t>phone-264</t>
  </si>
  <si>
    <t>phone-274</t>
  </si>
  <si>
    <t>24/12</t>
  </si>
  <si>
    <t>phone-275</t>
  </si>
  <si>
    <t>30/12</t>
  </si>
  <si>
    <t>Alain</t>
  </si>
  <si>
    <t>phone-6</t>
  </si>
  <si>
    <t>phone-29</t>
  </si>
  <si>
    <t>phone-36</t>
  </si>
  <si>
    <t>phone-49</t>
  </si>
  <si>
    <t>phone-60</t>
  </si>
  <si>
    <t>phone-73</t>
  </si>
  <si>
    <t>phone-111</t>
  </si>
  <si>
    <t>phone-118-188a</t>
  </si>
  <si>
    <t>phone-130</t>
  </si>
  <si>
    <t>phone-147</t>
  </si>
  <si>
    <t>phone-172</t>
  </si>
  <si>
    <t>phone-193</t>
  </si>
  <si>
    <t>phone-214</t>
  </si>
  <si>
    <t>phone-220</t>
  </si>
  <si>
    <t>phone-234</t>
  </si>
  <si>
    <t>phone-258c</t>
  </si>
  <si>
    <t>phone-258a</t>
  </si>
  <si>
    <t>phone-271a</t>
  </si>
  <si>
    <t>22-24/12</t>
  </si>
  <si>
    <t>phone-274b</t>
  </si>
  <si>
    <t>26-28/12</t>
  </si>
  <si>
    <t>Aime</t>
  </si>
  <si>
    <t>phone-3</t>
  </si>
  <si>
    <t>phone-23</t>
  </si>
  <si>
    <t>phone-44</t>
  </si>
  <si>
    <t>phone-47</t>
  </si>
  <si>
    <t>phone-61</t>
  </si>
  <si>
    <t>phone-79</t>
  </si>
  <si>
    <t>phone-110</t>
  </si>
  <si>
    <t>phone-124</t>
  </si>
  <si>
    <t>phone-137</t>
  </si>
  <si>
    <t>phone-158</t>
  </si>
  <si>
    <t>phone-174</t>
  </si>
  <si>
    <t>phone-196</t>
  </si>
  <si>
    <t>phone-205</t>
  </si>
  <si>
    <t>phone-225</t>
  </si>
  <si>
    <t>phone-239</t>
  </si>
  <si>
    <t>phone-251</t>
  </si>
  <si>
    <t>aime</t>
  </si>
  <si>
    <t>phone-273</t>
  </si>
  <si>
    <t>Felix</t>
  </si>
  <si>
    <t>phone-19-20</t>
  </si>
  <si>
    <t>phone-27</t>
  </si>
  <si>
    <t>phone-41</t>
  </si>
  <si>
    <t>phone-53</t>
  </si>
  <si>
    <t>phone-70</t>
  </si>
  <si>
    <t>phone-107</t>
  </si>
  <si>
    <t>phone-126-126a</t>
  </si>
  <si>
    <t>phone-140-140a</t>
  </si>
  <si>
    <t>phone-165</t>
  </si>
  <si>
    <t>phone-169</t>
  </si>
  <si>
    <t>phone-184</t>
  </si>
  <si>
    <t>phone-199-99a</t>
  </si>
  <si>
    <t>phone-210</t>
  </si>
  <si>
    <t>phone-226</t>
  </si>
  <si>
    <t>phone-235</t>
  </si>
  <si>
    <t>phone-252</t>
  </si>
  <si>
    <t>phone-270a</t>
  </si>
  <si>
    <t>Judith</t>
  </si>
  <si>
    <t>phone-28</t>
  </si>
  <si>
    <t>phone-37</t>
  </si>
  <si>
    <t>phone-50</t>
  </si>
  <si>
    <t>phone-129d</t>
  </si>
  <si>
    <t>phone-146b</t>
  </si>
  <si>
    <t>phone-150</t>
  </si>
  <si>
    <t>phone-182</t>
  </si>
  <si>
    <t>phone-191</t>
  </si>
  <si>
    <t>phone-213</t>
  </si>
  <si>
    <t>phone-230</t>
  </si>
  <si>
    <t>phone-241</t>
  </si>
  <si>
    <t>phone-251a</t>
  </si>
  <si>
    <t>M. Mbuan</t>
  </si>
  <si>
    <t>phone-1-1a</t>
  </si>
  <si>
    <t>Djemili</t>
  </si>
  <si>
    <t>phone-146a</t>
  </si>
  <si>
    <t>phone-151</t>
  </si>
  <si>
    <t>phone-242</t>
  </si>
  <si>
    <t>communication</t>
  </si>
  <si>
    <t>al-11</t>
  </si>
  <si>
    <t>alain</t>
  </si>
  <si>
    <t>hor-7</t>
  </si>
  <si>
    <t>29/12</t>
  </si>
  <si>
    <t>horline</t>
  </si>
  <si>
    <t>hor-r</t>
  </si>
  <si>
    <t>26/12</t>
  </si>
  <si>
    <t>Yde-Douala</t>
  </si>
  <si>
    <t>travelling expenses</t>
  </si>
  <si>
    <t>al-1</t>
  </si>
  <si>
    <t>Douala-Yde</t>
  </si>
  <si>
    <t>al-3</t>
  </si>
  <si>
    <t>al-4</t>
  </si>
  <si>
    <t>Douala-Buea</t>
  </si>
  <si>
    <t>al-r</t>
  </si>
  <si>
    <t>al-6</t>
  </si>
  <si>
    <t>al-8</t>
  </si>
  <si>
    <t>al-10</t>
  </si>
  <si>
    <t>Yde - Douala</t>
  </si>
  <si>
    <t>judith-1</t>
  </si>
  <si>
    <t>judith</t>
  </si>
  <si>
    <t>judith-r</t>
  </si>
  <si>
    <t>judith-2</t>
  </si>
  <si>
    <t>Mamfe-Kumba</t>
  </si>
  <si>
    <t>judith-6</t>
  </si>
  <si>
    <t>judith-8</t>
  </si>
  <si>
    <t>judith-9</t>
  </si>
  <si>
    <t>Yde-Bertoua</t>
  </si>
  <si>
    <t>judith-10</t>
  </si>
  <si>
    <t>Bertoua-Yde</t>
  </si>
  <si>
    <t>judith-13</t>
  </si>
  <si>
    <t>Yde-Bfsam</t>
  </si>
  <si>
    <t>judith-14</t>
  </si>
  <si>
    <t>Bfsam-Yde</t>
  </si>
  <si>
    <t>judith-17</t>
  </si>
  <si>
    <t>Yde-Ntui</t>
  </si>
  <si>
    <t>judith-18</t>
  </si>
  <si>
    <t>Ntui-Saa</t>
  </si>
  <si>
    <t>judith-20</t>
  </si>
  <si>
    <t>Saa-Yde</t>
  </si>
  <si>
    <t>judith-21</t>
  </si>
  <si>
    <t>ydé-dla</t>
  </si>
  <si>
    <t>hor-6</t>
  </si>
  <si>
    <t>dla-ydé</t>
  </si>
  <si>
    <t>felix-1</t>
  </si>
  <si>
    <t>felix</t>
  </si>
  <si>
    <t>Ntui-Yde</t>
  </si>
  <si>
    <t>felix-3</t>
  </si>
  <si>
    <t>felix-4</t>
  </si>
  <si>
    <t>felix-6</t>
  </si>
  <si>
    <t>Yde-Kumba</t>
  </si>
  <si>
    <t>felix-8</t>
  </si>
  <si>
    <t>felix-10</t>
  </si>
  <si>
    <t>felix-11</t>
  </si>
  <si>
    <t>Kumba-Dla</t>
  </si>
  <si>
    <t>felix-12</t>
  </si>
  <si>
    <t>Dla-Yde</t>
  </si>
  <si>
    <t>felix-13</t>
  </si>
  <si>
    <t>Yde -Bfsam</t>
  </si>
  <si>
    <t>felix-14</t>
  </si>
  <si>
    <t>felix-16</t>
  </si>
  <si>
    <t>transport</t>
  </si>
  <si>
    <t>local transport</t>
  </si>
  <si>
    <t>aim-r</t>
  </si>
  <si>
    <t>aimé</t>
  </si>
  <si>
    <t>felix-r</t>
  </si>
  <si>
    <t>al-2</t>
  </si>
  <si>
    <t>al-5</t>
  </si>
  <si>
    <t>al-9</t>
  </si>
  <si>
    <t>judith-3</t>
  </si>
  <si>
    <t>judith-5</t>
  </si>
  <si>
    <t>judith-7</t>
  </si>
  <si>
    <t>judith-11</t>
  </si>
  <si>
    <t>judith-12</t>
  </si>
  <si>
    <t>judith-15</t>
  </si>
  <si>
    <t>judith-19</t>
  </si>
  <si>
    <t>judith-23</t>
  </si>
  <si>
    <t>felix-2</t>
  </si>
  <si>
    <t>felix-5</t>
  </si>
  <si>
    <t>felix-9</t>
  </si>
  <si>
    <t>felix-15</t>
  </si>
  <si>
    <t>feeding</t>
  </si>
  <si>
    <t>legal booklet</t>
  </si>
  <si>
    <t>office</t>
  </si>
  <si>
    <t>al-7</t>
  </si>
  <si>
    <t>x 40 photocopies</t>
  </si>
  <si>
    <t>judith-16</t>
  </si>
  <si>
    <t>x 380 photocopies</t>
  </si>
  <si>
    <t>aim-5</t>
  </si>
  <si>
    <t>chair repairs</t>
  </si>
  <si>
    <t>aim-6</t>
  </si>
  <si>
    <t>14xphotocopies</t>
  </si>
  <si>
    <t>computer repairs</t>
  </si>
  <si>
    <t>hor-8</t>
  </si>
  <si>
    <t>x 6 photocopies</t>
  </si>
  <si>
    <t>stamp</t>
  </si>
  <si>
    <t>felix-7</t>
  </si>
  <si>
    <t>x 4 photocopies</t>
  </si>
  <si>
    <t>x 50 CD printing</t>
  </si>
  <si>
    <t>aim-3</t>
  </si>
  <si>
    <t>lawyer fees</t>
  </si>
  <si>
    <t>Me Tambe</t>
  </si>
  <si>
    <t>hor-1</t>
  </si>
  <si>
    <t>Me Mbuan collaborator</t>
  </si>
  <si>
    <t>hor-2</t>
  </si>
  <si>
    <t>hor-3</t>
  </si>
  <si>
    <t>hor-9</t>
  </si>
  <si>
    <t>hor-10</t>
  </si>
  <si>
    <t>Nya Aime</t>
  </si>
  <si>
    <t>bonus</t>
  </si>
  <si>
    <t>Alain bernard</t>
  </si>
  <si>
    <t>media</t>
  </si>
  <si>
    <t>vincent</t>
  </si>
  <si>
    <t>phone-30</t>
  </si>
  <si>
    <t>phone-40</t>
  </si>
  <si>
    <t>phone-57</t>
  </si>
  <si>
    <t>phone-68-69</t>
  </si>
  <si>
    <t>phone-74</t>
  </si>
  <si>
    <t>phone-92</t>
  </si>
  <si>
    <t>phone-106</t>
  </si>
  <si>
    <t>phone-121</t>
  </si>
  <si>
    <t>phone-143-144</t>
  </si>
  <si>
    <t>phone-152</t>
  </si>
  <si>
    <t>phone-179-180</t>
  </si>
  <si>
    <t>phone-187</t>
  </si>
  <si>
    <t>phone-200-201</t>
  </si>
  <si>
    <t>phone-204</t>
  </si>
  <si>
    <t>phone-218-218a</t>
  </si>
  <si>
    <t>phone-232-232a</t>
  </si>
  <si>
    <t>phone-256-256a</t>
  </si>
  <si>
    <t>phone-265a</t>
  </si>
  <si>
    <t>phone-274a</t>
  </si>
  <si>
    <t>25/12</t>
  </si>
  <si>
    <t>Eric</t>
  </si>
  <si>
    <t>phone-9</t>
  </si>
  <si>
    <t>phone-21</t>
  </si>
  <si>
    <t>phone-38</t>
  </si>
  <si>
    <t>phone-52</t>
  </si>
  <si>
    <t>phone-66</t>
  </si>
  <si>
    <t>phone-77</t>
  </si>
  <si>
    <t>phone-102</t>
  </si>
  <si>
    <t>phone-122</t>
  </si>
  <si>
    <t>phone-138</t>
  </si>
  <si>
    <t>phone-154</t>
  </si>
  <si>
    <t>phone-168</t>
  </si>
  <si>
    <t>phone-195</t>
  </si>
  <si>
    <t>phone-206</t>
  </si>
  <si>
    <t>phone-221</t>
  </si>
  <si>
    <t>phone-238</t>
  </si>
  <si>
    <t>phone-257</t>
  </si>
  <si>
    <t>phone-272</t>
  </si>
  <si>
    <t>Anna</t>
  </si>
  <si>
    <t>phone-5</t>
  </si>
  <si>
    <t>phone-26</t>
  </si>
  <si>
    <t>phone-39</t>
  </si>
  <si>
    <t>phone-48</t>
  </si>
  <si>
    <t>phone-113</t>
  </si>
  <si>
    <t>phone-119</t>
  </si>
  <si>
    <t>phone-139</t>
  </si>
  <si>
    <t>phone-153</t>
  </si>
  <si>
    <t>phone-176</t>
  </si>
  <si>
    <t>phone-198</t>
  </si>
  <si>
    <t>phone-209</t>
  </si>
  <si>
    <t>phone-224</t>
  </si>
  <si>
    <t>phone-237</t>
  </si>
  <si>
    <t>phone-249</t>
  </si>
  <si>
    <t>phone-265b</t>
  </si>
  <si>
    <t>eri-15</t>
  </si>
  <si>
    <t>31/12</t>
  </si>
  <si>
    <t>y'de-bamenda</t>
  </si>
  <si>
    <t>traveling expenses</t>
  </si>
  <si>
    <t>vin-6</t>
  </si>
  <si>
    <t>Vincent</t>
  </si>
  <si>
    <t>Bamenda-Y'de</t>
  </si>
  <si>
    <t>vin-10</t>
  </si>
  <si>
    <t>5/1</t>
  </si>
  <si>
    <t>vin-8</t>
  </si>
  <si>
    <t>1/1</t>
  </si>
  <si>
    <t>2/1</t>
  </si>
  <si>
    <t>3/1</t>
  </si>
  <si>
    <t>4/1</t>
  </si>
  <si>
    <t xml:space="preserve"> feeding</t>
  </si>
  <si>
    <t xml:space="preserve"> lodging</t>
  </si>
  <si>
    <t>ann-r</t>
  </si>
  <si>
    <t>eri-r</t>
  </si>
  <si>
    <t>vin-r</t>
  </si>
  <si>
    <t>special taxi</t>
  </si>
  <si>
    <t>27/12</t>
  </si>
  <si>
    <t>28/12</t>
  </si>
  <si>
    <t>Bonuses scaled to results</t>
  </si>
  <si>
    <t>radio news flash E</t>
  </si>
  <si>
    <t>arrest of two apes dealers in Ntui</t>
  </si>
  <si>
    <t>radio news flash F</t>
  </si>
  <si>
    <t>The Herald newspaper E</t>
  </si>
  <si>
    <t>Ntui arrest of ape dealers</t>
  </si>
  <si>
    <t>le liberal newspaper F</t>
  </si>
  <si>
    <t>radio talk show E</t>
  </si>
  <si>
    <t>Ntui arrest of apes dealers</t>
  </si>
  <si>
    <t>Bandjoun arrest</t>
  </si>
  <si>
    <t>TV news feature E</t>
  </si>
  <si>
    <t>Cruelty to animals</t>
  </si>
  <si>
    <t>bertoua chimp arrest</t>
  </si>
  <si>
    <t>Declaration of the gorilla year</t>
  </si>
  <si>
    <t>radio talk show F</t>
  </si>
  <si>
    <t>Gorilla Agreement action plan</t>
  </si>
  <si>
    <t>Gorilla treaty</t>
  </si>
  <si>
    <t>The gorilla action plan</t>
  </si>
  <si>
    <t>lettre verte</t>
  </si>
  <si>
    <t>Traditional rulers in wildlife</t>
  </si>
  <si>
    <t>unconventional media senstisation in schools</t>
  </si>
  <si>
    <t>Editing costs</t>
  </si>
  <si>
    <t>x1 cd production</t>
  </si>
  <si>
    <t>Bertoua chimp arrest</t>
  </si>
  <si>
    <t>Dec recordings</t>
  </si>
  <si>
    <t>recordings of radio news flashes, features and talk shows</t>
  </si>
  <si>
    <t>vin-7</t>
  </si>
  <si>
    <t>x1 fiscal stamp</t>
  </si>
  <si>
    <t>ann-1</t>
  </si>
  <si>
    <t>x15 newspapers</t>
  </si>
  <si>
    <t>ann-2</t>
  </si>
  <si>
    <t>ann-3</t>
  </si>
  <si>
    <t>x13 DVD</t>
  </si>
  <si>
    <t>ann-4</t>
  </si>
  <si>
    <t xml:space="preserve"> photocopy professional literature</t>
  </si>
  <si>
    <t>ann-5</t>
  </si>
  <si>
    <t>x1binding</t>
  </si>
  <si>
    <t>x16 newspapers</t>
  </si>
  <si>
    <t>ann-6</t>
  </si>
  <si>
    <t>eri-1</t>
  </si>
  <si>
    <t>x01 minidv cassette</t>
  </si>
  <si>
    <t>eri-2</t>
  </si>
  <si>
    <t>x10 hard paper</t>
  </si>
  <si>
    <t>eri-3</t>
  </si>
  <si>
    <t>x10 folders</t>
  </si>
  <si>
    <t>eri-4</t>
  </si>
  <si>
    <t>x4 fax</t>
  </si>
  <si>
    <t>eri-6</t>
  </si>
  <si>
    <t>x1 minidv cassette</t>
  </si>
  <si>
    <t>eri-7</t>
  </si>
  <si>
    <t xml:space="preserve">x8 picture </t>
  </si>
  <si>
    <t>eri-8</t>
  </si>
  <si>
    <t>x3 bulbs</t>
  </si>
  <si>
    <t>eri-9</t>
  </si>
  <si>
    <t>x25 photocopies</t>
  </si>
  <si>
    <t>eri-10</t>
  </si>
  <si>
    <t>eri-11</t>
  </si>
  <si>
    <t>electricity repairs</t>
  </si>
  <si>
    <t>eri-12</t>
  </si>
  <si>
    <t>x20 photocopies</t>
  </si>
  <si>
    <t>eri-13</t>
  </si>
  <si>
    <t>x60 photocopies</t>
  </si>
  <si>
    <t>eri-14</t>
  </si>
  <si>
    <t>x100 photocopy</t>
  </si>
  <si>
    <t>vin-2</t>
  </si>
  <si>
    <t>reel to reel tape</t>
  </si>
  <si>
    <t>vin-3</t>
  </si>
  <si>
    <t>x120 photocopy</t>
  </si>
  <si>
    <t>vin-5</t>
  </si>
  <si>
    <t>x56 photocopy</t>
  </si>
  <si>
    <t>vin-9</t>
  </si>
  <si>
    <t>media officer</t>
  </si>
  <si>
    <t>Development assistant</t>
  </si>
  <si>
    <t>phone international</t>
  </si>
  <si>
    <t>policy and external relations</t>
  </si>
  <si>
    <t>Italy</t>
  </si>
  <si>
    <t>phone-10</t>
  </si>
  <si>
    <t>Congo</t>
  </si>
  <si>
    <t>phone-80</t>
  </si>
  <si>
    <t>Belgium</t>
  </si>
  <si>
    <t>phone-108</t>
  </si>
  <si>
    <t>phone-109</t>
  </si>
  <si>
    <t>USA</t>
  </si>
  <si>
    <t>phone-117</t>
  </si>
  <si>
    <t>phone-134</t>
  </si>
  <si>
    <t>phone-145</t>
  </si>
  <si>
    <t>phone-177</t>
  </si>
  <si>
    <t>phone-247-248</t>
  </si>
  <si>
    <t>house-report</t>
  </si>
  <si>
    <t>fiscal stamp</t>
  </si>
  <si>
    <t>Eme-r</t>
  </si>
  <si>
    <t>Emeline</t>
  </si>
  <si>
    <t>Visa fees</t>
  </si>
  <si>
    <t>management</t>
  </si>
  <si>
    <t>Ofir</t>
  </si>
  <si>
    <t>phone-13-16</t>
  </si>
  <si>
    <t>phone-31</t>
  </si>
  <si>
    <t>phone-45-46</t>
  </si>
  <si>
    <t>phone-58-59</t>
  </si>
  <si>
    <t>phone-65</t>
  </si>
  <si>
    <t>phone-75</t>
  </si>
  <si>
    <t>phone-83</t>
  </si>
  <si>
    <t>phone-96-99</t>
  </si>
  <si>
    <t>Ofir-r</t>
  </si>
  <si>
    <t>Director</t>
  </si>
  <si>
    <t>phone-17-18</t>
  </si>
  <si>
    <t>phone-24</t>
  </si>
  <si>
    <t>phone-43</t>
  </si>
  <si>
    <t>phone-67</t>
  </si>
  <si>
    <t>phone-72</t>
  </si>
  <si>
    <t>phone-95</t>
  </si>
  <si>
    <t>phone-114-115</t>
  </si>
  <si>
    <t>phone-129-129a</t>
  </si>
  <si>
    <t>phone-146</t>
  </si>
  <si>
    <t>phone-163-164</t>
  </si>
  <si>
    <t>phone-166</t>
  </si>
  <si>
    <t>phone-186</t>
  </si>
  <si>
    <t>phone-202-203</t>
  </si>
  <si>
    <t>phone-215-215a</t>
  </si>
  <si>
    <t>phone-217</t>
  </si>
  <si>
    <t>phone-231-231a</t>
  </si>
  <si>
    <t>phone-258</t>
  </si>
  <si>
    <t>phone-261</t>
  </si>
  <si>
    <t>phone-269a</t>
  </si>
  <si>
    <t>phone-272a</t>
  </si>
  <si>
    <t>22-23/12</t>
  </si>
  <si>
    <t>Arrey</t>
  </si>
  <si>
    <t>phone-8</t>
  </si>
  <si>
    <t>phone-25</t>
  </si>
  <si>
    <t>phone-51</t>
  </si>
  <si>
    <t>phone-63</t>
  </si>
  <si>
    <t>phone-76</t>
  </si>
  <si>
    <t>phone-93</t>
  </si>
  <si>
    <t>phone-101</t>
  </si>
  <si>
    <t>phone-128</t>
  </si>
  <si>
    <t>phone-136</t>
  </si>
  <si>
    <t>phone-155</t>
  </si>
  <si>
    <t>phone-175</t>
  </si>
  <si>
    <t>phone-197</t>
  </si>
  <si>
    <t>phone-208</t>
  </si>
  <si>
    <t>phone-222</t>
  </si>
  <si>
    <t>phone-240</t>
  </si>
  <si>
    <t>phone-254</t>
  </si>
  <si>
    <t>phone-263</t>
  </si>
  <si>
    <t>x1 hr taxi</t>
  </si>
  <si>
    <t>arrey-r</t>
  </si>
  <si>
    <t>9/11</t>
  </si>
  <si>
    <t>Toilet tissue</t>
  </si>
  <si>
    <t>arrey-5</t>
  </si>
  <si>
    <t>x1 rim of papers</t>
  </si>
  <si>
    <t>arrey-6</t>
  </si>
  <si>
    <t>x2 Litters Liquid Soap</t>
  </si>
  <si>
    <t>arrey-9</t>
  </si>
  <si>
    <t>Plastic Sleeves</t>
  </si>
  <si>
    <t>arrey-10</t>
  </si>
  <si>
    <t>x12 Folders</t>
  </si>
  <si>
    <t>Bold maker</t>
  </si>
  <si>
    <t>Photocopy</t>
  </si>
  <si>
    <t>arrey-10a</t>
  </si>
  <si>
    <t>x1 Black Ink</t>
  </si>
  <si>
    <t>arrey-11</t>
  </si>
  <si>
    <t>x1 color  Ink</t>
  </si>
  <si>
    <t>x2 Pens</t>
  </si>
  <si>
    <t>arrey-30</t>
  </si>
  <si>
    <t>office cleaner</t>
  </si>
  <si>
    <t>Eme-3</t>
  </si>
  <si>
    <t>Eme-4</t>
  </si>
  <si>
    <t>Security Alarm</t>
  </si>
  <si>
    <t>office report</t>
  </si>
  <si>
    <t>Transfer Fees</t>
  </si>
  <si>
    <t>Express Union</t>
  </si>
  <si>
    <t>arrey-1</t>
  </si>
  <si>
    <t>arrey-2</t>
  </si>
  <si>
    <t>arrey-3</t>
  </si>
  <si>
    <t>arrey-4</t>
  </si>
  <si>
    <t>arrey-7</t>
  </si>
  <si>
    <t>arrey-8</t>
  </si>
  <si>
    <t>arrey-12</t>
  </si>
  <si>
    <t>arrey-13</t>
  </si>
  <si>
    <t>arrey-14</t>
  </si>
  <si>
    <t>arrey-15</t>
  </si>
  <si>
    <t>arrey-16</t>
  </si>
  <si>
    <t>arrey-17</t>
  </si>
  <si>
    <t>arrey-18</t>
  </si>
  <si>
    <t>arrey-19</t>
  </si>
  <si>
    <t>arrey-20</t>
  </si>
  <si>
    <t>arrey-21</t>
  </si>
  <si>
    <t>arrey-22</t>
  </si>
  <si>
    <t>arrey-23</t>
  </si>
  <si>
    <t>arrey-24</t>
  </si>
  <si>
    <t>arrey-25</t>
  </si>
  <si>
    <t>arrey-26</t>
  </si>
  <si>
    <t>arrey-27</t>
  </si>
  <si>
    <t>arrey-28</t>
  </si>
  <si>
    <t>arrey-31</t>
  </si>
  <si>
    <t>arrey-32</t>
  </si>
  <si>
    <t>arrey-33</t>
  </si>
  <si>
    <t>arrey-34</t>
  </si>
  <si>
    <t>arrey-35</t>
  </si>
  <si>
    <t>arrey-36</t>
  </si>
  <si>
    <t>arrey-37</t>
  </si>
  <si>
    <t>arrey-29</t>
  </si>
  <si>
    <t>LAGA Family</t>
  </si>
  <si>
    <t>End of year party</t>
  </si>
  <si>
    <t>x16 food</t>
  </si>
  <si>
    <t>Bank charges</t>
  </si>
  <si>
    <t>UNICS</t>
  </si>
  <si>
    <t>Afriland</t>
  </si>
  <si>
    <t>House rent</t>
  </si>
  <si>
    <t>Rent + bills</t>
  </si>
  <si>
    <t>Water-SNEC</t>
  </si>
  <si>
    <t>rent + bills</t>
  </si>
  <si>
    <t>x 1 Minfof</t>
  </si>
  <si>
    <t>felix-6a</t>
  </si>
  <si>
    <t>2-phone-88</t>
  </si>
  <si>
    <t>1-10/12/2008</t>
  </si>
  <si>
    <t>X1 Undercover</t>
  </si>
  <si>
    <t>Local transport</t>
  </si>
  <si>
    <t>3-jul-r</t>
  </si>
  <si>
    <t>julius</t>
  </si>
  <si>
    <t>x3 hrs taxi</t>
  </si>
  <si>
    <t>3-jul-1</t>
  </si>
  <si>
    <t>x3 police</t>
  </si>
  <si>
    <t>External assistance</t>
  </si>
  <si>
    <t>3-jul-2-4</t>
  </si>
  <si>
    <t>x1 undercover</t>
  </si>
  <si>
    <t>3-jul-5</t>
  </si>
  <si>
    <t>7-phone-131a</t>
  </si>
  <si>
    <t>11/2</t>
  </si>
  <si>
    <t>7-phone-150b</t>
  </si>
  <si>
    <t>3-phone-72a-b</t>
  </si>
  <si>
    <t>06-11/12/2008</t>
  </si>
  <si>
    <t>follow up 22 cases 8 locked subjects</t>
  </si>
  <si>
    <t xml:space="preserve">33 media pieces </t>
  </si>
  <si>
    <t>Congo Replication/Italy</t>
  </si>
  <si>
    <t>AmountCFA</t>
  </si>
  <si>
    <t>Donor</t>
  </si>
  <si>
    <t>Born Free</t>
  </si>
  <si>
    <t>Used</t>
  </si>
  <si>
    <t>FWS</t>
  </si>
  <si>
    <t>Rufford Foundation</t>
  </si>
  <si>
    <t>ProWildlife</t>
  </si>
  <si>
    <t>Arcus</t>
  </si>
  <si>
    <t>TOTAL</t>
  </si>
  <si>
    <t>Donated November</t>
  </si>
  <si>
    <t>Donated December</t>
  </si>
  <si>
    <t>Used July</t>
  </si>
  <si>
    <t>Used August</t>
  </si>
  <si>
    <t>Used September</t>
  </si>
  <si>
    <t>Used October</t>
  </si>
  <si>
    <t>Used November</t>
  </si>
  <si>
    <t>US FWS</t>
  </si>
  <si>
    <t>Used June</t>
  </si>
  <si>
    <t>Donated September</t>
  </si>
  <si>
    <t>Donated May</t>
  </si>
  <si>
    <t>SFS FRANCE</t>
  </si>
  <si>
    <t>Guarantee</t>
  </si>
  <si>
    <t>equipping office</t>
  </si>
  <si>
    <t>House-rep</t>
  </si>
  <si>
    <t>Used December</t>
  </si>
  <si>
    <t>Passing to January 09</t>
  </si>
  <si>
    <t>phone-4</t>
  </si>
  <si>
    <t>Passing to Januaty 09</t>
  </si>
  <si>
    <t>personnel</t>
  </si>
  <si>
    <t>projector hire</t>
  </si>
  <si>
    <t>x30 drinks</t>
  </si>
  <si>
    <t>Eme-5</t>
  </si>
  <si>
    <t>Eme-6</t>
  </si>
  <si>
    <t>Electricity -SONEL</t>
  </si>
  <si>
    <t>02/02</t>
  </si>
  <si>
    <t>Money transferred to the Bank</t>
  </si>
  <si>
    <t>Bank commission+tax</t>
  </si>
  <si>
    <t>Transaction to the account</t>
  </si>
  <si>
    <t xml:space="preserve">             </t>
  </si>
  <si>
    <t>Eme-1a</t>
  </si>
  <si>
    <t>Bank Ex Rate=753.50</t>
  </si>
  <si>
    <t>SFS France</t>
  </si>
  <si>
    <t>December</t>
  </si>
  <si>
    <t>$1=480CFA</t>
  </si>
  <si>
    <t xml:space="preserve">      TOTAL EXPENDITURE DECEMBER</t>
  </si>
  <si>
    <t>X22 night watch</t>
  </si>
  <si>
    <t>phone-109a</t>
  </si>
  <si>
    <t>phone-145a</t>
  </si>
  <si>
    <t>phone-117a</t>
  </si>
  <si>
    <t>phone-145b</t>
  </si>
  <si>
    <t>Bafoussam-Ndiki</t>
  </si>
  <si>
    <t>Ndiki-Bafoussam</t>
  </si>
  <si>
    <t>Manki-Magba</t>
  </si>
  <si>
    <t>sensitisation materials</t>
  </si>
  <si>
    <t>CNPS</t>
  </si>
  <si>
    <t>I26</t>
  </si>
  <si>
    <t>I30</t>
  </si>
  <si>
    <t>Real Ex Rate=730</t>
  </si>
  <si>
    <t>Eme-11</t>
  </si>
  <si>
    <t>Personel</t>
  </si>
  <si>
    <t>personnel of media officer is supplemented by bonuses scaled to results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</si>
</sst>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#,##0\ [$€-1]"/>
    <numFmt numFmtId="195" formatCode="#,##0.00;[Red]#,##0.00"/>
    <numFmt numFmtId="196" formatCode="&quot;$&quot;#,##0"/>
    <numFmt numFmtId="197" formatCode="[$£-809]#,##0"/>
  </numFmts>
  <fonts count="3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53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9"/>
      <color indexed="53"/>
      <name val="Arial"/>
      <family val="0"/>
    </font>
    <font>
      <sz val="10"/>
      <color indexed="54"/>
      <name val="Arial"/>
      <family val="2"/>
    </font>
    <font>
      <sz val="10"/>
      <color indexed="19"/>
      <name val="Arial"/>
      <family val="2"/>
    </font>
    <font>
      <sz val="8"/>
      <color indexed="20"/>
      <name val="Arial"/>
      <family val="2"/>
    </font>
    <font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7"/>
      <name val="Arial"/>
      <family val="2"/>
    </font>
    <font>
      <b/>
      <sz val="9"/>
      <color indexed="50"/>
      <name val="Arial"/>
      <family val="2"/>
    </font>
    <font>
      <sz val="8"/>
      <color indexed="10"/>
      <name val="Arial"/>
      <family val="0"/>
    </font>
    <font>
      <b/>
      <sz val="10"/>
      <color indexed="16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b/>
      <sz val="10"/>
      <color indexed="50"/>
      <name val="Arial"/>
      <family val="2"/>
    </font>
    <font>
      <sz val="9"/>
      <color indexed="50"/>
      <name val="Arial"/>
      <family val="2"/>
    </font>
    <font>
      <b/>
      <sz val="10"/>
      <color indexed="2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6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19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193" fontId="0" fillId="0" borderId="2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3" xfId="0" applyNumberFormat="1" applyBorder="1" applyAlignment="1">
      <alignment/>
    </xf>
    <xf numFmtId="3" fontId="1" fillId="0" borderId="3" xfId="0" applyNumberFormat="1" applyFont="1" applyFill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3" xfId="0" applyNumberFormat="1" applyFont="1" applyFill="1" applyBorder="1" applyAlignment="1">
      <alignment horizontal="left"/>
    </xf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19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Alignment="1">
      <alignment horizontal="left"/>
    </xf>
    <xf numFmtId="3" fontId="1" fillId="0" borderId="3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/>
    </xf>
    <xf numFmtId="3" fontId="7" fillId="0" borderId="3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192" fontId="0" fillId="0" borderId="0" xfId="0" applyNumberFormat="1" applyFill="1" applyAlignment="1">
      <alignment/>
    </xf>
    <xf numFmtId="14" fontId="0" fillId="2" borderId="0" xfId="0" applyNumberFormat="1" applyFill="1" applyBorder="1" applyAlignment="1">
      <alignment horizontal="left"/>
    </xf>
    <xf numFmtId="1" fontId="0" fillId="0" borderId="0" xfId="0" applyNumberFormat="1" applyBorder="1" applyAlignment="1">
      <alignment/>
    </xf>
    <xf numFmtId="49" fontId="10" fillId="0" borderId="0" xfId="0" applyNumberFormat="1" applyFont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Border="1" applyAlignment="1">
      <alignment/>
    </xf>
    <xf numFmtId="192" fontId="0" fillId="2" borderId="0" xfId="0" applyNumberFormat="1" applyFont="1" applyFill="1" applyAlignment="1">
      <alignment/>
    </xf>
    <xf numFmtId="49" fontId="1" fillId="0" borderId="3" xfId="0" applyNumberFormat="1" applyFont="1" applyFill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1" fontId="0" fillId="2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19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0" fillId="2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left"/>
    </xf>
    <xf numFmtId="49" fontId="1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4" xfId="0" applyNumberFormat="1" applyFill="1" applyBorder="1" applyAlignment="1">
      <alignment/>
    </xf>
    <xf numFmtId="192" fontId="0" fillId="0" borderId="3" xfId="0" applyNumberFormat="1" applyFont="1" applyFill="1" applyBorder="1" applyAlignment="1">
      <alignment/>
    </xf>
    <xf numFmtId="49" fontId="0" fillId="0" borderId="0" xfId="0" applyNumberFormat="1" applyFill="1" applyAlignment="1">
      <alignment horizontal="left"/>
    </xf>
    <xf numFmtId="0" fontId="0" fillId="3" borderId="0" xfId="0" applyFill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192" fontId="13" fillId="0" borderId="3" xfId="0" applyNumberFormat="1" applyFont="1" applyBorder="1" applyAlignment="1">
      <alignment/>
    </xf>
    <xf numFmtId="0" fontId="14" fillId="0" borderId="0" xfId="0" applyFont="1" applyFill="1" applyAlignment="1">
      <alignment/>
    </xf>
    <xf numFmtId="3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192" fontId="0" fillId="0" borderId="0" xfId="0" applyNumberFormat="1" applyBorder="1" applyAlignment="1">
      <alignment/>
    </xf>
    <xf numFmtId="3" fontId="15" fillId="0" borderId="2" xfId="0" applyNumberFormat="1" applyFont="1" applyFill="1" applyBorder="1" applyAlignment="1">
      <alignment/>
    </xf>
    <xf numFmtId="49" fontId="15" fillId="0" borderId="2" xfId="0" applyNumberFormat="1" applyFont="1" applyBorder="1" applyAlignment="1">
      <alignment/>
    </xf>
    <xf numFmtId="49" fontId="15" fillId="0" borderId="2" xfId="0" applyNumberFormat="1" applyFont="1" applyFill="1" applyBorder="1" applyAlignment="1">
      <alignment/>
    </xf>
    <xf numFmtId="49" fontId="15" fillId="0" borderId="2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6" fillId="0" borderId="0" xfId="0" applyNumberFormat="1" applyFont="1" applyFill="1" applyAlignment="1">
      <alignment/>
    </xf>
    <xf numFmtId="3" fontId="17" fillId="0" borderId="2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3" fontId="16" fillId="0" borderId="2" xfId="0" applyNumberFormat="1" applyFont="1" applyFill="1" applyBorder="1" applyAlignment="1">
      <alignment/>
    </xf>
    <xf numFmtId="49" fontId="16" fillId="0" borderId="2" xfId="0" applyNumberFormat="1" applyFont="1" applyBorder="1" applyAlignment="1">
      <alignment/>
    </xf>
    <xf numFmtId="49" fontId="1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49" fontId="18" fillId="0" borderId="0" xfId="0" applyNumberFormat="1" applyFont="1" applyFill="1" applyAlignment="1">
      <alignment/>
    </xf>
    <xf numFmtId="49" fontId="18" fillId="0" borderId="2" xfId="0" applyNumberFormat="1" applyFont="1" applyFill="1" applyBorder="1" applyAlignment="1">
      <alignment horizontal="center"/>
    </xf>
    <xf numFmtId="192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/>
    </xf>
    <xf numFmtId="49" fontId="11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192" fontId="13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/>
    </xf>
    <xf numFmtId="19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5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49" fontId="15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192" fontId="15" fillId="2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center"/>
    </xf>
    <xf numFmtId="192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20" fillId="2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3" fontId="22" fillId="2" borderId="0" xfId="0" applyNumberFormat="1" applyFont="1" applyFill="1" applyAlignment="1">
      <alignment/>
    </xf>
    <xf numFmtId="49" fontId="17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/>
    </xf>
    <xf numFmtId="192" fontId="13" fillId="2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192" fontId="24" fillId="0" borderId="0" xfId="0" applyNumberFormat="1" applyFont="1" applyFill="1" applyAlignment="1">
      <alignment/>
    </xf>
    <xf numFmtId="19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3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92" fontId="13" fillId="0" borderId="0" xfId="0" applyNumberFormat="1" applyFont="1" applyFill="1" applyAlignment="1">
      <alignment/>
    </xf>
    <xf numFmtId="49" fontId="16" fillId="2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49" fontId="16" fillId="2" borderId="0" xfId="0" applyNumberFormat="1" applyFont="1" applyFill="1" applyAlignment="1">
      <alignment horizontal="center"/>
    </xf>
    <xf numFmtId="192" fontId="16" fillId="2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3" fontId="11" fillId="0" borderId="0" xfId="0" applyNumberFormat="1" applyFont="1" applyFill="1" applyAlignment="1">
      <alignment/>
    </xf>
    <xf numFmtId="192" fontId="2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49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49" fontId="11" fillId="2" borderId="0" xfId="0" applyNumberFormat="1" applyFont="1" applyFill="1" applyAlignment="1">
      <alignment horizontal="center"/>
    </xf>
    <xf numFmtId="192" fontId="27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49" fontId="28" fillId="0" borderId="0" xfId="0" applyNumberFormat="1" applyFont="1" applyFill="1" applyAlignment="1">
      <alignment/>
    </xf>
    <xf numFmtId="49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49" fontId="29" fillId="0" borderId="0" xfId="0" applyNumberFormat="1" applyFont="1" applyFill="1" applyAlignment="1">
      <alignment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3" fontId="29" fillId="0" borderId="0" xfId="0" applyNumberFormat="1" applyFont="1" applyFill="1" applyAlignment="1">
      <alignment/>
    </xf>
    <xf numFmtId="192" fontId="30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49" fontId="29" fillId="2" borderId="0" xfId="0" applyNumberFormat="1" applyFont="1" applyFill="1" applyAlignment="1">
      <alignment/>
    </xf>
    <xf numFmtId="3" fontId="29" fillId="2" borderId="0" xfId="0" applyNumberFormat="1" applyFont="1" applyFill="1" applyAlignment="1">
      <alignment/>
    </xf>
    <xf numFmtId="49" fontId="29" fillId="2" borderId="0" xfId="0" applyNumberFormat="1" applyFont="1" applyFill="1" applyAlignment="1">
      <alignment horizontal="left"/>
    </xf>
    <xf numFmtId="49" fontId="29" fillId="2" borderId="0" xfId="0" applyNumberFormat="1" applyFont="1" applyFill="1" applyAlignment="1">
      <alignment horizontal="center"/>
    </xf>
    <xf numFmtId="192" fontId="30" fillId="2" borderId="0" xfId="0" applyNumberFormat="1" applyFont="1" applyFill="1" applyAlignment="1">
      <alignment/>
    </xf>
    <xf numFmtId="0" fontId="29" fillId="2" borderId="0" xfId="0" applyFont="1" applyFill="1" applyAlignment="1">
      <alignment/>
    </xf>
    <xf numFmtId="3" fontId="17" fillId="2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11" fillId="0" borderId="0" xfId="0" applyNumberFormat="1" applyFont="1" applyFill="1" applyAlignment="1">
      <alignment/>
    </xf>
    <xf numFmtId="192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1" fillId="0" borderId="0" xfId="0" applyNumberFormat="1" applyFont="1" applyFill="1" applyAlignment="1">
      <alignment/>
    </xf>
    <xf numFmtId="190" fontId="16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195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Alignment="1">
      <alignment/>
    </xf>
    <xf numFmtId="3" fontId="29" fillId="0" borderId="2" xfId="0" applyNumberFormat="1" applyFont="1" applyFill="1" applyBorder="1" applyAlignment="1">
      <alignment/>
    </xf>
    <xf numFmtId="49" fontId="29" fillId="0" borderId="2" xfId="0" applyNumberFormat="1" applyFont="1" applyFill="1" applyBorder="1" applyAlignment="1">
      <alignment/>
    </xf>
    <xf numFmtId="49" fontId="29" fillId="0" borderId="2" xfId="0" applyNumberFormat="1" applyFont="1" applyFill="1" applyBorder="1" applyAlignment="1">
      <alignment horizontal="left"/>
    </xf>
    <xf numFmtId="49" fontId="29" fillId="0" borderId="2" xfId="0" applyNumberFormat="1" applyFont="1" applyFill="1" applyBorder="1" applyAlignment="1">
      <alignment horizontal="center"/>
    </xf>
    <xf numFmtId="192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7" fontId="16" fillId="0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 quotePrefix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Alignment="1" quotePrefix="1">
      <alignment/>
    </xf>
    <xf numFmtId="3" fontId="17" fillId="2" borderId="0" xfId="0" applyNumberFormat="1" applyFont="1" applyFill="1" applyAlignment="1">
      <alignment/>
    </xf>
    <xf numFmtId="3" fontId="33" fillId="0" borderId="3" xfId="0" applyNumberFormat="1" applyFont="1" applyFill="1" applyBorder="1" applyAlignment="1">
      <alignment/>
    </xf>
    <xf numFmtId="1" fontId="17" fillId="0" borderId="0" xfId="0" applyNumberFormat="1" applyFont="1" applyAlignment="1">
      <alignment/>
    </xf>
    <xf numFmtId="1" fontId="17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 quotePrefix="1">
      <alignment/>
    </xf>
    <xf numFmtId="3" fontId="16" fillId="0" borderId="0" xfId="0" applyNumberFormat="1" applyFont="1" applyFill="1" applyAlignment="1" quotePrefix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 quotePrefix="1">
      <alignment/>
    </xf>
    <xf numFmtId="3" fontId="16" fillId="2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" fontId="16" fillId="0" borderId="0" xfId="0" applyNumberFormat="1" applyFont="1" applyAlignment="1">
      <alignment/>
    </xf>
    <xf numFmtId="3" fontId="31" fillId="2" borderId="0" xfId="0" applyNumberFormat="1" applyFont="1" applyFill="1" applyAlignment="1">
      <alignment/>
    </xf>
    <xf numFmtId="3" fontId="16" fillId="2" borderId="0" xfId="0" applyNumberFormat="1" applyFont="1" applyFill="1" applyAlignment="1" quotePrefix="1">
      <alignment/>
    </xf>
    <xf numFmtId="3" fontId="16" fillId="0" borderId="0" xfId="0" applyNumberFormat="1" applyFont="1" applyFill="1" applyBorder="1" applyAlignment="1">
      <alignment/>
    </xf>
    <xf numFmtId="3" fontId="29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2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2" borderId="0" xfId="0" applyNumberFormat="1" applyFont="1" applyFill="1" applyAlignment="1" quotePrefix="1">
      <alignment/>
    </xf>
    <xf numFmtId="3" fontId="11" fillId="0" borderId="0" xfId="0" applyNumberFormat="1" applyFont="1" applyAlignment="1" quotePrefix="1">
      <alignment/>
    </xf>
    <xf numFmtId="1" fontId="11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3" fontId="29" fillId="0" borderId="0" xfId="0" applyNumberFormat="1" applyFont="1" applyAlignment="1">
      <alignment/>
    </xf>
    <xf numFmtId="3" fontId="29" fillId="2" borderId="0" xfId="0" applyNumberFormat="1" applyFont="1" applyFill="1" applyAlignment="1">
      <alignment/>
    </xf>
    <xf numFmtId="3" fontId="11" fillId="0" borderId="0" xfId="0" applyNumberFormat="1" applyFont="1" applyAlignment="1" quotePrefix="1">
      <alignment/>
    </xf>
    <xf numFmtId="0" fontId="0" fillId="2" borderId="0" xfId="0" applyFill="1" applyAlignment="1">
      <alignment horizontal="center"/>
    </xf>
    <xf numFmtId="0" fontId="16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9"/>
  <sheetViews>
    <sheetView tabSelected="1" workbookViewId="0" topLeftCell="D1">
      <pane ySplit="5" topLeftCell="BM106" activePane="bottomLeft" state="frozen"/>
      <selection pane="topLeft" activeCell="A1" sqref="A1"/>
      <selection pane="bottomLeft" activeCell="L118" sqref="L118"/>
    </sheetView>
  </sheetViews>
  <sheetFormatPr defaultColWidth="9.140625" defaultRowHeight="12.75" zeroHeight="1"/>
  <cols>
    <col min="1" max="1" width="3.8515625" style="1" customWidth="1"/>
    <col min="2" max="2" width="11.0039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58" customWidth="1"/>
    <col min="7" max="7" width="6.8515625" style="26" customWidth="1"/>
    <col min="8" max="8" width="11.00390625" style="5" customWidth="1"/>
    <col min="9" max="9" width="10.7109375" style="4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6"/>
      <c r="B1" s="7"/>
      <c r="C1" s="8"/>
      <c r="D1" s="8"/>
      <c r="E1" s="9"/>
      <c r="F1" s="121"/>
      <c r="G1" s="8"/>
      <c r="H1" s="7"/>
      <c r="I1" s="3"/>
    </row>
    <row r="2" spans="1:9" ht="17.25" customHeight="1">
      <c r="A2" s="10"/>
      <c r="B2" s="293" t="s">
        <v>12</v>
      </c>
      <c r="C2" s="293"/>
      <c r="D2" s="293"/>
      <c r="E2" s="293"/>
      <c r="F2" s="293"/>
      <c r="G2" s="293"/>
      <c r="H2" s="293"/>
      <c r="I2" s="20"/>
    </row>
    <row r="3" spans="1:9" s="14" customFormat="1" ht="18" customHeight="1">
      <c r="A3" s="11"/>
      <c r="B3" s="12"/>
      <c r="C3" s="12"/>
      <c r="D3" s="12"/>
      <c r="E3" s="12"/>
      <c r="F3" s="122"/>
      <c r="G3" s="12"/>
      <c r="H3" s="12"/>
      <c r="I3" s="13"/>
    </row>
    <row r="4" spans="1:9" ht="15" customHeight="1">
      <c r="A4" s="10"/>
      <c r="B4" s="18" t="s">
        <v>2</v>
      </c>
      <c r="C4" s="17" t="s">
        <v>8</v>
      </c>
      <c r="D4" s="17" t="s">
        <v>3</v>
      </c>
      <c r="E4" s="17" t="s">
        <v>9</v>
      </c>
      <c r="F4" s="99" t="s">
        <v>4</v>
      </c>
      <c r="G4" s="15" t="s">
        <v>6</v>
      </c>
      <c r="H4" s="18" t="s">
        <v>5</v>
      </c>
      <c r="I4" s="19" t="s">
        <v>7</v>
      </c>
    </row>
    <row r="5" spans="1:13" ht="18.75" customHeight="1">
      <c r="A5" s="22"/>
      <c r="B5" s="22" t="s">
        <v>909</v>
      </c>
      <c r="C5" s="22"/>
      <c r="D5" s="22"/>
      <c r="E5" s="22"/>
      <c r="F5" s="123"/>
      <c r="G5" s="25"/>
      <c r="H5" s="23">
        <v>0</v>
      </c>
      <c r="I5" s="24">
        <v>480</v>
      </c>
      <c r="K5" t="s">
        <v>10</v>
      </c>
      <c r="L5" t="s">
        <v>11</v>
      </c>
      <c r="M5" s="2">
        <v>480</v>
      </c>
    </row>
    <row r="6" spans="2:13" ht="12.75">
      <c r="B6" s="27"/>
      <c r="C6" s="11"/>
      <c r="D6" s="11"/>
      <c r="E6" s="11"/>
      <c r="F6" s="119"/>
      <c r="I6" s="21"/>
      <c r="M6" s="2">
        <v>480</v>
      </c>
    </row>
    <row r="7" spans="4:13" ht="12.75">
      <c r="D7" s="11"/>
      <c r="I7" s="21"/>
      <c r="M7" s="2">
        <v>480</v>
      </c>
    </row>
    <row r="8" spans="2:13" ht="12.75">
      <c r="B8" s="27"/>
      <c r="D8" s="11"/>
      <c r="G8" s="29"/>
      <c r="I8" s="21"/>
      <c r="M8" s="2">
        <v>480</v>
      </c>
    </row>
    <row r="9" spans="1:13" ht="12.75">
      <c r="A9" s="34"/>
      <c r="B9" s="35" t="s">
        <v>13</v>
      </c>
      <c r="C9" s="36"/>
      <c r="D9" s="36" t="s">
        <v>14</v>
      </c>
      <c r="E9" s="36" t="s">
        <v>15</v>
      </c>
      <c r="F9" s="37"/>
      <c r="G9" s="38"/>
      <c r="H9" s="35"/>
      <c r="I9" s="39" t="s">
        <v>16</v>
      </c>
      <c r="J9" s="40"/>
      <c r="K9" s="2"/>
      <c r="M9" s="2">
        <v>480</v>
      </c>
    </row>
    <row r="10" spans="1:13" s="14" customFormat="1" ht="12.75">
      <c r="A10" s="34"/>
      <c r="B10" s="35">
        <v>719050</v>
      </c>
      <c r="C10" s="41"/>
      <c r="D10" s="36" t="s">
        <v>17</v>
      </c>
      <c r="E10" s="42" t="s">
        <v>332</v>
      </c>
      <c r="F10" s="43"/>
      <c r="G10" s="44"/>
      <c r="H10" s="45">
        <v>-719050</v>
      </c>
      <c r="I10" s="46">
        <v>1498.0208333333333</v>
      </c>
      <c r="J10" s="32"/>
      <c r="K10" s="32"/>
      <c r="L10" s="32"/>
      <c r="M10" s="2">
        <v>480</v>
      </c>
    </row>
    <row r="11" spans="1:13" s="14" customFormat="1" ht="12.75">
      <c r="A11" s="34"/>
      <c r="B11" s="35">
        <v>468000</v>
      </c>
      <c r="C11" s="41"/>
      <c r="D11" s="36" t="s">
        <v>18</v>
      </c>
      <c r="E11" s="42" t="s">
        <v>19</v>
      </c>
      <c r="F11" s="43"/>
      <c r="G11" s="44"/>
      <c r="H11" s="45">
        <v>-1187050</v>
      </c>
      <c r="I11" s="46">
        <v>975</v>
      </c>
      <c r="J11" s="32"/>
      <c r="K11" s="32"/>
      <c r="L11" s="32"/>
      <c r="M11" s="2">
        <v>480</v>
      </c>
    </row>
    <row r="12" spans="1:13" s="14" customFormat="1" ht="12.75">
      <c r="A12" s="34"/>
      <c r="B12" s="35">
        <v>1973925</v>
      </c>
      <c r="C12" s="41"/>
      <c r="D12" s="36" t="s">
        <v>20</v>
      </c>
      <c r="E12" s="42" t="s">
        <v>863</v>
      </c>
      <c r="F12" s="43"/>
      <c r="G12" s="44"/>
      <c r="H12" s="45">
        <v>-3160975</v>
      </c>
      <c r="I12" s="46">
        <v>4112.34375</v>
      </c>
      <c r="J12" s="32"/>
      <c r="K12" s="32"/>
      <c r="L12" s="32"/>
      <c r="M12" s="2">
        <v>480</v>
      </c>
    </row>
    <row r="13" spans="1:13" s="14" customFormat="1" ht="12.75">
      <c r="A13" s="34"/>
      <c r="B13" s="35">
        <v>1406910</v>
      </c>
      <c r="C13" s="41"/>
      <c r="D13" s="36" t="s">
        <v>21</v>
      </c>
      <c r="E13" s="42" t="s">
        <v>864</v>
      </c>
      <c r="F13" s="43"/>
      <c r="G13" s="44"/>
      <c r="H13" s="45">
        <v>-4567885</v>
      </c>
      <c r="I13" s="46">
        <v>2931.0625</v>
      </c>
      <c r="J13" s="32"/>
      <c r="K13" s="32"/>
      <c r="L13" s="32"/>
      <c r="M13" s="2">
        <v>480</v>
      </c>
    </row>
    <row r="14" spans="1:13" s="14" customFormat="1" ht="12.75">
      <c r="A14" s="34"/>
      <c r="B14" s="35">
        <v>246003.2</v>
      </c>
      <c r="C14" s="41"/>
      <c r="D14" s="36" t="s">
        <v>22</v>
      </c>
      <c r="E14" s="42" t="s">
        <v>865</v>
      </c>
      <c r="F14" s="43"/>
      <c r="G14" s="44"/>
      <c r="H14" s="45">
        <v>-4813888.2</v>
      </c>
      <c r="I14" s="46">
        <v>512.5066666666667</v>
      </c>
      <c r="J14" s="32"/>
      <c r="K14" s="32"/>
      <c r="L14" s="32"/>
      <c r="M14" s="2">
        <v>480</v>
      </c>
    </row>
    <row r="15" spans="1:13" s="14" customFormat="1" ht="12.75">
      <c r="A15" s="34"/>
      <c r="B15" s="35">
        <v>477400</v>
      </c>
      <c r="C15" s="41"/>
      <c r="D15" s="36" t="s">
        <v>23</v>
      </c>
      <c r="E15" s="41" t="s">
        <v>24</v>
      </c>
      <c r="F15" s="43"/>
      <c r="G15" s="44"/>
      <c r="H15" s="45">
        <v>-5291288.2</v>
      </c>
      <c r="I15" s="46">
        <v>994.5833333333334</v>
      </c>
      <c r="J15" s="32"/>
      <c r="K15" s="32"/>
      <c r="L15" s="32"/>
      <c r="M15" s="2">
        <v>480</v>
      </c>
    </row>
    <row r="16" spans="1:13" s="14" customFormat="1" ht="12.75">
      <c r="A16" s="34"/>
      <c r="B16" s="35">
        <v>1424260</v>
      </c>
      <c r="C16" s="41"/>
      <c r="D16" s="36" t="s">
        <v>25</v>
      </c>
      <c r="E16" s="41"/>
      <c r="F16" s="43"/>
      <c r="G16" s="44"/>
      <c r="H16" s="45">
        <v>-6715548.2</v>
      </c>
      <c r="I16" s="46">
        <v>2967.2083333333335</v>
      </c>
      <c r="J16" s="32"/>
      <c r="K16" s="2"/>
      <c r="L16" s="32"/>
      <c r="M16" s="2">
        <v>480</v>
      </c>
    </row>
    <row r="17" spans="1:13" ht="12.75">
      <c r="A17" s="47"/>
      <c r="B17" s="35">
        <v>6715548.2</v>
      </c>
      <c r="C17" s="36" t="s">
        <v>910</v>
      </c>
      <c r="D17" s="41"/>
      <c r="E17" s="41"/>
      <c r="F17" s="43"/>
      <c r="G17" s="44"/>
      <c r="H17" s="45">
        <v>0</v>
      </c>
      <c r="I17" s="46">
        <v>13990.725416666666</v>
      </c>
      <c r="J17" s="2"/>
      <c r="K17" s="2"/>
      <c r="L17" s="2"/>
      <c r="M17" s="2">
        <v>480</v>
      </c>
    </row>
    <row r="18" spans="2:13" ht="12.75">
      <c r="B18" s="33"/>
      <c r="F18" s="48"/>
      <c r="I18" s="21"/>
      <c r="M18" s="2">
        <v>480</v>
      </c>
    </row>
    <row r="19" spans="1:13" s="57" customFormat="1" ht="13.5" thickBot="1">
      <c r="A19" s="49"/>
      <c r="B19" s="50">
        <v>6715548.2</v>
      </c>
      <c r="C19" s="51" t="s">
        <v>26</v>
      </c>
      <c r="D19" s="52"/>
      <c r="E19" s="52"/>
      <c r="F19" s="53"/>
      <c r="G19" s="54"/>
      <c r="H19" s="55"/>
      <c r="I19" s="56"/>
      <c r="M19" s="2">
        <v>480</v>
      </c>
    </row>
    <row r="20" spans="4:13" ht="12.75">
      <c r="D20" s="11"/>
      <c r="I20" s="21"/>
      <c r="M20" s="2">
        <v>480</v>
      </c>
    </row>
    <row r="21" spans="4:13" ht="12.75">
      <c r="D21" s="11"/>
      <c r="I21" s="21"/>
      <c r="M21" s="2">
        <v>480</v>
      </c>
    </row>
    <row r="22" spans="1:13" s="57" customFormat="1" ht="13.5" thickBot="1">
      <c r="A22" s="49"/>
      <c r="B22" s="59">
        <v>719050</v>
      </c>
      <c r="C22" s="49"/>
      <c r="D22" s="60" t="s">
        <v>27</v>
      </c>
      <c r="E22" s="52"/>
      <c r="F22" s="53"/>
      <c r="G22" s="54"/>
      <c r="H22" s="61">
        <v>-719050</v>
      </c>
      <c r="I22" s="56">
        <v>1498.0208333333333</v>
      </c>
      <c r="M22" s="2">
        <v>480</v>
      </c>
    </row>
    <row r="23" spans="9:13" ht="12.75">
      <c r="I23" s="21"/>
      <c r="M23" s="2">
        <v>480</v>
      </c>
    </row>
    <row r="24" spans="9:13" ht="12.75">
      <c r="I24" s="21"/>
      <c r="M24" s="2">
        <v>480</v>
      </c>
    </row>
    <row r="25" spans="1:13" s="69" customFormat="1" ht="12.75">
      <c r="A25" s="10"/>
      <c r="B25" s="284">
        <v>5500</v>
      </c>
      <c r="C25" s="63" t="s">
        <v>28</v>
      </c>
      <c r="D25" s="81">
        <v>39580</v>
      </c>
      <c r="E25" s="63" t="s">
        <v>29</v>
      </c>
      <c r="F25" s="65" t="s">
        <v>31</v>
      </c>
      <c r="G25" s="66" t="s">
        <v>30</v>
      </c>
      <c r="H25" s="67"/>
      <c r="I25" s="68">
        <v>11.458333333333334</v>
      </c>
      <c r="J25" s="68"/>
      <c r="K25" s="68"/>
      <c r="M25" s="2">
        <v>480</v>
      </c>
    </row>
    <row r="26" spans="2:13" ht="12.75">
      <c r="B26" s="283"/>
      <c r="D26" s="11"/>
      <c r="H26" s="5">
        <v>0</v>
      </c>
      <c r="I26" s="21">
        <v>0</v>
      </c>
      <c r="M26" s="2">
        <v>480</v>
      </c>
    </row>
    <row r="27" spans="1:13" s="69" customFormat="1" ht="12.75">
      <c r="A27" s="10"/>
      <c r="B27" s="284">
        <v>73200</v>
      </c>
      <c r="C27" s="63" t="s">
        <v>42</v>
      </c>
      <c r="D27" s="64" t="s">
        <v>846</v>
      </c>
      <c r="E27" s="63" t="s">
        <v>43</v>
      </c>
      <c r="F27" s="65" t="s">
        <v>44</v>
      </c>
      <c r="G27" s="66" t="s">
        <v>45</v>
      </c>
      <c r="H27" s="67"/>
      <c r="I27" s="68">
        <v>152.5</v>
      </c>
      <c r="J27" s="68"/>
      <c r="K27" s="68"/>
      <c r="M27" s="2">
        <v>480</v>
      </c>
    </row>
    <row r="28" spans="2:13" ht="12.75">
      <c r="B28" s="283"/>
      <c r="D28" s="11"/>
      <c r="H28" s="5">
        <v>0</v>
      </c>
      <c r="I28" s="21">
        <v>0</v>
      </c>
      <c r="M28" s="2">
        <v>480</v>
      </c>
    </row>
    <row r="29" spans="1:13" s="69" customFormat="1" ht="12.75">
      <c r="A29" s="10"/>
      <c r="B29" s="284">
        <v>68400</v>
      </c>
      <c r="C29" s="63" t="s">
        <v>75</v>
      </c>
      <c r="D29" s="81" t="s">
        <v>110</v>
      </c>
      <c r="E29" s="63" t="s">
        <v>29</v>
      </c>
      <c r="F29" s="65" t="s">
        <v>76</v>
      </c>
      <c r="G29" s="66" t="s">
        <v>30</v>
      </c>
      <c r="H29" s="67"/>
      <c r="I29" s="68">
        <v>142.5</v>
      </c>
      <c r="J29" s="68"/>
      <c r="K29" s="68"/>
      <c r="M29" s="2">
        <v>480</v>
      </c>
    </row>
    <row r="30" spans="2:13" ht="12.75">
      <c r="B30" s="283"/>
      <c r="H30" s="5">
        <v>0</v>
      </c>
      <c r="I30" s="21">
        <v>0</v>
      </c>
      <c r="M30" s="2">
        <v>480</v>
      </c>
    </row>
    <row r="31" spans="1:13" s="69" customFormat="1" ht="12.75">
      <c r="A31" s="10"/>
      <c r="B31" s="284">
        <v>26400</v>
      </c>
      <c r="C31" s="63" t="s">
        <v>98</v>
      </c>
      <c r="D31" s="81" t="s">
        <v>109</v>
      </c>
      <c r="E31" s="63" t="s">
        <v>99</v>
      </c>
      <c r="F31" s="65" t="s">
        <v>100</v>
      </c>
      <c r="G31" s="66" t="s">
        <v>101</v>
      </c>
      <c r="H31" s="67"/>
      <c r="I31" s="68">
        <v>55</v>
      </c>
      <c r="J31" s="68"/>
      <c r="K31" s="68"/>
      <c r="M31" s="2">
        <v>480</v>
      </c>
    </row>
    <row r="32" spans="2:13" ht="12.75">
      <c r="B32" s="283"/>
      <c r="H32" s="5">
        <v>0</v>
      </c>
      <c r="I32" s="21">
        <v>0</v>
      </c>
      <c r="M32" s="2">
        <v>480</v>
      </c>
    </row>
    <row r="33" spans="1:13" s="69" customFormat="1" ht="12.75">
      <c r="A33" s="10"/>
      <c r="B33" s="284">
        <v>34000</v>
      </c>
      <c r="C33" s="63" t="s">
        <v>112</v>
      </c>
      <c r="D33" s="81" t="s">
        <v>125</v>
      </c>
      <c r="E33" s="63" t="s">
        <v>29</v>
      </c>
      <c r="F33" s="65" t="s">
        <v>111</v>
      </c>
      <c r="G33" s="66" t="s">
        <v>30</v>
      </c>
      <c r="H33" s="67"/>
      <c r="I33" s="68">
        <v>70.83333333333333</v>
      </c>
      <c r="J33" s="68"/>
      <c r="K33" s="68"/>
      <c r="M33" s="2">
        <v>480</v>
      </c>
    </row>
    <row r="34" spans="2:13" ht="12.75">
      <c r="B34" s="283"/>
      <c r="H34" s="5">
        <v>0</v>
      </c>
      <c r="I34" s="21">
        <v>0</v>
      </c>
      <c r="M34" s="2">
        <v>480</v>
      </c>
    </row>
    <row r="35" spans="1:13" s="69" customFormat="1" ht="12.75">
      <c r="A35" s="10"/>
      <c r="B35" s="284">
        <v>27000</v>
      </c>
      <c r="C35" s="63" t="s">
        <v>126</v>
      </c>
      <c r="D35" s="81" t="s">
        <v>139</v>
      </c>
      <c r="E35" s="63" t="s">
        <v>135</v>
      </c>
      <c r="F35" s="65" t="s">
        <v>136</v>
      </c>
      <c r="G35" s="66" t="s">
        <v>45</v>
      </c>
      <c r="H35" s="67"/>
      <c r="I35" s="68">
        <v>56.25</v>
      </c>
      <c r="J35" s="68"/>
      <c r="K35" s="68"/>
      <c r="M35" s="2">
        <v>480</v>
      </c>
    </row>
    <row r="36" spans="2:13" ht="12.75">
      <c r="B36" s="283"/>
      <c r="H36" s="5">
        <v>0</v>
      </c>
      <c r="I36" s="21">
        <v>0</v>
      </c>
      <c r="M36" s="2">
        <v>480</v>
      </c>
    </row>
    <row r="37" spans="1:13" s="69" customFormat="1" ht="12.75">
      <c r="A37" s="10"/>
      <c r="B37" s="284">
        <v>29200</v>
      </c>
      <c r="C37" s="63" t="s">
        <v>140</v>
      </c>
      <c r="D37" s="81" t="s">
        <v>153</v>
      </c>
      <c r="E37" s="63" t="s">
        <v>29</v>
      </c>
      <c r="F37" s="65" t="s">
        <v>141</v>
      </c>
      <c r="G37" s="66" t="s">
        <v>30</v>
      </c>
      <c r="H37" s="67"/>
      <c r="I37" s="68">
        <v>60.833333333333336</v>
      </c>
      <c r="J37" s="68"/>
      <c r="K37" s="68"/>
      <c r="M37" s="2">
        <v>480</v>
      </c>
    </row>
    <row r="38" spans="2:13" ht="12.75">
      <c r="B38" s="283"/>
      <c r="H38" s="5">
        <v>0</v>
      </c>
      <c r="I38" s="21">
        <v>0</v>
      </c>
      <c r="M38" s="2">
        <v>480</v>
      </c>
    </row>
    <row r="39" spans="1:13" s="69" customFormat="1" ht="12.75">
      <c r="A39" s="10"/>
      <c r="B39" s="284">
        <v>131600</v>
      </c>
      <c r="C39" s="63" t="s">
        <v>154</v>
      </c>
      <c r="D39" s="81" t="s">
        <v>197</v>
      </c>
      <c r="E39" s="63" t="s">
        <v>135</v>
      </c>
      <c r="F39" s="65" t="s">
        <v>155</v>
      </c>
      <c r="G39" s="66" t="s">
        <v>156</v>
      </c>
      <c r="H39" s="67"/>
      <c r="I39" s="68">
        <v>274.1666666666667</v>
      </c>
      <c r="J39" s="68"/>
      <c r="K39" s="68"/>
      <c r="M39" s="2">
        <v>480</v>
      </c>
    </row>
    <row r="40" spans="2:13" ht="12.75">
      <c r="B40" s="283"/>
      <c r="H40" s="5">
        <v>0</v>
      </c>
      <c r="I40" s="21">
        <v>0</v>
      </c>
      <c r="M40" s="2">
        <v>480</v>
      </c>
    </row>
    <row r="41" spans="1:13" s="69" customFormat="1" ht="12.75">
      <c r="A41" s="10"/>
      <c r="B41" s="284">
        <v>32400</v>
      </c>
      <c r="C41" s="63" t="s">
        <v>198</v>
      </c>
      <c r="D41" s="81" t="s">
        <v>213</v>
      </c>
      <c r="E41" s="63" t="s">
        <v>29</v>
      </c>
      <c r="F41" s="65" t="s">
        <v>199</v>
      </c>
      <c r="G41" s="66" t="s">
        <v>30</v>
      </c>
      <c r="H41" s="67"/>
      <c r="I41" s="68">
        <v>67.5</v>
      </c>
      <c r="J41" s="68"/>
      <c r="K41" s="68"/>
      <c r="M41" s="2">
        <v>480</v>
      </c>
    </row>
    <row r="42" spans="2:13" ht="12.75">
      <c r="B42" s="283"/>
      <c r="H42" s="5">
        <v>0</v>
      </c>
      <c r="I42" s="21">
        <v>0</v>
      </c>
      <c r="M42" s="2">
        <v>480</v>
      </c>
    </row>
    <row r="43" spans="1:13" s="69" customFormat="1" ht="12.75">
      <c r="A43" s="10"/>
      <c r="B43" s="284">
        <v>42450</v>
      </c>
      <c r="C43" s="63" t="s">
        <v>214</v>
      </c>
      <c r="D43" s="81" t="s">
        <v>231</v>
      </c>
      <c r="E43" s="63" t="s">
        <v>29</v>
      </c>
      <c r="F43" s="65" t="s">
        <v>141</v>
      </c>
      <c r="G43" s="66" t="s">
        <v>215</v>
      </c>
      <c r="H43" s="67"/>
      <c r="I43" s="68">
        <v>88.4375</v>
      </c>
      <c r="J43" s="68"/>
      <c r="K43" s="68"/>
      <c r="M43" s="2">
        <v>480</v>
      </c>
    </row>
    <row r="44" spans="2:13" ht="12.75">
      <c r="B44" s="283"/>
      <c r="H44" s="5">
        <v>0</v>
      </c>
      <c r="I44" s="21">
        <v>0</v>
      </c>
      <c r="M44" s="2">
        <v>480</v>
      </c>
    </row>
    <row r="45" spans="1:13" s="69" customFormat="1" ht="12.75">
      <c r="A45" s="10"/>
      <c r="B45" s="284">
        <v>33000</v>
      </c>
      <c r="C45" s="63" t="s">
        <v>232</v>
      </c>
      <c r="D45" s="81" t="s">
        <v>245</v>
      </c>
      <c r="E45" s="63" t="s">
        <v>135</v>
      </c>
      <c r="F45" s="65" t="s">
        <v>236</v>
      </c>
      <c r="G45" s="66" t="s">
        <v>45</v>
      </c>
      <c r="H45" s="67"/>
      <c r="I45" s="68">
        <v>68.75</v>
      </c>
      <c r="J45" s="68"/>
      <c r="K45" s="68"/>
      <c r="M45" s="2">
        <v>480</v>
      </c>
    </row>
    <row r="46" spans="2:13" ht="12.75">
      <c r="B46" s="283"/>
      <c r="H46" s="5">
        <v>0</v>
      </c>
      <c r="I46" s="21">
        <v>0</v>
      </c>
      <c r="M46" s="2">
        <v>480</v>
      </c>
    </row>
    <row r="47" spans="1:13" s="69" customFormat="1" ht="12.75">
      <c r="A47" s="10"/>
      <c r="B47" s="284">
        <v>38300</v>
      </c>
      <c r="C47" s="63" t="s">
        <v>246</v>
      </c>
      <c r="D47" s="81" t="s">
        <v>263</v>
      </c>
      <c r="E47" s="63" t="s">
        <v>99</v>
      </c>
      <c r="F47" s="65" t="s">
        <v>247</v>
      </c>
      <c r="G47" s="66" t="s">
        <v>215</v>
      </c>
      <c r="H47" s="67"/>
      <c r="I47" s="68">
        <v>79.79166666666667</v>
      </c>
      <c r="J47" s="68"/>
      <c r="K47" s="68"/>
      <c r="M47" s="2">
        <v>480</v>
      </c>
    </row>
    <row r="48" spans="2:13" ht="12.75">
      <c r="B48" s="283"/>
      <c r="H48" s="5">
        <v>0</v>
      </c>
      <c r="I48" s="21">
        <v>0</v>
      </c>
      <c r="M48" s="2">
        <v>480</v>
      </c>
    </row>
    <row r="49" spans="1:13" s="69" customFormat="1" ht="12.75">
      <c r="A49" s="10"/>
      <c r="B49" s="284">
        <v>50000</v>
      </c>
      <c r="C49" s="63" t="s">
        <v>264</v>
      </c>
      <c r="D49" s="81" t="s">
        <v>281</v>
      </c>
      <c r="E49" s="63" t="s">
        <v>135</v>
      </c>
      <c r="F49" s="65" t="s">
        <v>265</v>
      </c>
      <c r="G49" s="66" t="s">
        <v>45</v>
      </c>
      <c r="H49" s="67"/>
      <c r="I49" s="68">
        <v>104.16666666666667</v>
      </c>
      <c r="J49" s="68"/>
      <c r="K49" s="68"/>
      <c r="M49" s="2">
        <v>480</v>
      </c>
    </row>
    <row r="50" spans="2:13" ht="12.75">
      <c r="B50" s="283"/>
      <c r="H50" s="5">
        <v>0</v>
      </c>
      <c r="I50" s="21">
        <v>0</v>
      </c>
      <c r="M50" s="2">
        <v>480</v>
      </c>
    </row>
    <row r="51" spans="1:13" s="69" customFormat="1" ht="12.75">
      <c r="A51" s="10"/>
      <c r="B51" s="284">
        <v>40500</v>
      </c>
      <c r="C51" s="63" t="s">
        <v>282</v>
      </c>
      <c r="D51" s="81" t="s">
        <v>297</v>
      </c>
      <c r="E51" s="63" t="s">
        <v>29</v>
      </c>
      <c r="F51" s="65" t="s">
        <v>283</v>
      </c>
      <c r="G51" s="66" t="s">
        <v>215</v>
      </c>
      <c r="H51" s="67"/>
      <c r="I51" s="68">
        <v>84.375</v>
      </c>
      <c r="J51" s="68"/>
      <c r="K51" s="68"/>
      <c r="M51" s="2">
        <v>480</v>
      </c>
    </row>
    <row r="52" spans="2:13" ht="12.75">
      <c r="B52" s="283"/>
      <c r="H52" s="5">
        <v>0</v>
      </c>
      <c r="I52" s="21">
        <v>0</v>
      </c>
      <c r="M52" s="2">
        <v>480</v>
      </c>
    </row>
    <row r="53" spans="1:13" s="69" customFormat="1" ht="12.75">
      <c r="A53" s="10"/>
      <c r="B53" s="284">
        <v>27800</v>
      </c>
      <c r="C53" s="63" t="s">
        <v>293</v>
      </c>
      <c r="D53" s="81" t="s">
        <v>305</v>
      </c>
      <c r="E53" s="63" t="s">
        <v>294</v>
      </c>
      <c r="F53" s="65" t="s">
        <v>295</v>
      </c>
      <c r="G53" s="66" t="s">
        <v>296</v>
      </c>
      <c r="H53" s="67"/>
      <c r="I53" s="68">
        <v>57.916666666666664</v>
      </c>
      <c r="J53" s="68"/>
      <c r="K53" s="68"/>
      <c r="M53" s="2">
        <v>480</v>
      </c>
    </row>
    <row r="54" spans="2:13" ht="12.75">
      <c r="B54" s="283"/>
      <c r="H54" s="5">
        <v>0</v>
      </c>
      <c r="I54" s="21">
        <v>0</v>
      </c>
      <c r="M54" s="2">
        <v>480</v>
      </c>
    </row>
    <row r="55" spans="1:13" s="69" customFormat="1" ht="12.75">
      <c r="A55" s="10"/>
      <c r="B55" s="284">
        <v>59300</v>
      </c>
      <c r="C55" s="63" t="s">
        <v>306</v>
      </c>
      <c r="D55" s="81" t="s">
        <v>331</v>
      </c>
      <c r="E55" s="63" t="s">
        <v>99</v>
      </c>
      <c r="F55" s="65" t="s">
        <v>307</v>
      </c>
      <c r="G55" s="66" t="s">
        <v>156</v>
      </c>
      <c r="H55" s="67"/>
      <c r="I55" s="68">
        <v>123.54166666666667</v>
      </c>
      <c r="J55" s="68"/>
      <c r="K55" s="68"/>
      <c r="M55" s="2">
        <v>480</v>
      </c>
    </row>
    <row r="56" spans="2:13" ht="12.75">
      <c r="B56" s="283"/>
      <c r="H56" s="5">
        <v>0</v>
      </c>
      <c r="I56" s="21">
        <v>0</v>
      </c>
      <c r="M56" s="2">
        <v>480</v>
      </c>
    </row>
    <row r="57" spans="2:13" ht="12.75">
      <c r="B57" s="6"/>
      <c r="H57" s="5">
        <v>0</v>
      </c>
      <c r="I57" s="21">
        <v>0</v>
      </c>
      <c r="M57" s="2">
        <v>480</v>
      </c>
    </row>
    <row r="58" spans="1:14" ht="12.75">
      <c r="A58" s="10"/>
      <c r="B58" s="62">
        <v>592555</v>
      </c>
      <c r="C58" s="98" t="s">
        <v>925</v>
      </c>
      <c r="D58" s="10"/>
      <c r="E58" s="10"/>
      <c r="F58" s="87"/>
      <c r="G58" s="17"/>
      <c r="H58" s="67">
        <v>0</v>
      </c>
      <c r="I58" s="68">
        <v>1234.4895833333333</v>
      </c>
      <c r="J58" s="69"/>
      <c r="K58" s="69"/>
      <c r="L58" s="69"/>
      <c r="M58" s="2">
        <v>480</v>
      </c>
      <c r="N58" s="82">
        <v>500</v>
      </c>
    </row>
    <row r="59" spans="2:13" ht="12.75">
      <c r="B59" s="6"/>
      <c r="H59" s="5">
        <v>0</v>
      </c>
      <c r="I59" s="21">
        <v>0</v>
      </c>
      <c r="M59" s="2">
        <v>480</v>
      </c>
    </row>
    <row r="60" spans="2:13" ht="12.75">
      <c r="B60" s="6"/>
      <c r="H60" s="5">
        <v>0</v>
      </c>
      <c r="I60" s="21">
        <v>0</v>
      </c>
      <c r="M60" s="2">
        <v>480</v>
      </c>
    </row>
    <row r="61" spans="2:13" ht="12.75">
      <c r="B61" s="6"/>
      <c r="H61" s="5">
        <v>0</v>
      </c>
      <c r="I61" s="21">
        <v>0</v>
      </c>
      <c r="M61" s="2">
        <v>480</v>
      </c>
    </row>
    <row r="62" spans="1:13" ht="13.5" thickBot="1">
      <c r="A62" s="49"/>
      <c r="B62" s="59">
        <v>468000</v>
      </c>
      <c r="C62" s="49"/>
      <c r="D62" s="60" t="s">
        <v>333</v>
      </c>
      <c r="E62" s="52"/>
      <c r="F62" s="53"/>
      <c r="G62" s="54"/>
      <c r="H62" s="55">
        <v>-468000</v>
      </c>
      <c r="I62" s="56">
        <v>975</v>
      </c>
      <c r="J62" s="57"/>
      <c r="K62" s="57"/>
      <c r="L62" s="57"/>
      <c r="M62" s="2">
        <v>480</v>
      </c>
    </row>
    <row r="63" spans="2:14" ht="12.75">
      <c r="B63" s="75"/>
      <c r="C63" s="74"/>
      <c r="D63" s="11"/>
      <c r="E63" s="74"/>
      <c r="H63" s="5">
        <v>0</v>
      </c>
      <c r="I63" s="21">
        <v>0</v>
      </c>
      <c r="J63" s="75"/>
      <c r="K63" s="75"/>
      <c r="L63" s="75"/>
      <c r="M63" s="2">
        <v>480</v>
      </c>
      <c r="N63" s="82">
        <v>500</v>
      </c>
    </row>
    <row r="64" spans="4:13" ht="12.75">
      <c r="D64" s="11"/>
      <c r="H64" s="5">
        <v>1</v>
      </c>
      <c r="I64" s="21">
        <v>0</v>
      </c>
      <c r="M64" s="2">
        <v>480</v>
      </c>
    </row>
    <row r="65" spans="1:13" s="69" customFormat="1" ht="12.75">
      <c r="A65" s="10"/>
      <c r="B65" s="62">
        <v>88000</v>
      </c>
      <c r="C65" s="63" t="s">
        <v>75</v>
      </c>
      <c r="D65" s="81" t="s">
        <v>862</v>
      </c>
      <c r="E65" s="63" t="s">
        <v>29</v>
      </c>
      <c r="F65" s="65" t="s">
        <v>76</v>
      </c>
      <c r="G65" s="66" t="s">
        <v>30</v>
      </c>
      <c r="H65" s="67"/>
      <c r="I65" s="68">
        <v>183.33333333333334</v>
      </c>
      <c r="J65" s="68"/>
      <c r="K65" s="68"/>
      <c r="M65" s="2">
        <v>480</v>
      </c>
    </row>
    <row r="66" spans="2:13" ht="12.75">
      <c r="B66" s="73"/>
      <c r="H66" s="5">
        <v>0</v>
      </c>
      <c r="I66" s="21">
        <v>0</v>
      </c>
      <c r="M66" s="2">
        <v>480</v>
      </c>
    </row>
    <row r="67" spans="1:13" ht="12.75">
      <c r="A67" s="10"/>
      <c r="B67" s="62">
        <v>380000</v>
      </c>
      <c r="C67" s="98" t="s">
        <v>894</v>
      </c>
      <c r="D67" s="10"/>
      <c r="E67" s="10"/>
      <c r="F67" s="87"/>
      <c r="G67" s="17"/>
      <c r="H67" s="88">
        <v>0</v>
      </c>
      <c r="I67" s="89">
        <v>791.6666666666666</v>
      </c>
      <c r="J67" s="69"/>
      <c r="K67" s="69"/>
      <c r="L67" s="69"/>
      <c r="M67" s="2">
        <v>480</v>
      </c>
    </row>
    <row r="68" spans="8:13" ht="12.75">
      <c r="H68" s="5">
        <v>0</v>
      </c>
      <c r="I68" s="21">
        <v>0</v>
      </c>
      <c r="M68" s="2">
        <v>480</v>
      </c>
    </row>
    <row r="69" spans="8:13" ht="12.75">
      <c r="H69" s="5">
        <v>0</v>
      </c>
      <c r="I69" s="21">
        <v>0</v>
      </c>
      <c r="M69" s="2">
        <v>480</v>
      </c>
    </row>
    <row r="70" spans="8:13" ht="12.75">
      <c r="H70" s="5">
        <v>0</v>
      </c>
      <c r="I70" s="21">
        <v>0</v>
      </c>
      <c r="M70" s="2">
        <v>480</v>
      </c>
    </row>
    <row r="71" spans="8:13" ht="12.75">
      <c r="H71" s="5">
        <v>0</v>
      </c>
      <c r="I71" s="21">
        <v>0</v>
      </c>
      <c r="M71" s="2">
        <v>480</v>
      </c>
    </row>
    <row r="72" spans="1:13" ht="13.5" thickBot="1">
      <c r="A72" s="49"/>
      <c r="B72" s="50">
        <v>1973925</v>
      </c>
      <c r="C72" s="52"/>
      <c r="D72" s="90" t="s">
        <v>338</v>
      </c>
      <c r="E72" s="49"/>
      <c r="F72" s="91"/>
      <c r="G72" s="54"/>
      <c r="H72" s="55">
        <v>-1973925</v>
      </c>
      <c r="I72" s="56">
        <v>4112.34375</v>
      </c>
      <c r="J72" s="57"/>
      <c r="K72" s="57"/>
      <c r="L72" s="57"/>
      <c r="M72" s="2">
        <v>480</v>
      </c>
    </row>
    <row r="73" spans="8:13" ht="12.75">
      <c r="H73" s="5">
        <v>0</v>
      </c>
      <c r="I73" s="21">
        <v>0</v>
      </c>
      <c r="M73" s="2">
        <v>480</v>
      </c>
    </row>
    <row r="74" spans="8:13" ht="12.75">
      <c r="H74" s="5">
        <v>1</v>
      </c>
      <c r="I74" s="21">
        <v>0</v>
      </c>
      <c r="M74" s="2">
        <v>480</v>
      </c>
    </row>
    <row r="75" spans="1:13" s="69" customFormat="1" ht="12.75">
      <c r="A75" s="10"/>
      <c r="B75" s="222">
        <v>353500</v>
      </c>
      <c r="C75" s="10" t="s">
        <v>0</v>
      </c>
      <c r="D75" s="10"/>
      <c r="E75" s="10"/>
      <c r="F75" s="99"/>
      <c r="G75" s="17"/>
      <c r="H75" s="67">
        <v>0</v>
      </c>
      <c r="I75" s="68">
        <v>736.4583333333334</v>
      </c>
      <c r="M75" s="2">
        <v>480</v>
      </c>
    </row>
    <row r="76" spans="2:13" ht="12.75">
      <c r="B76" s="265"/>
      <c r="H76" s="5">
        <v>0</v>
      </c>
      <c r="I76" s="21">
        <v>0</v>
      </c>
      <c r="M76" s="2">
        <v>480</v>
      </c>
    </row>
    <row r="77" spans="1:13" ht="12.75">
      <c r="A77" s="10"/>
      <c r="B77" s="268">
        <v>300</v>
      </c>
      <c r="C77" s="93" t="s">
        <v>1</v>
      </c>
      <c r="D77" s="10"/>
      <c r="E77" s="10"/>
      <c r="F77" s="99"/>
      <c r="G77" s="17"/>
      <c r="H77" s="67">
        <v>0</v>
      </c>
      <c r="I77" s="68">
        <v>0.625</v>
      </c>
      <c r="J77" s="69"/>
      <c r="K77" s="69"/>
      <c r="L77" s="69"/>
      <c r="M77" s="2">
        <v>480</v>
      </c>
    </row>
    <row r="78" spans="2:13" ht="12.75">
      <c r="B78" s="265"/>
      <c r="H78" s="5">
        <v>0</v>
      </c>
      <c r="I78" s="21">
        <v>0</v>
      </c>
      <c r="M78" s="2">
        <v>480</v>
      </c>
    </row>
    <row r="79" spans="1:13" ht="12.75">
      <c r="A79" s="10"/>
      <c r="B79" s="175">
        <v>115300</v>
      </c>
      <c r="C79" s="10" t="s">
        <v>185</v>
      </c>
      <c r="D79" s="10"/>
      <c r="E79" s="10"/>
      <c r="F79" s="99"/>
      <c r="G79" s="17"/>
      <c r="H79" s="67">
        <v>0</v>
      </c>
      <c r="I79" s="68">
        <v>240.20833333333334</v>
      </c>
      <c r="J79" s="69"/>
      <c r="K79" s="69"/>
      <c r="L79" s="69"/>
      <c r="M79" s="2">
        <v>480</v>
      </c>
    </row>
    <row r="80" spans="2:13" ht="12.75">
      <c r="B80" s="265"/>
      <c r="H80" s="5">
        <v>0</v>
      </c>
      <c r="I80" s="21">
        <v>0</v>
      </c>
      <c r="M80" s="2">
        <v>480</v>
      </c>
    </row>
    <row r="81" spans="1:13" ht="12.75">
      <c r="A81" s="10"/>
      <c r="B81" s="222">
        <v>122450</v>
      </c>
      <c r="C81" s="10"/>
      <c r="D81" s="10"/>
      <c r="E81" s="10" t="s">
        <v>504</v>
      </c>
      <c r="F81" s="99"/>
      <c r="G81" s="17"/>
      <c r="H81" s="67">
        <v>0</v>
      </c>
      <c r="I81" s="68">
        <v>255.10416666666666</v>
      </c>
      <c r="J81" s="69"/>
      <c r="K81" s="69"/>
      <c r="L81" s="69"/>
      <c r="M81" s="2">
        <v>480</v>
      </c>
    </row>
    <row r="82" spans="2:13" ht="12.75">
      <c r="B82" s="265"/>
      <c r="H82" s="5">
        <v>0</v>
      </c>
      <c r="I82" s="21">
        <v>0</v>
      </c>
      <c r="M82" s="2">
        <v>480</v>
      </c>
    </row>
    <row r="83" spans="1:13" ht="12.75">
      <c r="A83" s="10"/>
      <c r="B83" s="268">
        <v>109000</v>
      </c>
      <c r="C83" s="10" t="s">
        <v>137</v>
      </c>
      <c r="D83" s="10"/>
      <c r="E83" s="10"/>
      <c r="F83" s="99"/>
      <c r="G83" s="17"/>
      <c r="H83" s="67">
        <v>0</v>
      </c>
      <c r="I83" s="68">
        <v>227.08333333333334</v>
      </c>
      <c r="J83" s="69"/>
      <c r="K83" s="69"/>
      <c r="L83" s="69"/>
      <c r="M83" s="2">
        <v>480</v>
      </c>
    </row>
    <row r="84" spans="2:13" ht="12.75">
      <c r="B84" s="265"/>
      <c r="H84" s="5">
        <v>0</v>
      </c>
      <c r="I84" s="21">
        <v>0</v>
      </c>
      <c r="M84" s="2">
        <v>480</v>
      </c>
    </row>
    <row r="85" spans="1:13" ht="12.75">
      <c r="A85" s="10"/>
      <c r="B85" s="268">
        <v>69000</v>
      </c>
      <c r="C85" s="10" t="s">
        <v>523</v>
      </c>
      <c r="D85" s="10"/>
      <c r="E85" s="10"/>
      <c r="F85" s="99"/>
      <c r="G85" s="17"/>
      <c r="H85" s="67">
        <v>0</v>
      </c>
      <c r="I85" s="68">
        <v>143.75</v>
      </c>
      <c r="J85" s="69"/>
      <c r="K85" s="69"/>
      <c r="L85" s="69"/>
      <c r="M85" s="2">
        <v>480</v>
      </c>
    </row>
    <row r="86" spans="2:13" ht="12.75">
      <c r="B86" s="265"/>
      <c r="H86" s="5">
        <v>0</v>
      </c>
      <c r="I86" s="21">
        <v>0</v>
      </c>
      <c r="M86" s="2">
        <v>480</v>
      </c>
    </row>
    <row r="87" spans="1:13" ht="12.75">
      <c r="A87" s="10"/>
      <c r="B87" s="268">
        <v>41100</v>
      </c>
      <c r="C87" s="10"/>
      <c r="D87" s="10"/>
      <c r="E87" s="10" t="s">
        <v>525</v>
      </c>
      <c r="F87" s="99"/>
      <c r="G87" s="17"/>
      <c r="H87" s="67">
        <v>0</v>
      </c>
      <c r="I87" s="68">
        <v>85.625</v>
      </c>
      <c r="J87" s="69"/>
      <c r="K87" s="69"/>
      <c r="L87" s="69"/>
      <c r="M87" s="2">
        <v>480</v>
      </c>
    </row>
    <row r="88" spans="2:13" ht="12.75">
      <c r="B88" s="265"/>
      <c r="H88" s="5">
        <v>0</v>
      </c>
      <c r="I88" s="21">
        <v>0</v>
      </c>
      <c r="M88" s="2">
        <v>480</v>
      </c>
    </row>
    <row r="89" spans="1:13" s="69" customFormat="1" ht="12.75">
      <c r="A89" s="10"/>
      <c r="B89" s="268">
        <v>230000</v>
      </c>
      <c r="C89" s="10" t="s">
        <v>542</v>
      </c>
      <c r="D89" s="10"/>
      <c r="E89" s="10"/>
      <c r="F89" s="99"/>
      <c r="G89" s="17"/>
      <c r="H89" s="67">
        <v>0</v>
      </c>
      <c r="I89" s="68">
        <v>479.1666666666667</v>
      </c>
      <c r="M89" s="2">
        <v>480</v>
      </c>
    </row>
    <row r="90" spans="8:13" ht="12.75">
      <c r="H90" s="5">
        <v>0</v>
      </c>
      <c r="I90" s="21">
        <v>0</v>
      </c>
      <c r="M90" s="2">
        <v>480</v>
      </c>
    </row>
    <row r="91" spans="1:13" s="69" customFormat="1" ht="12.75">
      <c r="A91" s="10"/>
      <c r="B91" s="276">
        <v>55000</v>
      </c>
      <c r="C91" s="10" t="s">
        <v>919</v>
      </c>
      <c r="D91" s="10"/>
      <c r="E91" s="10"/>
      <c r="F91" s="99"/>
      <c r="G91" s="17"/>
      <c r="H91" s="67"/>
      <c r="I91" s="68"/>
      <c r="M91" s="2">
        <v>480</v>
      </c>
    </row>
    <row r="92" spans="9:13" ht="12.75">
      <c r="I92" s="21"/>
      <c r="M92" s="2">
        <v>480</v>
      </c>
    </row>
    <row r="93" spans="1:13" ht="12.75">
      <c r="A93" s="10"/>
      <c r="B93" s="67">
        <v>878275</v>
      </c>
      <c r="C93" s="98" t="s">
        <v>894</v>
      </c>
      <c r="D93" s="10"/>
      <c r="E93" s="10"/>
      <c r="F93" s="99"/>
      <c r="G93" s="17"/>
      <c r="H93" s="67">
        <v>0</v>
      </c>
      <c r="I93" s="68">
        <v>1829.7395833333333</v>
      </c>
      <c r="J93" s="69"/>
      <c r="K93" s="69"/>
      <c r="L93" s="69"/>
      <c r="M93" s="2">
        <v>480</v>
      </c>
    </row>
    <row r="94" spans="8:13" ht="12.75">
      <c r="H94" s="5">
        <v>0</v>
      </c>
      <c r="I94" s="21">
        <v>0</v>
      </c>
      <c r="M94" s="2">
        <v>480</v>
      </c>
    </row>
    <row r="95" spans="8:13" ht="12.75">
      <c r="H95" s="5">
        <v>0</v>
      </c>
      <c r="I95" s="21">
        <v>0</v>
      </c>
      <c r="M95" s="2">
        <v>480</v>
      </c>
    </row>
    <row r="96" spans="8:13" ht="12.75">
      <c r="H96" s="5">
        <v>0</v>
      </c>
      <c r="I96" s="21">
        <v>0</v>
      </c>
      <c r="M96" s="2">
        <v>480</v>
      </c>
    </row>
    <row r="97" spans="8:13" ht="12.75">
      <c r="H97" s="5">
        <v>0</v>
      </c>
      <c r="I97" s="21">
        <v>0</v>
      </c>
      <c r="M97" s="2">
        <v>480</v>
      </c>
    </row>
    <row r="98" spans="1:13" ht="13.5" thickBot="1">
      <c r="A98" s="52"/>
      <c r="B98" s="50">
        <v>1406910</v>
      </c>
      <c r="C98" s="52"/>
      <c r="D98" s="60" t="s">
        <v>21</v>
      </c>
      <c r="E98" s="49"/>
      <c r="F98" s="91"/>
      <c r="G98" s="54"/>
      <c r="H98" s="97">
        <v>-1406910</v>
      </c>
      <c r="I98" s="56">
        <v>2931.0625</v>
      </c>
      <c r="J98" s="57"/>
      <c r="K98" s="57"/>
      <c r="L98" s="57"/>
      <c r="M98" s="2">
        <v>480</v>
      </c>
    </row>
    <row r="99" spans="8:13" ht="12.75">
      <c r="H99" s="5">
        <v>0</v>
      </c>
      <c r="I99" s="21">
        <v>0</v>
      </c>
      <c r="M99" s="2">
        <v>480</v>
      </c>
    </row>
    <row r="100" spans="8:13" ht="12.75">
      <c r="H100" s="5">
        <v>0</v>
      </c>
      <c r="I100" s="21">
        <v>0</v>
      </c>
      <c r="M100" s="2">
        <v>480</v>
      </c>
    </row>
    <row r="101" spans="1:13" s="69" customFormat="1" ht="12.75">
      <c r="A101" s="10"/>
      <c r="B101" s="276">
        <v>165000</v>
      </c>
      <c r="C101" s="10" t="s">
        <v>0</v>
      </c>
      <c r="D101" s="10"/>
      <c r="E101" s="10"/>
      <c r="F101" s="99"/>
      <c r="G101" s="17"/>
      <c r="H101" s="67">
        <v>0</v>
      </c>
      <c r="I101" s="68">
        <v>343.75</v>
      </c>
      <c r="M101" s="2">
        <v>480</v>
      </c>
    </row>
    <row r="102" spans="2:13" ht="12.75">
      <c r="B102" s="274"/>
      <c r="H102" s="5">
        <v>0</v>
      </c>
      <c r="I102" s="21">
        <v>0</v>
      </c>
      <c r="M102" s="2">
        <v>480</v>
      </c>
    </row>
    <row r="103" spans="1:13" ht="12.75">
      <c r="A103" s="10"/>
      <c r="B103" s="276">
        <v>2000</v>
      </c>
      <c r="C103" s="10" t="s">
        <v>1</v>
      </c>
      <c r="D103" s="10"/>
      <c r="E103" s="10"/>
      <c r="F103" s="99"/>
      <c r="G103" s="17"/>
      <c r="H103" s="67">
        <v>0</v>
      </c>
      <c r="I103" s="68">
        <v>4.166666666666667</v>
      </c>
      <c r="J103" s="69"/>
      <c r="K103" s="69"/>
      <c r="L103" s="69"/>
      <c r="M103" s="2">
        <v>480</v>
      </c>
    </row>
    <row r="104" spans="1:13" s="69" customFormat="1" ht="12.75">
      <c r="A104" s="1"/>
      <c r="B104" s="274"/>
      <c r="C104" s="1"/>
      <c r="D104" s="1"/>
      <c r="E104" s="1"/>
      <c r="F104" s="58"/>
      <c r="G104" s="26"/>
      <c r="H104" s="5">
        <v>0</v>
      </c>
      <c r="I104" s="21">
        <v>0</v>
      </c>
      <c r="J104"/>
      <c r="K104"/>
      <c r="L104"/>
      <c r="M104" s="2">
        <v>480</v>
      </c>
    </row>
    <row r="105" spans="1:13" s="69" customFormat="1" ht="12.75">
      <c r="A105" s="10"/>
      <c r="B105" s="276">
        <v>10000</v>
      </c>
      <c r="C105" s="10" t="s">
        <v>185</v>
      </c>
      <c r="D105" s="10"/>
      <c r="E105" s="10"/>
      <c r="F105" s="99"/>
      <c r="G105" s="17"/>
      <c r="H105" s="67">
        <v>0</v>
      </c>
      <c r="I105" s="68">
        <v>20.833333333333332</v>
      </c>
      <c r="M105" s="2">
        <v>480</v>
      </c>
    </row>
    <row r="106" spans="2:13" ht="12.75">
      <c r="B106" s="274"/>
      <c r="H106" s="5">
        <v>0</v>
      </c>
      <c r="I106" s="21">
        <v>0</v>
      </c>
      <c r="M106" s="2">
        <v>480</v>
      </c>
    </row>
    <row r="107" spans="1:13" ht="12.75">
      <c r="A107" s="10"/>
      <c r="B107" s="276">
        <v>10000</v>
      </c>
      <c r="C107" s="10" t="s">
        <v>137</v>
      </c>
      <c r="D107" s="10"/>
      <c r="E107" s="10"/>
      <c r="F107" s="99"/>
      <c r="G107" s="17"/>
      <c r="H107" s="67">
        <v>0</v>
      </c>
      <c r="I107" s="68">
        <v>20.833333333333332</v>
      </c>
      <c r="J107" s="69"/>
      <c r="K107" s="69"/>
      <c r="L107" s="69"/>
      <c r="M107" s="2">
        <v>480</v>
      </c>
    </row>
    <row r="108" spans="2:13" ht="12.75">
      <c r="B108" s="274"/>
      <c r="H108" s="5">
        <v>0</v>
      </c>
      <c r="I108" s="21">
        <v>0</v>
      </c>
      <c r="M108" s="2">
        <v>480</v>
      </c>
    </row>
    <row r="109" spans="1:13" ht="12.75">
      <c r="A109" s="10"/>
      <c r="B109" s="276">
        <v>8000</v>
      </c>
      <c r="C109" s="10" t="s">
        <v>523</v>
      </c>
      <c r="D109" s="10"/>
      <c r="E109" s="10"/>
      <c r="F109" s="99"/>
      <c r="G109" s="17"/>
      <c r="H109" s="67">
        <v>0</v>
      </c>
      <c r="I109" s="68">
        <v>16.666666666666668</v>
      </c>
      <c r="J109" s="69"/>
      <c r="K109" s="69"/>
      <c r="L109" s="69"/>
      <c r="M109" s="2">
        <v>480</v>
      </c>
    </row>
    <row r="110" spans="2:13" ht="12.75">
      <c r="B110" s="274"/>
      <c r="H110" s="5">
        <v>0</v>
      </c>
      <c r="I110" s="21">
        <v>0</v>
      </c>
      <c r="M110" s="2">
        <v>480</v>
      </c>
    </row>
    <row r="111" spans="1:13" s="69" customFormat="1" ht="12.75">
      <c r="A111" s="10"/>
      <c r="B111" s="276">
        <v>100150</v>
      </c>
      <c r="C111" s="10"/>
      <c r="D111" s="10"/>
      <c r="E111" s="10" t="s">
        <v>504</v>
      </c>
      <c r="F111" s="99"/>
      <c r="G111" s="17"/>
      <c r="H111" s="67">
        <v>0</v>
      </c>
      <c r="I111" s="68">
        <v>208.64583333333334</v>
      </c>
      <c r="M111" s="2">
        <v>480</v>
      </c>
    </row>
    <row r="112" spans="2:13" ht="12.75">
      <c r="B112" s="274"/>
      <c r="H112" s="5">
        <v>0</v>
      </c>
      <c r="I112" s="21">
        <v>0</v>
      </c>
      <c r="M112" s="2">
        <v>480</v>
      </c>
    </row>
    <row r="113" spans="2:13" ht="12.75">
      <c r="B113" s="274"/>
      <c r="H113" s="5">
        <v>0</v>
      </c>
      <c r="I113" s="21">
        <v>0</v>
      </c>
      <c r="M113" s="2">
        <v>480</v>
      </c>
    </row>
    <row r="114" spans="2:13" ht="12.75">
      <c r="B114" s="274"/>
      <c r="H114" s="5">
        <v>0</v>
      </c>
      <c r="I114" s="21">
        <v>0</v>
      </c>
      <c r="M114" s="2">
        <v>480</v>
      </c>
    </row>
    <row r="115" spans="1:13" ht="12.75">
      <c r="A115" s="10"/>
      <c r="B115" s="279">
        <v>375000</v>
      </c>
      <c r="C115" s="98" t="s">
        <v>631</v>
      </c>
      <c r="D115" s="10"/>
      <c r="E115" s="10"/>
      <c r="F115" s="99"/>
      <c r="G115" s="17"/>
      <c r="H115" s="67">
        <v>-375000</v>
      </c>
      <c r="I115" s="68">
        <v>781.25</v>
      </c>
      <c r="J115" s="69"/>
      <c r="K115" s="69"/>
      <c r="L115" s="69"/>
      <c r="M115" s="2">
        <v>480</v>
      </c>
    </row>
    <row r="116" spans="1:13" s="14" customFormat="1" ht="12.75">
      <c r="A116" s="11"/>
      <c r="B116" s="294"/>
      <c r="C116" s="73" t="s">
        <v>926</v>
      </c>
      <c r="D116" s="11"/>
      <c r="E116" s="11"/>
      <c r="F116" s="119"/>
      <c r="G116" s="28"/>
      <c r="H116" s="27"/>
      <c r="I116" s="80">
        <f>+B116/M116</f>
        <v>0</v>
      </c>
      <c r="M116" s="2">
        <v>480</v>
      </c>
    </row>
    <row r="117" spans="2:13" ht="12.75">
      <c r="B117" s="274"/>
      <c r="H117" s="5">
        <v>0</v>
      </c>
      <c r="I117" s="21">
        <v>0</v>
      </c>
      <c r="M117" s="2">
        <v>480</v>
      </c>
    </row>
    <row r="118" spans="1:13" ht="12.75">
      <c r="A118" s="10"/>
      <c r="B118" s="276">
        <v>75000</v>
      </c>
      <c r="C118" s="10"/>
      <c r="D118" s="10"/>
      <c r="E118" s="107" t="s">
        <v>636</v>
      </c>
      <c r="F118" s="99"/>
      <c r="G118" s="17"/>
      <c r="H118" s="67">
        <v>0</v>
      </c>
      <c r="I118" s="68">
        <v>156.25</v>
      </c>
      <c r="J118" s="69"/>
      <c r="K118" s="69"/>
      <c r="L118" s="69"/>
      <c r="M118" s="2">
        <v>480</v>
      </c>
    </row>
    <row r="119" spans="2:13" ht="12.75">
      <c r="B119" s="274"/>
      <c r="H119" s="5">
        <v>0</v>
      </c>
      <c r="I119" s="21">
        <v>0</v>
      </c>
      <c r="M119" s="2">
        <v>480</v>
      </c>
    </row>
    <row r="120" spans="1:13" s="69" customFormat="1" ht="12.75">
      <c r="A120" s="10"/>
      <c r="B120" s="280">
        <v>40000</v>
      </c>
      <c r="C120" s="10"/>
      <c r="D120" s="10"/>
      <c r="E120" s="109" t="s">
        <v>640</v>
      </c>
      <c r="F120" s="99"/>
      <c r="G120" s="17"/>
      <c r="H120" s="67">
        <v>0</v>
      </c>
      <c r="I120" s="68">
        <v>83.33333333333333</v>
      </c>
      <c r="M120" s="2">
        <v>480</v>
      </c>
    </row>
    <row r="121" spans="2:13" ht="12.75">
      <c r="B121" s="274"/>
      <c r="H121" s="5">
        <v>0</v>
      </c>
      <c r="I121" s="21">
        <v>0</v>
      </c>
      <c r="M121" s="2">
        <v>480</v>
      </c>
    </row>
    <row r="122" spans="1:13" ht="12.75">
      <c r="A122" s="10"/>
      <c r="B122" s="276">
        <v>25000</v>
      </c>
      <c r="C122" s="10"/>
      <c r="D122" s="10"/>
      <c r="E122" s="109" t="s">
        <v>643</v>
      </c>
      <c r="F122" s="99"/>
      <c r="G122" s="17"/>
      <c r="H122" s="67">
        <v>0</v>
      </c>
      <c r="I122" s="68">
        <v>52.083333333333336</v>
      </c>
      <c r="J122" s="69"/>
      <c r="K122" s="69"/>
      <c r="L122" s="69"/>
      <c r="M122" s="2">
        <v>480</v>
      </c>
    </row>
    <row r="123" spans="2:13" ht="12.75">
      <c r="B123" s="274"/>
      <c r="H123" s="5">
        <v>0</v>
      </c>
      <c r="I123" s="21">
        <v>0</v>
      </c>
      <c r="M123" s="2">
        <v>480</v>
      </c>
    </row>
    <row r="124" spans="1:13" s="69" customFormat="1" ht="12.75">
      <c r="A124" s="10"/>
      <c r="B124" s="276">
        <v>150000</v>
      </c>
      <c r="C124" s="10"/>
      <c r="D124" s="10"/>
      <c r="E124" s="109" t="s">
        <v>648</v>
      </c>
      <c r="F124" s="99"/>
      <c r="G124" s="17"/>
      <c r="H124" s="67">
        <v>0</v>
      </c>
      <c r="I124" s="68">
        <v>312.5</v>
      </c>
      <c r="M124" s="2">
        <v>480</v>
      </c>
    </row>
    <row r="125" spans="2:13" ht="12.75">
      <c r="B125" s="274"/>
      <c r="H125" s="5">
        <v>0</v>
      </c>
      <c r="I125" s="21">
        <v>0</v>
      </c>
      <c r="M125" s="2">
        <v>480</v>
      </c>
    </row>
    <row r="126" spans="1:13" s="69" customFormat="1" ht="12.75">
      <c r="A126" s="10"/>
      <c r="B126" s="276">
        <v>5000</v>
      </c>
      <c r="C126" s="10"/>
      <c r="D126" s="10"/>
      <c r="E126" s="109" t="s">
        <v>649</v>
      </c>
      <c r="F126" s="99"/>
      <c r="G126" s="17"/>
      <c r="H126" s="67">
        <v>0</v>
      </c>
      <c r="I126" s="68">
        <v>10.416666666666666</v>
      </c>
      <c r="M126" s="2">
        <v>480</v>
      </c>
    </row>
    <row r="127" spans="2:13" ht="12.75">
      <c r="B127" s="274"/>
      <c r="H127" s="5">
        <v>0</v>
      </c>
      <c r="I127" s="21">
        <v>0</v>
      </c>
      <c r="M127" s="2">
        <v>480</v>
      </c>
    </row>
    <row r="128" spans="1:13" s="69" customFormat="1" ht="12.75">
      <c r="A128" s="10"/>
      <c r="B128" s="276">
        <v>40000</v>
      </c>
      <c r="C128" s="10"/>
      <c r="D128" s="10"/>
      <c r="E128" s="107" t="s">
        <v>650</v>
      </c>
      <c r="F128" s="99"/>
      <c r="G128" s="17"/>
      <c r="H128" s="67">
        <v>0</v>
      </c>
      <c r="I128" s="68">
        <v>83.33333333333333</v>
      </c>
      <c r="M128" s="2">
        <v>480</v>
      </c>
    </row>
    <row r="129" spans="2:13" ht="12.75">
      <c r="B129" s="274"/>
      <c r="H129" s="5">
        <v>0</v>
      </c>
      <c r="I129" s="21">
        <v>0</v>
      </c>
      <c r="M129" s="2">
        <v>480</v>
      </c>
    </row>
    <row r="130" spans="1:13" s="69" customFormat="1" ht="12.75">
      <c r="A130" s="10"/>
      <c r="B130" s="276">
        <v>40000</v>
      </c>
      <c r="C130" s="10"/>
      <c r="D130" s="10"/>
      <c r="E130" s="109" t="s">
        <v>651</v>
      </c>
      <c r="F130" s="99"/>
      <c r="G130" s="17"/>
      <c r="H130" s="67"/>
      <c r="I130" s="68">
        <v>83.33333333333333</v>
      </c>
      <c r="M130" s="2">
        <v>480</v>
      </c>
    </row>
    <row r="131" spans="2:13" ht="12.75">
      <c r="B131" s="274"/>
      <c r="H131" s="5">
        <v>0</v>
      </c>
      <c r="I131" s="21">
        <v>0</v>
      </c>
      <c r="M131" s="2">
        <v>480</v>
      </c>
    </row>
    <row r="132" spans="2:13" ht="12.75">
      <c r="B132" s="274"/>
      <c r="H132" s="5">
        <v>0</v>
      </c>
      <c r="I132" s="21">
        <v>0</v>
      </c>
      <c r="M132" s="2">
        <v>480</v>
      </c>
    </row>
    <row r="133" spans="2:13" ht="12.75">
      <c r="B133" s="274"/>
      <c r="H133" s="5">
        <v>0</v>
      </c>
      <c r="I133" s="21">
        <v>0</v>
      </c>
      <c r="M133" s="2">
        <v>480</v>
      </c>
    </row>
    <row r="134" spans="1:13" s="69" customFormat="1" ht="12.75">
      <c r="A134" s="10"/>
      <c r="B134" s="279">
        <v>20000</v>
      </c>
      <c r="C134" s="98" t="s">
        <v>652</v>
      </c>
      <c r="D134" s="10"/>
      <c r="E134" s="10"/>
      <c r="F134" s="99"/>
      <c r="G134" s="17"/>
      <c r="H134" s="67">
        <v>-20000</v>
      </c>
      <c r="I134" s="68">
        <v>41.666666666666664</v>
      </c>
      <c r="M134" s="2">
        <v>480</v>
      </c>
    </row>
    <row r="135" spans="2:13" ht="12.75">
      <c r="B135" s="274"/>
      <c r="H135" s="5">
        <v>0</v>
      </c>
      <c r="I135" s="21">
        <v>0</v>
      </c>
      <c r="M135" s="2">
        <v>480</v>
      </c>
    </row>
    <row r="136" spans="1:13" s="69" customFormat="1" ht="12.75">
      <c r="A136" s="10"/>
      <c r="B136" s="276">
        <v>15000</v>
      </c>
      <c r="C136" s="10"/>
      <c r="D136" s="10"/>
      <c r="E136" s="10" t="s">
        <v>654</v>
      </c>
      <c r="F136" s="99"/>
      <c r="G136" s="17"/>
      <c r="H136" s="67">
        <v>0</v>
      </c>
      <c r="I136" s="68">
        <v>31.25</v>
      </c>
      <c r="M136" s="2">
        <v>480</v>
      </c>
    </row>
    <row r="137" spans="2:13" ht="12.75">
      <c r="B137" s="274"/>
      <c r="H137" s="5">
        <v>0</v>
      </c>
      <c r="I137" s="21">
        <v>0</v>
      </c>
      <c r="M137" s="2">
        <v>480</v>
      </c>
    </row>
    <row r="138" spans="1:13" ht="12.75">
      <c r="A138" s="10"/>
      <c r="B138" s="276">
        <v>5000</v>
      </c>
      <c r="C138" s="10"/>
      <c r="D138" s="10"/>
      <c r="E138" s="10" t="s">
        <v>656</v>
      </c>
      <c r="F138" s="99"/>
      <c r="G138" s="17"/>
      <c r="H138" s="67">
        <v>0</v>
      </c>
      <c r="I138" s="68">
        <v>10.416666666666666</v>
      </c>
      <c r="J138" s="69"/>
      <c r="K138" s="69"/>
      <c r="L138" s="69"/>
      <c r="M138" s="2">
        <v>480</v>
      </c>
    </row>
    <row r="139" spans="2:13" ht="12.75">
      <c r="B139" s="274"/>
      <c r="H139" s="5">
        <v>0</v>
      </c>
      <c r="I139" s="21">
        <v>0</v>
      </c>
      <c r="M139" s="2">
        <v>480</v>
      </c>
    </row>
    <row r="140" spans="2:13" ht="12.75">
      <c r="B140" s="274"/>
      <c r="H140" s="5">
        <v>0</v>
      </c>
      <c r="I140" s="21">
        <v>0</v>
      </c>
      <c r="M140" s="2">
        <v>480</v>
      </c>
    </row>
    <row r="141" spans="1:13" s="14" customFormat="1" ht="12.75">
      <c r="A141" s="10"/>
      <c r="B141" s="276">
        <v>80500</v>
      </c>
      <c r="C141" s="10"/>
      <c r="D141" s="10"/>
      <c r="E141" s="10" t="s">
        <v>525</v>
      </c>
      <c r="F141" s="99"/>
      <c r="G141" s="17"/>
      <c r="H141" s="67">
        <v>0</v>
      </c>
      <c r="I141" s="68">
        <v>167.70833333333334</v>
      </c>
      <c r="J141" s="69"/>
      <c r="K141" s="69"/>
      <c r="L141" s="69"/>
      <c r="M141" s="2">
        <v>480</v>
      </c>
    </row>
    <row r="142" spans="1:13" s="14" customFormat="1" ht="12.75">
      <c r="A142" s="1"/>
      <c r="B142" s="5"/>
      <c r="C142" s="1"/>
      <c r="D142" s="1"/>
      <c r="E142" s="1"/>
      <c r="F142" s="58"/>
      <c r="G142" s="26"/>
      <c r="H142" s="5">
        <v>0</v>
      </c>
      <c r="I142" s="21">
        <v>0</v>
      </c>
      <c r="J142"/>
      <c r="K142"/>
      <c r="L142"/>
      <c r="M142" s="2">
        <v>480</v>
      </c>
    </row>
    <row r="143" spans="1:13" ht="12.75">
      <c r="A143" s="10"/>
      <c r="B143" s="62">
        <v>636260</v>
      </c>
      <c r="C143" s="10" t="s">
        <v>894</v>
      </c>
      <c r="D143" s="10"/>
      <c r="E143" s="10"/>
      <c r="F143" s="87"/>
      <c r="G143" s="17"/>
      <c r="H143" s="88">
        <v>0</v>
      </c>
      <c r="I143" s="68">
        <v>1325.5416666666667</v>
      </c>
      <c r="J143" s="69"/>
      <c r="K143" s="69"/>
      <c r="L143" s="69"/>
      <c r="M143" s="2">
        <v>480</v>
      </c>
    </row>
    <row r="144" spans="8:13" ht="12.75">
      <c r="H144" s="5">
        <v>0</v>
      </c>
      <c r="I144" s="21">
        <v>0</v>
      </c>
      <c r="M144" s="2">
        <v>480</v>
      </c>
    </row>
    <row r="145" spans="8:13" ht="12.75">
      <c r="H145" s="5">
        <v>0</v>
      </c>
      <c r="I145" s="21">
        <v>0</v>
      </c>
      <c r="M145" s="2">
        <v>480</v>
      </c>
    </row>
    <row r="146" spans="1:13" s="14" customFormat="1" ht="12.75">
      <c r="A146" s="1"/>
      <c r="B146" s="5"/>
      <c r="C146" s="1"/>
      <c r="D146" s="1"/>
      <c r="E146" s="1"/>
      <c r="F146" s="58"/>
      <c r="G146" s="26"/>
      <c r="H146" s="5">
        <v>0</v>
      </c>
      <c r="I146" s="21">
        <v>0</v>
      </c>
      <c r="J146"/>
      <c r="K146"/>
      <c r="L146"/>
      <c r="M146" s="2">
        <v>480</v>
      </c>
    </row>
    <row r="147" spans="8:13" ht="12.75">
      <c r="H147" s="5">
        <v>0</v>
      </c>
      <c r="I147" s="21">
        <v>0</v>
      </c>
      <c r="M147" s="2">
        <v>480</v>
      </c>
    </row>
    <row r="148" spans="1:13" ht="13.5" thickBot="1">
      <c r="A148" s="52"/>
      <c r="B148" s="59">
        <v>246003.2</v>
      </c>
      <c r="C148" s="52"/>
      <c r="D148" s="60" t="s">
        <v>22</v>
      </c>
      <c r="E148" s="49"/>
      <c r="F148" s="91"/>
      <c r="G148" s="54"/>
      <c r="H148" s="97">
        <v>-246003.2</v>
      </c>
      <c r="I148" s="118">
        <v>512.5066666666667</v>
      </c>
      <c r="J148" s="57"/>
      <c r="K148" s="57"/>
      <c r="L148" s="57"/>
      <c r="M148" s="2">
        <v>480</v>
      </c>
    </row>
    <row r="149" spans="2:13" ht="12.75">
      <c r="B149" s="27"/>
      <c r="C149" s="11"/>
      <c r="D149" s="11"/>
      <c r="E149" s="11"/>
      <c r="G149" s="28"/>
      <c r="H149" s="5">
        <v>0</v>
      </c>
      <c r="I149" s="21">
        <v>0</v>
      </c>
      <c r="M149" s="2">
        <v>480</v>
      </c>
    </row>
    <row r="150" spans="1:14" ht="12.75">
      <c r="A150" s="11"/>
      <c r="B150" s="27"/>
      <c r="C150" s="11"/>
      <c r="D150" s="11"/>
      <c r="E150" s="11"/>
      <c r="G150" s="28"/>
      <c r="H150" s="5">
        <v>1</v>
      </c>
      <c r="I150" s="21">
        <v>0</v>
      </c>
      <c r="J150" s="14"/>
      <c r="K150" s="14"/>
      <c r="L150" s="14"/>
      <c r="M150" s="2">
        <v>480</v>
      </c>
      <c r="N150" s="82"/>
    </row>
    <row r="151" spans="1:13" s="69" customFormat="1" ht="12.75">
      <c r="A151" s="10"/>
      <c r="B151" s="237">
        <v>120003.2</v>
      </c>
      <c r="C151" s="10" t="s">
        <v>0</v>
      </c>
      <c r="D151" s="10"/>
      <c r="E151" s="10"/>
      <c r="F151" s="99"/>
      <c r="G151" s="17"/>
      <c r="H151" s="67">
        <v>0</v>
      </c>
      <c r="I151" s="68">
        <v>250.00666666666666</v>
      </c>
      <c r="M151" s="71">
        <v>480</v>
      </c>
    </row>
    <row r="152" spans="4:13" ht="12.75">
      <c r="D152" s="11"/>
      <c r="H152" s="5">
        <v>0</v>
      </c>
      <c r="I152" s="21">
        <v>0</v>
      </c>
      <c r="M152" s="2">
        <v>480</v>
      </c>
    </row>
    <row r="153" spans="1:13" ht="12.75">
      <c r="A153" s="10"/>
      <c r="B153" s="284">
        <v>75000</v>
      </c>
      <c r="C153" s="10" t="s">
        <v>1</v>
      </c>
      <c r="D153" s="10"/>
      <c r="E153" s="10"/>
      <c r="F153" s="99"/>
      <c r="G153" s="17"/>
      <c r="H153" s="88">
        <v>0</v>
      </c>
      <c r="I153" s="68">
        <v>156.25</v>
      </c>
      <c r="J153" s="69"/>
      <c r="K153" s="69"/>
      <c r="L153" s="69"/>
      <c r="M153" s="2">
        <v>480</v>
      </c>
    </row>
    <row r="154" spans="1:13" s="69" customFormat="1" ht="12.75">
      <c r="A154" s="1"/>
      <c r="B154" s="5"/>
      <c r="C154" s="1"/>
      <c r="D154" s="11"/>
      <c r="E154" s="1"/>
      <c r="F154" s="58"/>
      <c r="G154" s="26"/>
      <c r="H154" s="5">
        <v>0</v>
      </c>
      <c r="I154" s="21">
        <v>0</v>
      </c>
      <c r="J154"/>
      <c r="K154"/>
      <c r="L154"/>
      <c r="M154" s="2">
        <v>480</v>
      </c>
    </row>
    <row r="155" spans="1:13" ht="12.75">
      <c r="A155" s="10"/>
      <c r="B155" s="175">
        <v>51000</v>
      </c>
      <c r="C155" s="10"/>
      <c r="D155" s="10"/>
      <c r="E155" s="10" t="s">
        <v>713</v>
      </c>
      <c r="F155" s="99"/>
      <c r="G155" s="17"/>
      <c r="H155" s="67">
        <v>0</v>
      </c>
      <c r="I155" s="68">
        <v>106.25</v>
      </c>
      <c r="J155" s="69"/>
      <c r="K155" s="69"/>
      <c r="L155" s="69"/>
      <c r="M155" s="2">
        <v>480</v>
      </c>
    </row>
    <row r="156" spans="4:13" ht="12.75">
      <c r="D156" s="11"/>
      <c r="H156" s="5">
        <v>0</v>
      </c>
      <c r="I156" s="21">
        <v>0</v>
      </c>
      <c r="M156" s="2">
        <v>480</v>
      </c>
    </row>
    <row r="157" spans="4:13" ht="12.75">
      <c r="D157" s="11"/>
      <c r="H157" s="5">
        <v>0</v>
      </c>
      <c r="I157" s="21">
        <v>0</v>
      </c>
      <c r="M157" s="2">
        <v>480</v>
      </c>
    </row>
    <row r="158" spans="4:13" ht="12.75">
      <c r="D158" s="11"/>
      <c r="H158" s="5">
        <v>0</v>
      </c>
      <c r="I158" s="21">
        <v>0</v>
      </c>
      <c r="M158" s="2">
        <v>480</v>
      </c>
    </row>
    <row r="159" spans="4:13" ht="12.75">
      <c r="D159" s="11"/>
      <c r="H159" s="5">
        <v>0</v>
      </c>
      <c r="I159" s="21">
        <v>0</v>
      </c>
      <c r="M159" s="2">
        <v>480</v>
      </c>
    </row>
    <row r="160" spans="1:13" ht="13.5" thickBot="1">
      <c r="A160" s="117"/>
      <c r="B160" s="269">
        <v>477400</v>
      </c>
      <c r="C160" s="52"/>
      <c r="D160" s="60" t="s">
        <v>23</v>
      </c>
      <c r="E160" s="52"/>
      <c r="F160" s="91"/>
      <c r="G160" s="54"/>
      <c r="H160" s="97">
        <v>-477400</v>
      </c>
      <c r="I160" s="118">
        <v>994.5833333333334</v>
      </c>
      <c r="J160" s="57"/>
      <c r="K160" s="57"/>
      <c r="L160" s="57"/>
      <c r="M160" s="2">
        <v>480</v>
      </c>
    </row>
    <row r="161" spans="2:13" ht="12.75">
      <c r="B161" s="214"/>
      <c r="D161" s="11"/>
      <c r="H161" s="5">
        <v>0</v>
      </c>
      <c r="I161" s="21">
        <v>0</v>
      </c>
      <c r="M161" s="2">
        <v>480</v>
      </c>
    </row>
    <row r="162" spans="2:13" ht="12.75">
      <c r="B162" s="214"/>
      <c r="D162" s="11"/>
      <c r="H162" s="5">
        <v>0</v>
      </c>
      <c r="I162" s="21">
        <v>0</v>
      </c>
      <c r="M162" s="2">
        <v>480</v>
      </c>
    </row>
    <row r="163" spans="1:13" ht="12.75">
      <c r="A163" s="10"/>
      <c r="B163" s="242">
        <v>64000</v>
      </c>
      <c r="C163" s="10" t="s">
        <v>0</v>
      </c>
      <c r="D163" s="10"/>
      <c r="E163" s="10"/>
      <c r="F163" s="99"/>
      <c r="G163" s="17"/>
      <c r="H163" s="67">
        <v>0</v>
      </c>
      <c r="I163" s="68">
        <v>133.33333333333334</v>
      </c>
      <c r="J163" s="69"/>
      <c r="K163" s="69"/>
      <c r="L163" s="69"/>
      <c r="M163" s="2">
        <v>480</v>
      </c>
    </row>
    <row r="164" spans="2:13" ht="12.75">
      <c r="B164" s="214"/>
      <c r="H164" s="5">
        <v>0</v>
      </c>
      <c r="I164" s="21">
        <v>0</v>
      </c>
      <c r="M164" s="2">
        <v>480</v>
      </c>
    </row>
    <row r="165" spans="1:13" ht="12.75">
      <c r="A165" s="10"/>
      <c r="B165" s="242">
        <v>13400</v>
      </c>
      <c r="C165" s="10" t="s">
        <v>504</v>
      </c>
      <c r="D165" s="10"/>
      <c r="E165" s="10"/>
      <c r="F165" s="99"/>
      <c r="G165" s="17"/>
      <c r="H165" s="67">
        <v>0</v>
      </c>
      <c r="I165" s="68">
        <v>27.916666666666668</v>
      </c>
      <c r="J165" s="69"/>
      <c r="K165" s="69"/>
      <c r="L165" s="69"/>
      <c r="M165" s="2">
        <v>480</v>
      </c>
    </row>
    <row r="166" spans="2:13" ht="12.75">
      <c r="B166" s="214"/>
      <c r="H166" s="5">
        <v>0</v>
      </c>
      <c r="I166" s="21">
        <v>0</v>
      </c>
      <c r="M166" s="2">
        <v>480</v>
      </c>
    </row>
    <row r="167" spans="1:13" ht="12.75">
      <c r="A167" s="10"/>
      <c r="B167" s="242">
        <v>400000</v>
      </c>
      <c r="C167" s="10" t="s">
        <v>894</v>
      </c>
      <c r="D167" s="10"/>
      <c r="E167" s="10"/>
      <c r="F167" s="87"/>
      <c r="G167" s="17"/>
      <c r="H167" s="88">
        <v>0</v>
      </c>
      <c r="I167" s="68">
        <v>833.3333333333334</v>
      </c>
      <c r="J167" s="69"/>
      <c r="K167" s="69"/>
      <c r="L167" s="69"/>
      <c r="M167" s="2">
        <v>480</v>
      </c>
    </row>
    <row r="168" spans="8:13" ht="12.75">
      <c r="H168" s="5">
        <v>0</v>
      </c>
      <c r="I168" s="21">
        <v>0</v>
      </c>
      <c r="M168" s="2">
        <v>480</v>
      </c>
    </row>
    <row r="169" spans="8:13" ht="12.75">
      <c r="H169" s="5">
        <v>0</v>
      </c>
      <c r="I169" s="21">
        <v>0</v>
      </c>
      <c r="M169" s="2">
        <v>480</v>
      </c>
    </row>
    <row r="170" spans="8:13" ht="12.75">
      <c r="H170" s="5">
        <v>0</v>
      </c>
      <c r="I170" s="21">
        <v>0</v>
      </c>
      <c r="M170" s="2">
        <v>480</v>
      </c>
    </row>
    <row r="171" spans="8:13" ht="12.75">
      <c r="H171" s="5">
        <v>0</v>
      </c>
      <c r="I171" s="21">
        <v>0</v>
      </c>
      <c r="M171" s="2">
        <v>480</v>
      </c>
    </row>
    <row r="172" spans="1:13" ht="13.5" thickBot="1">
      <c r="A172" s="52"/>
      <c r="B172" s="59">
        <v>1424260</v>
      </c>
      <c r="C172" s="49"/>
      <c r="D172" s="51" t="s">
        <v>525</v>
      </c>
      <c r="E172" s="49"/>
      <c r="F172" s="91"/>
      <c r="G172" s="54"/>
      <c r="H172" s="97">
        <v>-1424260</v>
      </c>
      <c r="I172" s="56">
        <v>2967.2083333333335</v>
      </c>
      <c r="J172" s="57"/>
      <c r="K172" s="57"/>
      <c r="L172" s="57"/>
      <c r="M172" s="2">
        <v>480</v>
      </c>
    </row>
    <row r="173" spans="8:13" ht="12.75">
      <c r="H173" s="5">
        <v>0</v>
      </c>
      <c r="I173" s="21">
        <v>0</v>
      </c>
      <c r="M173" s="2">
        <v>480</v>
      </c>
    </row>
    <row r="174" spans="8:13" ht="12.75">
      <c r="H174" s="5">
        <v>0</v>
      </c>
      <c r="I174" s="21">
        <v>0</v>
      </c>
      <c r="M174" s="2">
        <v>480</v>
      </c>
    </row>
    <row r="175" spans="1:13" ht="12.75">
      <c r="A175" s="10"/>
      <c r="B175" s="268">
        <v>135500</v>
      </c>
      <c r="C175" s="10" t="s">
        <v>0</v>
      </c>
      <c r="D175" s="10"/>
      <c r="E175" s="10"/>
      <c r="F175" s="99"/>
      <c r="G175" s="17"/>
      <c r="H175" s="67">
        <v>0</v>
      </c>
      <c r="I175" s="68">
        <v>282.2916666666667</v>
      </c>
      <c r="J175" s="69"/>
      <c r="K175" s="69"/>
      <c r="L175" s="69"/>
      <c r="M175" s="2">
        <v>480</v>
      </c>
    </row>
    <row r="176" spans="2:13" ht="12.75">
      <c r="B176" s="265"/>
      <c r="H176" s="5">
        <v>0</v>
      </c>
      <c r="I176" s="21">
        <v>0</v>
      </c>
      <c r="M176" s="2">
        <v>480</v>
      </c>
    </row>
    <row r="177" spans="1:13" ht="12.75">
      <c r="A177" s="10"/>
      <c r="B177" s="268">
        <v>52600</v>
      </c>
      <c r="C177" s="10"/>
      <c r="D177" s="10"/>
      <c r="E177" s="10" t="s">
        <v>504</v>
      </c>
      <c r="F177" s="99"/>
      <c r="G177" s="17"/>
      <c r="H177" s="67">
        <v>0</v>
      </c>
      <c r="I177" s="68">
        <v>109.58333333333333</v>
      </c>
      <c r="J177" s="69"/>
      <c r="K177" s="69"/>
      <c r="L177" s="69"/>
      <c r="M177" s="2">
        <v>480</v>
      </c>
    </row>
    <row r="178" spans="2:13" ht="12.75">
      <c r="B178" s="265"/>
      <c r="H178" s="5">
        <v>0</v>
      </c>
      <c r="I178" s="21">
        <v>0</v>
      </c>
      <c r="M178" s="2">
        <v>480</v>
      </c>
    </row>
    <row r="179" spans="1:13" ht="12.75">
      <c r="A179" s="10"/>
      <c r="B179" s="268">
        <v>268433</v>
      </c>
      <c r="C179" s="10"/>
      <c r="D179" s="10"/>
      <c r="E179" s="10" t="s">
        <v>25</v>
      </c>
      <c r="F179" s="99"/>
      <c r="G179" s="17"/>
      <c r="H179" s="67">
        <v>0</v>
      </c>
      <c r="I179" s="68">
        <v>559.2354166666667</v>
      </c>
      <c r="J179" s="69"/>
      <c r="K179" s="69"/>
      <c r="L179" s="69"/>
      <c r="M179" s="2">
        <v>480</v>
      </c>
    </row>
    <row r="180" spans="2:13" ht="12.75">
      <c r="B180" s="265"/>
      <c r="H180" s="5">
        <v>0</v>
      </c>
      <c r="I180" s="21">
        <v>0</v>
      </c>
      <c r="M180" s="2">
        <v>480</v>
      </c>
    </row>
    <row r="181" spans="1:13" ht="12.75">
      <c r="A181" s="10"/>
      <c r="B181" s="268">
        <v>47500</v>
      </c>
      <c r="C181" s="10" t="s">
        <v>800</v>
      </c>
      <c r="D181" s="10"/>
      <c r="E181" s="10"/>
      <c r="F181" s="99"/>
      <c r="G181" s="17"/>
      <c r="H181" s="67">
        <v>0</v>
      </c>
      <c r="I181" s="68">
        <v>98.95833333333333</v>
      </c>
      <c r="J181" s="69"/>
      <c r="K181" s="69"/>
      <c r="L181" s="69"/>
      <c r="M181" s="2">
        <v>480</v>
      </c>
    </row>
    <row r="182" spans="1:13" s="69" customFormat="1" ht="12.75">
      <c r="A182" s="1"/>
      <c r="B182" s="5"/>
      <c r="C182" s="1"/>
      <c r="D182" s="1"/>
      <c r="E182" s="1"/>
      <c r="F182" s="58"/>
      <c r="G182" s="26"/>
      <c r="H182" s="5">
        <v>0</v>
      </c>
      <c r="I182" s="21">
        <v>0</v>
      </c>
      <c r="J182"/>
      <c r="K182"/>
      <c r="L182"/>
      <c r="M182" s="2">
        <v>480</v>
      </c>
    </row>
    <row r="183" spans="1:13" ht="12.75">
      <c r="A183" s="10"/>
      <c r="B183" s="175">
        <v>62550</v>
      </c>
      <c r="C183" s="10"/>
      <c r="D183" s="10" t="s">
        <v>833</v>
      </c>
      <c r="E183" s="10" t="s">
        <v>834</v>
      </c>
      <c r="F183" s="99"/>
      <c r="G183" s="17"/>
      <c r="H183" s="67">
        <v>0</v>
      </c>
      <c r="I183" s="68">
        <v>130.3125</v>
      </c>
      <c r="J183" s="69"/>
      <c r="K183" s="69"/>
      <c r="L183" s="69"/>
      <c r="M183" s="2">
        <v>480</v>
      </c>
    </row>
    <row r="184" spans="1:13" s="69" customFormat="1" ht="12.75">
      <c r="A184" s="1"/>
      <c r="B184" s="5"/>
      <c r="C184" s="1"/>
      <c r="D184" s="1"/>
      <c r="E184" s="1"/>
      <c r="F184" s="58"/>
      <c r="G184" s="26"/>
      <c r="H184" s="5">
        <v>0</v>
      </c>
      <c r="I184" s="21">
        <v>0</v>
      </c>
      <c r="J184"/>
      <c r="K184"/>
      <c r="L184"/>
      <c r="M184" s="2">
        <v>480</v>
      </c>
    </row>
    <row r="185" spans="1:13" ht="12.75">
      <c r="A185" s="10"/>
      <c r="B185" s="242">
        <v>27888</v>
      </c>
      <c r="C185" s="10" t="s">
        <v>836</v>
      </c>
      <c r="D185" s="10"/>
      <c r="E185" s="10"/>
      <c r="F185" s="87"/>
      <c r="G185" s="17"/>
      <c r="H185" s="88">
        <v>0</v>
      </c>
      <c r="I185" s="68">
        <v>58.1</v>
      </c>
      <c r="J185" s="69"/>
      <c r="K185" s="69"/>
      <c r="L185" s="69"/>
      <c r="M185" s="2">
        <v>480</v>
      </c>
    </row>
    <row r="186" spans="2:13" ht="12.75">
      <c r="B186" s="184"/>
      <c r="H186" s="5">
        <v>0</v>
      </c>
      <c r="I186" s="21">
        <v>0</v>
      </c>
      <c r="M186" s="2">
        <v>480</v>
      </c>
    </row>
    <row r="187" spans="1:13" s="14" customFormat="1" ht="12.75">
      <c r="A187" s="10"/>
      <c r="B187" s="242">
        <v>435184</v>
      </c>
      <c r="C187" s="10"/>
      <c r="D187" s="10"/>
      <c r="E187" s="10" t="s">
        <v>842</v>
      </c>
      <c r="F187" s="87"/>
      <c r="G187" s="17"/>
      <c r="H187" s="88">
        <v>0</v>
      </c>
      <c r="I187" s="68">
        <v>906.6333333333333</v>
      </c>
      <c r="J187" s="69"/>
      <c r="K187" s="69"/>
      <c r="L187" s="69"/>
      <c r="M187" s="2">
        <v>480</v>
      </c>
    </row>
    <row r="188" spans="1:13" s="14" customFormat="1" ht="12.75">
      <c r="A188" s="1"/>
      <c r="B188" s="5"/>
      <c r="C188" s="1"/>
      <c r="D188" s="1"/>
      <c r="E188" s="1"/>
      <c r="F188" s="58"/>
      <c r="G188" s="26"/>
      <c r="H188" s="5">
        <v>0</v>
      </c>
      <c r="I188" s="21">
        <v>0</v>
      </c>
      <c r="J188"/>
      <c r="K188"/>
      <c r="L188"/>
      <c r="M188" s="2">
        <v>480</v>
      </c>
    </row>
    <row r="189" spans="1:13" ht="12.75">
      <c r="A189" s="10"/>
      <c r="B189" s="62">
        <v>394605</v>
      </c>
      <c r="C189" s="10" t="s">
        <v>894</v>
      </c>
      <c r="D189" s="10"/>
      <c r="E189" s="10"/>
      <c r="F189" s="87"/>
      <c r="G189" s="17"/>
      <c r="H189" s="88">
        <v>0</v>
      </c>
      <c r="I189" s="68">
        <v>822.09375</v>
      </c>
      <c r="J189" s="69"/>
      <c r="K189" s="69"/>
      <c r="L189" s="69"/>
      <c r="M189" s="2">
        <v>480</v>
      </c>
    </row>
    <row r="190" spans="8:13" ht="12.75">
      <c r="H190" s="5">
        <v>0</v>
      </c>
      <c r="I190" s="21">
        <v>0</v>
      </c>
      <c r="M190" s="2">
        <v>480</v>
      </c>
    </row>
    <row r="191" spans="8:13" ht="12.75">
      <c r="H191" s="5">
        <v>0</v>
      </c>
      <c r="I191" s="21">
        <v>0</v>
      </c>
      <c r="M191" s="2">
        <v>480</v>
      </c>
    </row>
    <row r="192" spans="8:13" ht="12.75">
      <c r="H192" s="5">
        <v>0</v>
      </c>
      <c r="I192" s="21">
        <v>0</v>
      </c>
      <c r="M192" s="2">
        <v>480</v>
      </c>
    </row>
    <row r="193" spans="8:13" ht="12.75">
      <c r="H193" s="5">
        <v>0</v>
      </c>
      <c r="I193" s="21">
        <v>0</v>
      </c>
      <c r="M193" s="2">
        <v>480</v>
      </c>
    </row>
    <row r="194" spans="8:13" ht="12.75">
      <c r="H194" s="5">
        <v>0</v>
      </c>
      <c r="I194" s="21">
        <v>0</v>
      </c>
      <c r="M194" s="2">
        <v>480</v>
      </c>
    </row>
    <row r="195" spans="1:13" s="128" customFormat="1" ht="13.5" thickBot="1">
      <c r="A195" s="52"/>
      <c r="B195" s="50">
        <v>6715548.2</v>
      </c>
      <c r="C195" s="60" t="s">
        <v>910</v>
      </c>
      <c r="D195" s="52"/>
      <c r="E195" s="49"/>
      <c r="F195" s="91"/>
      <c r="G195" s="54"/>
      <c r="H195" s="97"/>
      <c r="I195" s="118"/>
      <c r="J195" s="127"/>
      <c r="K195" s="57">
        <v>480</v>
      </c>
      <c r="L195" s="57"/>
      <c r="M195" s="2">
        <v>480</v>
      </c>
    </row>
    <row r="196" spans="1:13" s="128" customFormat="1" ht="12.75">
      <c r="A196" s="1"/>
      <c r="B196" s="70"/>
      <c r="C196" s="11"/>
      <c r="D196" s="11"/>
      <c r="E196" s="30"/>
      <c r="F196" s="48"/>
      <c r="G196" s="31"/>
      <c r="H196" s="5"/>
      <c r="I196" s="21"/>
      <c r="J196" s="21"/>
      <c r="K196" s="2">
        <v>480</v>
      </c>
      <c r="L196"/>
      <c r="M196" s="2">
        <v>480</v>
      </c>
    </row>
    <row r="197" spans="1:13" s="128" customFormat="1" ht="12.75">
      <c r="A197" s="11"/>
      <c r="B197" s="129" t="s">
        <v>866</v>
      </c>
      <c r="C197" s="130" t="s">
        <v>867</v>
      </c>
      <c r="D197" s="130"/>
      <c r="E197" s="130"/>
      <c r="F197" s="131"/>
      <c r="G197" s="132"/>
      <c r="H197" s="129"/>
      <c r="I197" s="133" t="s">
        <v>16</v>
      </c>
      <c r="J197" s="134"/>
      <c r="K197" s="2">
        <v>480</v>
      </c>
      <c r="L197"/>
      <c r="M197" s="2">
        <v>480</v>
      </c>
    </row>
    <row r="198" spans="1:13" s="128" customFormat="1" ht="12.75">
      <c r="A198" s="11"/>
      <c r="B198" s="135">
        <v>935545</v>
      </c>
      <c r="C198" s="136" t="s">
        <v>868</v>
      </c>
      <c r="D198" s="136" t="s">
        <v>869</v>
      </c>
      <c r="E198" s="137" t="s">
        <v>908</v>
      </c>
      <c r="F198" s="131"/>
      <c r="G198" s="138"/>
      <c r="H198" s="129">
        <v>-935545</v>
      </c>
      <c r="I198" s="133">
        <v>1949.0520833333333</v>
      </c>
      <c r="J198" s="139"/>
      <c r="K198" s="2">
        <v>480</v>
      </c>
      <c r="L198"/>
      <c r="M198" s="2">
        <v>480</v>
      </c>
    </row>
    <row r="199" spans="1:13" s="128" customFormat="1" ht="12.75">
      <c r="A199" s="140"/>
      <c r="B199" s="141">
        <v>1926705</v>
      </c>
      <c r="C199" s="142" t="s">
        <v>870</v>
      </c>
      <c r="D199" s="142" t="s">
        <v>869</v>
      </c>
      <c r="E199" s="142" t="s">
        <v>908</v>
      </c>
      <c r="F199" s="131"/>
      <c r="G199" s="143"/>
      <c r="H199" s="129">
        <v>-2862250</v>
      </c>
      <c r="I199" s="133">
        <v>4013.96875</v>
      </c>
      <c r="J199" s="134"/>
      <c r="K199" s="2">
        <v>480</v>
      </c>
      <c r="L199" s="144"/>
      <c r="M199" s="2">
        <v>480</v>
      </c>
    </row>
    <row r="200" spans="1:13" s="69" customFormat="1" ht="12.75">
      <c r="A200" s="140"/>
      <c r="B200" s="145">
        <v>2065650</v>
      </c>
      <c r="C200" s="146" t="s">
        <v>871</v>
      </c>
      <c r="D200" s="147" t="s">
        <v>869</v>
      </c>
      <c r="E200" s="147" t="s">
        <v>908</v>
      </c>
      <c r="F200" s="131"/>
      <c r="G200" s="143"/>
      <c r="H200" s="148">
        <v>-4927900</v>
      </c>
      <c r="I200" s="133">
        <v>4303.4375</v>
      </c>
      <c r="J200" s="134"/>
      <c r="K200" s="2">
        <v>480</v>
      </c>
      <c r="L200" s="144"/>
      <c r="M200" s="2">
        <v>480</v>
      </c>
    </row>
    <row r="201" spans="1:13" ht="12.75">
      <c r="A201" s="149"/>
      <c r="B201" s="153">
        <v>1420445</v>
      </c>
      <c r="C201" s="154" t="s">
        <v>873</v>
      </c>
      <c r="D201" s="154" t="s">
        <v>869</v>
      </c>
      <c r="E201" s="154" t="s">
        <v>908</v>
      </c>
      <c r="F201" s="155"/>
      <c r="G201" s="150"/>
      <c r="H201" s="148">
        <v>-6348345</v>
      </c>
      <c r="I201" s="133">
        <v>2959.2604166666665</v>
      </c>
      <c r="J201" s="151"/>
      <c r="K201" s="2">
        <v>480</v>
      </c>
      <c r="L201" s="152"/>
      <c r="M201" s="2">
        <v>480</v>
      </c>
    </row>
    <row r="202" spans="1:13" s="259" customFormat="1" ht="12.75">
      <c r="A202" s="230"/>
      <c r="B202" s="253">
        <v>367203.2</v>
      </c>
      <c r="C202" s="254" t="s">
        <v>907</v>
      </c>
      <c r="D202" s="254" t="s">
        <v>869</v>
      </c>
      <c r="E202" s="254" t="s">
        <v>908</v>
      </c>
      <c r="F202" s="255"/>
      <c r="G202" s="256"/>
      <c r="H202" s="148">
        <v>-6715548.2</v>
      </c>
      <c r="I202" s="133">
        <v>765.0066666666667</v>
      </c>
      <c r="J202" s="257"/>
      <c r="K202" s="2">
        <v>480</v>
      </c>
      <c r="L202" s="258"/>
      <c r="M202" s="2">
        <v>480</v>
      </c>
    </row>
    <row r="203" spans="1:13" ht="12.75">
      <c r="A203" s="11"/>
      <c r="B203" s="156">
        <v>6715548.2</v>
      </c>
      <c r="C203" s="157" t="s">
        <v>874</v>
      </c>
      <c r="D203" s="158"/>
      <c r="E203" s="158"/>
      <c r="F203" s="131"/>
      <c r="G203" s="159"/>
      <c r="H203" s="148">
        <v>-13431096.4</v>
      </c>
      <c r="I203" s="133">
        <v>13990.725416666666</v>
      </c>
      <c r="J203" s="160"/>
      <c r="K203" s="2">
        <v>480</v>
      </c>
      <c r="M203" s="2">
        <v>480</v>
      </c>
    </row>
    <row r="204" spans="9:13" ht="12.75">
      <c r="I204" s="21"/>
      <c r="K204" s="2"/>
      <c r="M204" s="2"/>
    </row>
    <row r="205" spans="9:13" ht="12.75">
      <c r="I205" s="21"/>
      <c r="M205" s="2"/>
    </row>
    <row r="206" spans="9:13" ht="12.75">
      <c r="I206" s="21"/>
      <c r="M206" s="2"/>
    </row>
    <row r="207" spans="1:13" s="166" customFormat="1" ht="12.75">
      <c r="A207" s="161"/>
      <c r="B207" s="162">
        <v>-4210487</v>
      </c>
      <c r="C207" s="161" t="s">
        <v>868</v>
      </c>
      <c r="D207" s="161" t="s">
        <v>875</v>
      </c>
      <c r="E207" s="161"/>
      <c r="F207" s="163"/>
      <c r="G207" s="164"/>
      <c r="H207" s="162">
        <v>4210487</v>
      </c>
      <c r="I207" s="165">
        <v>-8592.830612244898</v>
      </c>
      <c r="K207" s="166">
        <v>490</v>
      </c>
      <c r="M207" s="167">
        <v>490</v>
      </c>
    </row>
    <row r="208" spans="1:13" s="166" customFormat="1" ht="12.75">
      <c r="A208" s="161"/>
      <c r="B208" s="162">
        <v>-4308500</v>
      </c>
      <c r="C208" s="161" t="s">
        <v>868</v>
      </c>
      <c r="D208" s="161" t="s">
        <v>876</v>
      </c>
      <c r="E208" s="161"/>
      <c r="F208" s="163"/>
      <c r="G208" s="164"/>
      <c r="H208" s="162">
        <v>8518987</v>
      </c>
      <c r="I208" s="165">
        <v>-8792.857142857143</v>
      </c>
      <c r="K208" s="166">
        <v>490</v>
      </c>
      <c r="M208" s="167">
        <v>490</v>
      </c>
    </row>
    <row r="209" spans="1:13" s="166" customFormat="1" ht="12.75">
      <c r="A209" s="161"/>
      <c r="B209" s="162">
        <v>2033750</v>
      </c>
      <c r="C209" s="161" t="s">
        <v>868</v>
      </c>
      <c r="D209" s="161" t="s">
        <v>877</v>
      </c>
      <c r="E209" s="161"/>
      <c r="F209" s="163"/>
      <c r="G209" s="164"/>
      <c r="H209" s="162">
        <v>6485237</v>
      </c>
      <c r="I209" s="165">
        <v>4236.979166666667</v>
      </c>
      <c r="K209" s="166">
        <v>480</v>
      </c>
      <c r="M209" s="167">
        <v>480</v>
      </c>
    </row>
    <row r="210" spans="1:13" s="170" customFormat="1" ht="12.75">
      <c r="A210" s="168"/>
      <c r="B210" s="162">
        <v>1068750</v>
      </c>
      <c r="C210" s="161" t="s">
        <v>868</v>
      </c>
      <c r="D210" s="161" t="s">
        <v>878</v>
      </c>
      <c r="E210" s="161"/>
      <c r="F210" s="163"/>
      <c r="G210" s="164"/>
      <c r="H210" s="162">
        <v>5416487</v>
      </c>
      <c r="I210" s="165">
        <v>2428.9772727272725</v>
      </c>
      <c r="J210" s="165"/>
      <c r="K210" s="169">
        <v>440</v>
      </c>
      <c r="M210" s="169">
        <v>440</v>
      </c>
    </row>
    <row r="211" spans="1:13" s="170" customFormat="1" ht="12.75">
      <c r="A211" s="168"/>
      <c r="B211" s="162">
        <v>934776</v>
      </c>
      <c r="C211" s="161" t="s">
        <v>868</v>
      </c>
      <c r="D211" s="168" t="s">
        <v>879</v>
      </c>
      <c r="E211" s="161"/>
      <c r="F211" s="163"/>
      <c r="G211" s="164"/>
      <c r="H211" s="162">
        <v>4481711</v>
      </c>
      <c r="I211" s="165">
        <v>2077.28</v>
      </c>
      <c r="J211" s="165"/>
      <c r="K211" s="169">
        <v>450</v>
      </c>
      <c r="M211" s="169">
        <v>450</v>
      </c>
    </row>
    <row r="212" spans="1:13" s="170" customFormat="1" ht="12.75">
      <c r="A212" s="168"/>
      <c r="B212" s="162">
        <v>1343271</v>
      </c>
      <c r="C212" s="161" t="s">
        <v>868</v>
      </c>
      <c r="D212" s="168" t="s">
        <v>880</v>
      </c>
      <c r="E212" s="161"/>
      <c r="F212" s="163"/>
      <c r="G212" s="164"/>
      <c r="H212" s="162">
        <v>3138440</v>
      </c>
      <c r="I212" s="165">
        <v>2686.542</v>
      </c>
      <c r="J212" s="165"/>
      <c r="K212" s="169">
        <v>500</v>
      </c>
      <c r="M212" s="169">
        <v>500</v>
      </c>
    </row>
    <row r="213" spans="1:13" s="170" customFormat="1" ht="12.75">
      <c r="A213" s="168"/>
      <c r="B213" s="162">
        <v>1527528</v>
      </c>
      <c r="C213" s="161" t="s">
        <v>868</v>
      </c>
      <c r="D213" s="168" t="s">
        <v>881</v>
      </c>
      <c r="E213" s="161"/>
      <c r="F213" s="163"/>
      <c r="G213" s="164"/>
      <c r="H213" s="162">
        <v>1610912</v>
      </c>
      <c r="I213" s="165">
        <v>2995.1529411764704</v>
      </c>
      <c r="J213" s="165"/>
      <c r="K213" s="169">
        <v>510</v>
      </c>
      <c r="M213" s="169">
        <v>510</v>
      </c>
    </row>
    <row r="214" spans="1:13" s="170" customFormat="1" ht="12.75">
      <c r="A214" s="168"/>
      <c r="B214" s="162">
        <v>935545</v>
      </c>
      <c r="C214" s="161" t="s">
        <v>868</v>
      </c>
      <c r="D214" s="168" t="s">
        <v>890</v>
      </c>
      <c r="E214" s="161"/>
      <c r="F214" s="163"/>
      <c r="G214" s="164"/>
      <c r="H214" s="162">
        <v>3138440</v>
      </c>
      <c r="I214" s="165">
        <v>0</v>
      </c>
      <c r="J214" s="165"/>
      <c r="K214" s="169">
        <v>480</v>
      </c>
      <c r="M214" s="169">
        <v>480</v>
      </c>
    </row>
    <row r="215" spans="1:13" s="170" customFormat="1" ht="12.75">
      <c r="A215" s="171"/>
      <c r="B215" s="172">
        <v>-675367</v>
      </c>
      <c r="C215" s="171" t="s">
        <v>868</v>
      </c>
      <c r="D215" s="171" t="s">
        <v>891</v>
      </c>
      <c r="E215" s="171"/>
      <c r="F215" s="173"/>
      <c r="G215" s="174"/>
      <c r="H215" s="175">
        <v>3813807</v>
      </c>
      <c r="I215" s="176">
        <v>-1407.0145833333333</v>
      </c>
      <c r="J215" s="176"/>
      <c r="K215" s="261">
        <v>480</v>
      </c>
      <c r="L215" s="262"/>
      <c r="M215" s="261">
        <v>480</v>
      </c>
    </row>
    <row r="216" spans="1:13" s="177" customFormat="1" ht="12.75">
      <c r="A216" s="1"/>
      <c r="B216" s="5"/>
      <c r="C216" s="1"/>
      <c r="D216" s="1"/>
      <c r="E216" s="1"/>
      <c r="F216" s="48"/>
      <c r="G216" s="26"/>
      <c r="H216" s="5"/>
      <c r="I216" s="21"/>
      <c r="J216" s="21"/>
      <c r="K216" s="32"/>
      <c r="L216"/>
      <c r="M216" s="32"/>
    </row>
    <row r="217" spans="1:13" s="183" customFormat="1" ht="12.75">
      <c r="A217" s="140"/>
      <c r="B217" s="178"/>
      <c r="C217" s="140"/>
      <c r="D217" s="140"/>
      <c r="E217" s="140"/>
      <c r="F217" s="86"/>
      <c r="G217" s="179"/>
      <c r="H217" s="5"/>
      <c r="I217" s="180"/>
      <c r="J217" s="180"/>
      <c r="K217" s="181"/>
      <c r="L217" s="182"/>
      <c r="M217" s="181"/>
    </row>
    <row r="218" spans="1:13" s="183" customFormat="1" ht="12.75">
      <c r="A218" s="11"/>
      <c r="B218" s="184">
        <v>2428938</v>
      </c>
      <c r="C218" s="185" t="s">
        <v>882</v>
      </c>
      <c r="D218" s="185" t="s">
        <v>883</v>
      </c>
      <c r="E218" s="186"/>
      <c r="F218" s="86"/>
      <c r="G218" s="187"/>
      <c r="H218" s="188">
        <v>-2428938</v>
      </c>
      <c r="I218" s="21">
        <v>5783.185714285714</v>
      </c>
      <c r="J218" s="80"/>
      <c r="K218" s="32">
        <v>420</v>
      </c>
      <c r="L218" s="14"/>
      <c r="M218" s="32">
        <v>420</v>
      </c>
    </row>
    <row r="219" spans="1:13" s="189" customFormat="1" ht="12.75">
      <c r="A219" s="11"/>
      <c r="B219" s="184">
        <v>2186776</v>
      </c>
      <c r="C219" s="185" t="s">
        <v>882</v>
      </c>
      <c r="D219" s="185" t="s">
        <v>877</v>
      </c>
      <c r="E219" s="186"/>
      <c r="F219" s="86"/>
      <c r="G219" s="187"/>
      <c r="H219" s="188">
        <v>-4615714</v>
      </c>
      <c r="I219" s="21">
        <v>5269.339759036145</v>
      </c>
      <c r="J219" s="80"/>
      <c r="K219" s="32">
        <v>415</v>
      </c>
      <c r="L219" s="14"/>
      <c r="M219" s="32">
        <v>415</v>
      </c>
    </row>
    <row r="220" spans="1:13" ht="12.75">
      <c r="A220" s="11"/>
      <c r="B220" s="184">
        <v>2183665</v>
      </c>
      <c r="C220" s="185" t="s">
        <v>882</v>
      </c>
      <c r="D220" s="185" t="s">
        <v>878</v>
      </c>
      <c r="E220" s="186"/>
      <c r="F220" s="86"/>
      <c r="G220" s="187"/>
      <c r="H220" s="188">
        <v>-6799379</v>
      </c>
      <c r="I220" s="21">
        <v>4962.875</v>
      </c>
      <c r="J220" s="80"/>
      <c r="K220" s="32">
        <v>440</v>
      </c>
      <c r="L220" s="14"/>
      <c r="M220" s="32">
        <v>440</v>
      </c>
    </row>
    <row r="221" spans="1:13" s="69" customFormat="1" ht="12.75">
      <c r="A221" s="11"/>
      <c r="B221" s="184">
        <v>-28842700</v>
      </c>
      <c r="C221" s="185" t="s">
        <v>882</v>
      </c>
      <c r="D221" s="185" t="s">
        <v>884</v>
      </c>
      <c r="E221" s="186"/>
      <c r="F221" s="86"/>
      <c r="G221" s="187"/>
      <c r="H221" s="188">
        <v>22043321</v>
      </c>
      <c r="I221" s="21">
        <v>-64094.88888888889</v>
      </c>
      <c r="J221" s="80"/>
      <c r="K221" s="32">
        <v>450</v>
      </c>
      <c r="L221" s="14"/>
      <c r="M221" s="32">
        <v>450</v>
      </c>
    </row>
    <row r="222" spans="1:13" s="14" customFormat="1" ht="12.75">
      <c r="A222" s="11"/>
      <c r="B222" s="184">
        <v>2847585</v>
      </c>
      <c r="C222" s="185" t="s">
        <v>882</v>
      </c>
      <c r="D222" s="185" t="s">
        <v>879</v>
      </c>
      <c r="E222" s="186"/>
      <c r="F222" s="86"/>
      <c r="G222" s="187"/>
      <c r="H222" s="188">
        <v>-9646964</v>
      </c>
      <c r="I222" s="21">
        <v>6327.966666666666</v>
      </c>
      <c r="J222" s="80"/>
      <c r="K222" s="32">
        <v>450</v>
      </c>
      <c r="M222" s="32">
        <v>450</v>
      </c>
    </row>
    <row r="223" spans="1:13" s="14" customFormat="1" ht="12.75">
      <c r="A223" s="11"/>
      <c r="B223" s="184">
        <v>3986925</v>
      </c>
      <c r="C223" s="185" t="s">
        <v>882</v>
      </c>
      <c r="D223" s="185" t="s">
        <v>880</v>
      </c>
      <c r="E223" s="186"/>
      <c r="F223" s="86"/>
      <c r="G223" s="187"/>
      <c r="H223" s="188">
        <v>18056396</v>
      </c>
      <c r="I223" s="21">
        <v>7973.85</v>
      </c>
      <c r="J223" s="80"/>
      <c r="K223" s="32">
        <v>500</v>
      </c>
      <c r="M223" s="32">
        <v>500</v>
      </c>
    </row>
    <row r="224" spans="1:13" s="14" customFormat="1" ht="12.75">
      <c r="A224" s="11"/>
      <c r="B224" s="184">
        <v>4009688</v>
      </c>
      <c r="C224" s="185" t="s">
        <v>882</v>
      </c>
      <c r="D224" s="185" t="s">
        <v>881</v>
      </c>
      <c r="E224" s="186"/>
      <c r="F224" s="86"/>
      <c r="G224" s="187"/>
      <c r="H224" s="188">
        <v>-13656652</v>
      </c>
      <c r="I224" s="21">
        <v>7862.133333333333</v>
      </c>
      <c r="J224" s="80"/>
      <c r="K224" s="32">
        <v>510</v>
      </c>
      <c r="M224" s="32">
        <v>510</v>
      </c>
    </row>
    <row r="225" spans="1:13" s="14" customFormat="1" ht="12.75">
      <c r="A225" s="11"/>
      <c r="B225" s="184">
        <v>1926705</v>
      </c>
      <c r="C225" s="185" t="s">
        <v>882</v>
      </c>
      <c r="D225" s="185" t="s">
        <v>890</v>
      </c>
      <c r="E225" s="186"/>
      <c r="F225" s="86"/>
      <c r="G225" s="187"/>
      <c r="H225" s="188">
        <v>16129691</v>
      </c>
      <c r="I225" s="21">
        <v>4013.96875</v>
      </c>
      <c r="J225" s="80"/>
      <c r="K225" s="32">
        <v>480</v>
      </c>
      <c r="M225" s="32">
        <v>480</v>
      </c>
    </row>
    <row r="226" spans="1:13" s="14" customFormat="1" ht="12.75">
      <c r="A226" s="10"/>
      <c r="B226" s="190">
        <v>-9272418</v>
      </c>
      <c r="C226" s="191" t="s">
        <v>882</v>
      </c>
      <c r="D226" s="191" t="s">
        <v>891</v>
      </c>
      <c r="E226" s="192"/>
      <c r="F226" s="87"/>
      <c r="G226" s="193"/>
      <c r="H226" s="194">
        <v>2473039</v>
      </c>
      <c r="I226" s="68">
        <v>-19317.5375</v>
      </c>
      <c r="J226" s="195"/>
      <c r="K226" s="71">
        <v>480</v>
      </c>
      <c r="L226" s="69"/>
      <c r="M226" s="71">
        <v>480</v>
      </c>
    </row>
    <row r="227" spans="1:13" s="14" customFormat="1" ht="12.75">
      <c r="A227" s="1"/>
      <c r="B227" s="5"/>
      <c r="C227" s="1"/>
      <c r="D227" s="1"/>
      <c r="E227" s="1"/>
      <c r="F227" s="58"/>
      <c r="G227" s="26"/>
      <c r="H227" s="5"/>
      <c r="I227" s="21"/>
      <c r="J227"/>
      <c r="K227"/>
      <c r="L227"/>
      <c r="M227" s="2"/>
    </row>
    <row r="228" spans="1:13" s="14" customFormat="1" ht="12.75">
      <c r="A228" s="196"/>
      <c r="B228" s="197"/>
      <c r="C228" s="198"/>
      <c r="D228" s="198"/>
      <c r="E228" s="196"/>
      <c r="F228" s="86"/>
      <c r="G228" s="199"/>
      <c r="H228" s="197"/>
      <c r="I228" s="200"/>
      <c r="J228" s="201"/>
      <c r="K228" s="202"/>
      <c r="L228" s="203"/>
      <c r="M228" s="202"/>
    </row>
    <row r="229" spans="1:13" s="14" customFormat="1" ht="12.75">
      <c r="A229" s="11"/>
      <c r="B229" s="204"/>
      <c r="C229" s="205"/>
      <c r="D229" s="205"/>
      <c r="E229" s="205"/>
      <c r="F229" s="86"/>
      <c r="G229" s="206"/>
      <c r="H229" s="27"/>
      <c r="I229" s="80"/>
      <c r="J229" s="80"/>
      <c r="K229" s="32"/>
      <c r="M229" s="32"/>
    </row>
    <row r="230" spans="1:13" s="14" customFormat="1" ht="12.75">
      <c r="A230" s="140"/>
      <c r="B230" s="207">
        <v>2363440</v>
      </c>
      <c r="C230" s="208" t="s">
        <v>871</v>
      </c>
      <c r="D230" s="208" t="s">
        <v>879</v>
      </c>
      <c r="E230" s="140"/>
      <c r="F230" s="86"/>
      <c r="G230" s="179"/>
      <c r="H230" s="188">
        <v>-2363440</v>
      </c>
      <c r="I230" s="209">
        <v>5252.0888888888885</v>
      </c>
      <c r="J230" s="180"/>
      <c r="K230" s="32">
        <v>440</v>
      </c>
      <c r="M230" s="32">
        <v>450</v>
      </c>
    </row>
    <row r="231" spans="1:13" s="14" customFormat="1" ht="12.75">
      <c r="A231" s="140"/>
      <c r="B231" s="207">
        <v>2731850</v>
      </c>
      <c r="C231" s="208" t="s">
        <v>871</v>
      </c>
      <c r="D231" s="208" t="s">
        <v>880</v>
      </c>
      <c r="E231" s="140"/>
      <c r="F231" s="86"/>
      <c r="G231" s="179"/>
      <c r="H231" s="188">
        <v>-5095290</v>
      </c>
      <c r="I231" s="209">
        <v>5463.7</v>
      </c>
      <c r="J231" s="180"/>
      <c r="K231" s="32">
        <v>500</v>
      </c>
      <c r="M231" s="32">
        <v>500</v>
      </c>
    </row>
    <row r="232" spans="1:13" s="14" customFormat="1" ht="12.75">
      <c r="A232" s="140"/>
      <c r="B232" s="207">
        <v>2547660</v>
      </c>
      <c r="C232" s="208" t="s">
        <v>871</v>
      </c>
      <c r="D232" s="208" t="s">
        <v>881</v>
      </c>
      <c r="E232" s="140"/>
      <c r="F232" s="86"/>
      <c r="G232" s="179"/>
      <c r="H232" s="188">
        <v>-7642950</v>
      </c>
      <c r="I232" s="209">
        <v>4995.411764705882</v>
      </c>
      <c r="J232" s="180"/>
      <c r="K232" s="32">
        <v>510</v>
      </c>
      <c r="M232" s="32">
        <v>510</v>
      </c>
    </row>
    <row r="233" spans="1:13" s="14" customFormat="1" ht="12.75">
      <c r="A233" s="140"/>
      <c r="B233" s="207">
        <v>-22485249</v>
      </c>
      <c r="C233" s="208" t="s">
        <v>871</v>
      </c>
      <c r="D233" s="208" t="s">
        <v>876</v>
      </c>
      <c r="E233" s="140"/>
      <c r="F233" s="86"/>
      <c r="G233" s="179"/>
      <c r="H233" s="188">
        <v>14842299</v>
      </c>
      <c r="I233" s="209">
        <v>-46844.26875</v>
      </c>
      <c r="J233" s="180"/>
      <c r="K233" s="32">
        <v>480</v>
      </c>
      <c r="M233" s="32">
        <v>480</v>
      </c>
    </row>
    <row r="234" spans="1:13" s="120" customFormat="1" ht="12.75">
      <c r="A234" s="140"/>
      <c r="B234" s="207">
        <v>2065650</v>
      </c>
      <c r="C234" s="208" t="s">
        <v>871</v>
      </c>
      <c r="D234" s="208" t="s">
        <v>890</v>
      </c>
      <c r="E234" s="140"/>
      <c r="F234" s="86"/>
      <c r="G234" s="179"/>
      <c r="H234" s="188">
        <v>12776649</v>
      </c>
      <c r="I234" s="209">
        <v>4303.4375</v>
      </c>
      <c r="J234" s="180"/>
      <c r="K234" s="32">
        <v>480</v>
      </c>
      <c r="L234" s="14"/>
      <c r="M234" s="32">
        <v>480</v>
      </c>
    </row>
    <row r="235" spans="1:13" s="120" customFormat="1" ht="12.75">
      <c r="A235" s="210"/>
      <c r="B235" s="211">
        <v>-12776649</v>
      </c>
      <c r="C235" s="210" t="s">
        <v>871</v>
      </c>
      <c r="D235" s="210" t="s">
        <v>893</v>
      </c>
      <c r="E235" s="210"/>
      <c r="F235" s="87"/>
      <c r="G235" s="212"/>
      <c r="H235" s="194">
        <v>10413209</v>
      </c>
      <c r="I235" s="195">
        <v>-26618.01875</v>
      </c>
      <c r="J235" s="213"/>
      <c r="K235" s="71">
        <v>480</v>
      </c>
      <c r="L235" s="69"/>
      <c r="M235" s="71">
        <v>480</v>
      </c>
    </row>
    <row r="236" spans="1:13" s="14" customFormat="1" ht="12.75">
      <c r="A236" s="11"/>
      <c r="B236" s="204"/>
      <c r="C236" s="205"/>
      <c r="D236" s="205"/>
      <c r="E236" s="205"/>
      <c r="F236" s="86"/>
      <c r="G236" s="206"/>
      <c r="H236" s="27"/>
      <c r="I236" s="80"/>
      <c r="J236" s="80"/>
      <c r="K236" s="32"/>
      <c r="M236" s="32"/>
    </row>
    <row r="237" spans="2:6" ht="12.75">
      <c r="B237" s="214"/>
      <c r="F237" s="48"/>
    </row>
    <row r="238" spans="2:6" ht="12.75">
      <c r="B238" s="214"/>
      <c r="F238" s="48"/>
    </row>
    <row r="239" spans="1:13" ht="12.75">
      <c r="A239" s="112"/>
      <c r="B239" s="215">
        <v>-20489117</v>
      </c>
      <c r="C239" s="112" t="s">
        <v>873</v>
      </c>
      <c r="D239" s="112" t="s">
        <v>885</v>
      </c>
      <c r="E239" s="112"/>
      <c r="F239" s="125"/>
      <c r="G239" s="216"/>
      <c r="H239" s="217">
        <v>20489117</v>
      </c>
      <c r="I239" s="218">
        <v>-48783.61190476191</v>
      </c>
      <c r="J239" s="115"/>
      <c r="K239" s="219">
        <v>420</v>
      </c>
      <c r="L239" s="116"/>
      <c r="M239" s="219">
        <v>420</v>
      </c>
    </row>
    <row r="240" spans="1:13" ht="12.75">
      <c r="A240" s="112"/>
      <c r="B240" s="215">
        <v>999275</v>
      </c>
      <c r="C240" s="112" t="s">
        <v>873</v>
      </c>
      <c r="D240" s="112" t="s">
        <v>883</v>
      </c>
      <c r="E240" s="112"/>
      <c r="F240" s="125"/>
      <c r="G240" s="216"/>
      <c r="H240" s="217">
        <v>19489842</v>
      </c>
      <c r="I240" s="218">
        <v>2379.2261904761904</v>
      </c>
      <c r="J240" s="115"/>
      <c r="K240" s="219">
        <v>420</v>
      </c>
      <c r="L240" s="116"/>
      <c r="M240" s="219">
        <v>420</v>
      </c>
    </row>
    <row r="241" spans="1:13" ht="12.75">
      <c r="A241" s="112"/>
      <c r="B241" s="215">
        <v>3013800</v>
      </c>
      <c r="C241" s="112" t="s">
        <v>873</v>
      </c>
      <c r="D241" s="112" t="s">
        <v>877</v>
      </c>
      <c r="E241" s="112"/>
      <c r="F241" s="125"/>
      <c r="G241" s="216"/>
      <c r="H241" s="217">
        <v>16476042</v>
      </c>
      <c r="I241" s="218">
        <v>7262.168674698795</v>
      </c>
      <c r="J241" s="115"/>
      <c r="K241" s="219">
        <v>415</v>
      </c>
      <c r="L241" s="116"/>
      <c r="M241" s="219">
        <v>415</v>
      </c>
    </row>
    <row r="242" spans="1:13" s="220" customFormat="1" ht="12.75">
      <c r="A242" s="112"/>
      <c r="B242" s="215">
        <v>1214992</v>
      </c>
      <c r="C242" s="112" t="s">
        <v>873</v>
      </c>
      <c r="D242" s="112" t="s">
        <v>878</v>
      </c>
      <c r="E242" s="112"/>
      <c r="F242" s="125"/>
      <c r="G242" s="216"/>
      <c r="H242" s="217">
        <v>15261050</v>
      </c>
      <c r="I242" s="218">
        <v>2761.3454545454547</v>
      </c>
      <c r="J242" s="115"/>
      <c r="K242" s="32">
        <v>440</v>
      </c>
      <c r="L242" s="14"/>
      <c r="M242" s="32">
        <v>440</v>
      </c>
    </row>
    <row r="243" spans="1:13" s="220" customFormat="1" ht="12.75">
      <c r="A243" s="112"/>
      <c r="B243" s="215">
        <v>1493250</v>
      </c>
      <c r="C243" s="112" t="s">
        <v>873</v>
      </c>
      <c r="D243" s="112" t="s">
        <v>879</v>
      </c>
      <c r="E243" s="112"/>
      <c r="F243" s="125"/>
      <c r="G243" s="216"/>
      <c r="H243" s="217">
        <v>13767800</v>
      </c>
      <c r="I243" s="218">
        <v>3318.3333333333335</v>
      </c>
      <c r="J243" s="115"/>
      <c r="K243" s="32">
        <v>450</v>
      </c>
      <c r="L243" s="14"/>
      <c r="M243" s="32">
        <v>450</v>
      </c>
    </row>
    <row r="244" spans="1:13" s="220" customFormat="1" ht="12.75">
      <c r="A244" s="112"/>
      <c r="B244" s="215">
        <v>1420200</v>
      </c>
      <c r="C244" s="112" t="s">
        <v>873</v>
      </c>
      <c r="D244" s="112" t="s">
        <v>880</v>
      </c>
      <c r="E244" s="112"/>
      <c r="F244" s="125"/>
      <c r="G244" s="216"/>
      <c r="H244" s="217">
        <v>12347600</v>
      </c>
      <c r="I244" s="218">
        <v>2840.4</v>
      </c>
      <c r="J244" s="115"/>
      <c r="K244" s="32">
        <v>500</v>
      </c>
      <c r="L244" s="14"/>
      <c r="M244" s="32">
        <v>500</v>
      </c>
    </row>
    <row r="245" spans="1:13" s="220" customFormat="1" ht="12.75">
      <c r="A245" s="112"/>
      <c r="B245" s="215">
        <v>1603300</v>
      </c>
      <c r="C245" s="112" t="s">
        <v>873</v>
      </c>
      <c r="D245" s="112" t="s">
        <v>881</v>
      </c>
      <c r="E245" s="112"/>
      <c r="F245" s="125"/>
      <c r="G245" s="216"/>
      <c r="H245" s="217">
        <v>10744300</v>
      </c>
      <c r="I245" s="218">
        <v>3143.725490196078</v>
      </c>
      <c r="J245" s="115"/>
      <c r="K245" s="32">
        <v>510</v>
      </c>
      <c r="L245" s="14"/>
      <c r="M245" s="32">
        <v>510</v>
      </c>
    </row>
    <row r="246" spans="1:13" s="220" customFormat="1" ht="12.75">
      <c r="A246" s="112"/>
      <c r="B246" s="215">
        <v>1420445</v>
      </c>
      <c r="C246" s="112" t="s">
        <v>873</v>
      </c>
      <c r="D246" s="112" t="s">
        <v>890</v>
      </c>
      <c r="E246" s="112"/>
      <c r="F246" s="125"/>
      <c r="G246" s="216"/>
      <c r="H246" s="217"/>
      <c r="I246" s="218"/>
      <c r="J246" s="115"/>
      <c r="K246" s="32">
        <v>480</v>
      </c>
      <c r="L246" s="14"/>
      <c r="M246" s="32">
        <v>480</v>
      </c>
    </row>
    <row r="247" spans="1:13" s="220" customFormat="1" ht="12.75">
      <c r="A247" s="221"/>
      <c r="B247" s="222">
        <v>-9323855</v>
      </c>
      <c r="C247" s="221" t="s">
        <v>872</v>
      </c>
      <c r="D247" s="221" t="s">
        <v>891</v>
      </c>
      <c r="E247" s="221"/>
      <c r="F247" s="223"/>
      <c r="G247" s="224"/>
      <c r="H247" s="222">
        <v>28813697</v>
      </c>
      <c r="I247" s="225">
        <v>-19424.697916666668</v>
      </c>
      <c r="J247" s="226"/>
      <c r="K247" s="71">
        <v>480</v>
      </c>
      <c r="L247" s="69"/>
      <c r="M247" s="71">
        <v>480</v>
      </c>
    </row>
    <row r="248" spans="2:6" ht="12.75">
      <c r="B248" s="214"/>
      <c r="F248" s="48"/>
    </row>
    <row r="249" spans="8:13" ht="12.75" hidden="1">
      <c r="H249" s="5" t="e">
        <v>#REF!</v>
      </c>
      <c r="I249" s="21">
        <v>0</v>
      </c>
      <c r="M249" s="2">
        <v>500</v>
      </c>
    </row>
    <row r="250" spans="8:13" ht="12.75" hidden="1">
      <c r="H250" s="5" t="e">
        <v>#REF!</v>
      </c>
      <c r="I250" s="21">
        <v>0</v>
      </c>
      <c r="M250" s="2">
        <v>500</v>
      </c>
    </row>
    <row r="251" spans="8:13" ht="12.75" hidden="1">
      <c r="H251" s="5" t="e">
        <v>#REF!</v>
      </c>
      <c r="I251" s="21">
        <v>0</v>
      </c>
      <c r="M251" s="2">
        <v>500</v>
      </c>
    </row>
    <row r="252" spans="8:13" ht="12.75" hidden="1">
      <c r="H252" s="5" t="e">
        <v>#REF!</v>
      </c>
      <c r="I252" s="21">
        <v>0</v>
      </c>
      <c r="M252" s="2">
        <v>500</v>
      </c>
    </row>
    <row r="253" spans="8:13" ht="12.75" hidden="1">
      <c r="H253" s="5" t="e">
        <v>#REF!</v>
      </c>
      <c r="I253" s="21">
        <v>0</v>
      </c>
      <c r="M253" s="2">
        <v>500</v>
      </c>
    </row>
    <row r="254" spans="8:13" ht="12.75" hidden="1">
      <c r="H254" s="5" t="e">
        <v>#REF!</v>
      </c>
      <c r="I254" s="21">
        <v>0</v>
      </c>
      <c r="M254" s="2">
        <v>500</v>
      </c>
    </row>
    <row r="255" spans="8:13" ht="12.75" hidden="1">
      <c r="H255" s="5" t="e">
        <v>#REF!</v>
      </c>
      <c r="I255" s="21">
        <v>0</v>
      </c>
      <c r="M255" s="2">
        <v>500</v>
      </c>
    </row>
    <row r="256" spans="8:13" ht="12.75" hidden="1">
      <c r="H256" s="5" t="e">
        <v>#REF!</v>
      </c>
      <c r="I256" s="21">
        <v>0</v>
      </c>
      <c r="M256" s="2">
        <v>500</v>
      </c>
    </row>
    <row r="257" spans="8:13" ht="12.75" hidden="1">
      <c r="H257" s="5" t="e">
        <v>#REF!</v>
      </c>
      <c r="I257" s="21">
        <v>0</v>
      </c>
      <c r="M257" s="2">
        <v>500</v>
      </c>
    </row>
    <row r="258" spans="8:13" ht="12.75" hidden="1">
      <c r="H258" s="5" t="e">
        <v>#REF!</v>
      </c>
      <c r="I258" s="21">
        <v>0</v>
      </c>
      <c r="M258" s="2">
        <v>500</v>
      </c>
    </row>
    <row r="259" spans="8:13" ht="12.75" hidden="1">
      <c r="H259" s="5" t="e">
        <v>#REF!</v>
      </c>
      <c r="I259" s="21">
        <v>0</v>
      </c>
      <c r="M259" s="2">
        <v>500</v>
      </c>
    </row>
    <row r="260" spans="8:13" ht="12.75" hidden="1">
      <c r="H260" s="5" t="e">
        <v>#REF!</v>
      </c>
      <c r="I260" s="21">
        <v>0</v>
      </c>
      <c r="M260" s="2">
        <v>500</v>
      </c>
    </row>
    <row r="261" spans="8:13" ht="12.75" hidden="1">
      <c r="H261" s="5" t="e">
        <v>#REF!</v>
      </c>
      <c r="I261" s="21">
        <v>0</v>
      </c>
      <c r="M261" s="2">
        <v>500</v>
      </c>
    </row>
    <row r="262" spans="8:13" ht="12.75" hidden="1">
      <c r="H262" s="5" t="e">
        <v>#REF!</v>
      </c>
      <c r="I262" s="21">
        <v>0</v>
      </c>
      <c r="M262" s="2">
        <v>450</v>
      </c>
    </row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>
      <c r="C752" s="227"/>
    </row>
    <row r="753" spans="1:13" s="235" customFormat="1" ht="12.75">
      <c r="A753" s="228"/>
      <c r="B753" s="229">
        <v>-617794</v>
      </c>
      <c r="C753" s="230" t="s">
        <v>886</v>
      </c>
      <c r="D753" s="228" t="s">
        <v>875</v>
      </c>
      <c r="E753" s="228"/>
      <c r="F753" s="231"/>
      <c r="G753" s="232"/>
      <c r="H753" s="233">
        <v>617794</v>
      </c>
      <c r="I753" s="234">
        <v>-1211.3607843137254</v>
      </c>
      <c r="M753" s="32">
        <v>510</v>
      </c>
    </row>
    <row r="754" spans="1:13" s="235" customFormat="1" ht="12.75">
      <c r="A754" s="228"/>
      <c r="B754" s="229">
        <v>250400</v>
      </c>
      <c r="C754" s="230" t="s">
        <v>886</v>
      </c>
      <c r="D754" s="228" t="s">
        <v>881</v>
      </c>
      <c r="E754" s="228"/>
      <c r="F754" s="231"/>
      <c r="G754" s="232"/>
      <c r="H754" s="233">
        <v>367394</v>
      </c>
      <c r="I754" s="234">
        <v>490.98039215686276</v>
      </c>
      <c r="M754" s="32">
        <v>510</v>
      </c>
    </row>
    <row r="755" spans="1:13" s="235" customFormat="1" ht="12.75">
      <c r="A755" s="228"/>
      <c r="B755" s="229">
        <v>367203.2</v>
      </c>
      <c r="C755" s="230" t="s">
        <v>886</v>
      </c>
      <c r="D755" s="228" t="s">
        <v>890</v>
      </c>
      <c r="E755" s="228"/>
      <c r="F755" s="231"/>
      <c r="G755" s="232"/>
      <c r="H755" s="233">
        <v>190.79999999998836</v>
      </c>
      <c r="I755" s="234">
        <v>765.0066666666667</v>
      </c>
      <c r="K755" s="32">
        <v>480</v>
      </c>
      <c r="L755" s="14"/>
      <c r="M755" s="32">
        <v>480</v>
      </c>
    </row>
    <row r="756" spans="1:13" s="241" customFormat="1" ht="12.75">
      <c r="A756" s="236"/>
      <c r="B756" s="237">
        <v>-190.79999999998836</v>
      </c>
      <c r="C756" s="236" t="s">
        <v>886</v>
      </c>
      <c r="D756" s="236" t="s">
        <v>891</v>
      </c>
      <c r="E756" s="236"/>
      <c r="F756" s="238"/>
      <c r="G756" s="239"/>
      <c r="H756" s="237">
        <v>367584.8</v>
      </c>
      <c r="I756" s="240">
        <v>-0.39749999999997576</v>
      </c>
      <c r="K756" s="71">
        <v>480</v>
      </c>
      <c r="L756" s="69"/>
      <c r="M756" s="71">
        <v>480</v>
      </c>
    </row>
    <row r="757" spans="1:9" s="235" customFormat="1" ht="12.75">
      <c r="A757" s="228"/>
      <c r="B757" s="229"/>
      <c r="C757" s="228"/>
      <c r="D757" s="228"/>
      <c r="E757" s="228"/>
      <c r="F757" s="231"/>
      <c r="G757" s="232"/>
      <c r="H757" s="233"/>
      <c r="I757" s="234"/>
    </row>
    <row r="758" spans="1:9" s="235" customFormat="1" ht="12.75">
      <c r="A758" s="228"/>
      <c r="B758" s="229"/>
      <c r="C758" s="228"/>
      <c r="D758" s="228"/>
      <c r="E758" s="228"/>
      <c r="F758" s="231"/>
      <c r="G758" s="232"/>
      <c r="H758" s="233"/>
      <c r="I758" s="234"/>
    </row>
    <row r="759" spans="1:13" ht="12.75">
      <c r="A759" s="11"/>
      <c r="B759" s="214">
        <v>525000</v>
      </c>
      <c r="C759" s="1" t="s">
        <v>887</v>
      </c>
      <c r="D759" s="1" t="s">
        <v>888</v>
      </c>
      <c r="F759" s="48" t="s">
        <v>889</v>
      </c>
      <c r="G759" s="26" t="s">
        <v>48</v>
      </c>
      <c r="H759" s="5">
        <v>-525000</v>
      </c>
      <c r="I759" s="21">
        <v>1050</v>
      </c>
      <c r="J759" s="21"/>
      <c r="K759" s="32">
        <v>500</v>
      </c>
      <c r="L759" s="14"/>
      <c r="M759" s="32">
        <v>500</v>
      </c>
    </row>
    <row r="760" spans="1:13" ht="12.75">
      <c r="A760" s="10"/>
      <c r="B760" s="242">
        <v>525000</v>
      </c>
      <c r="C760" s="10"/>
      <c r="D760" s="10" t="s">
        <v>888</v>
      </c>
      <c r="E760" s="10"/>
      <c r="F760" s="87"/>
      <c r="G760" s="17"/>
      <c r="H760" s="67">
        <v>0</v>
      </c>
      <c r="I760" s="68">
        <v>1050</v>
      </c>
      <c r="J760" s="68"/>
      <c r="K760" s="71">
        <v>500</v>
      </c>
      <c r="L760" s="69"/>
      <c r="M760" s="71">
        <v>500</v>
      </c>
    </row>
    <row r="761" ht="12.75"/>
    <row r="762" ht="12.75"/>
    <row r="763" ht="12.75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spans="1:11" s="182" customFormat="1" ht="12.75">
      <c r="A945" s="140" t="s">
        <v>904</v>
      </c>
      <c r="B945" s="178"/>
      <c r="C945" s="248" t="s">
        <v>871</v>
      </c>
      <c r="D945" s="140"/>
      <c r="E945" s="140"/>
      <c r="F945" s="179"/>
      <c r="G945" s="179"/>
      <c r="H945" s="178"/>
      <c r="I945" s="249"/>
      <c r="K945" s="181"/>
    </row>
    <row r="946" spans="1:11" s="182" customFormat="1" ht="12.75">
      <c r="A946" s="140"/>
      <c r="B946" s="178"/>
      <c r="C946" s="140"/>
      <c r="D946" s="140"/>
      <c r="E946" s="140" t="s">
        <v>923</v>
      </c>
      <c r="F946" s="179"/>
      <c r="G946" s="179"/>
      <c r="H946" s="178"/>
      <c r="I946" s="249"/>
      <c r="K946" s="181"/>
    </row>
    <row r="947" spans="1:13" s="182" customFormat="1" ht="12.75">
      <c r="A947" s="140"/>
      <c r="B947" s="250">
        <v>-22605000</v>
      </c>
      <c r="C947" s="178" t="s">
        <v>901</v>
      </c>
      <c r="D947" s="140"/>
      <c r="E947" s="140" t="s">
        <v>906</v>
      </c>
      <c r="F947" s="179"/>
      <c r="G947" s="179" t="s">
        <v>79</v>
      </c>
      <c r="H947" s="178">
        <v>22605000</v>
      </c>
      <c r="I947" s="260">
        <v>30000</v>
      </c>
      <c r="K947" s="251"/>
      <c r="M947" s="252">
        <v>753.5</v>
      </c>
    </row>
    <row r="948" spans="1:13" s="182" customFormat="1" ht="12.75">
      <c r="A948" s="140"/>
      <c r="B948" s="178">
        <v>119751</v>
      </c>
      <c r="C948" s="140" t="s">
        <v>902</v>
      </c>
      <c r="D948" s="140"/>
      <c r="E948" s="140"/>
      <c r="F948" s="179"/>
      <c r="G948" s="179" t="s">
        <v>79</v>
      </c>
      <c r="H948" s="178">
        <v>22485249</v>
      </c>
      <c r="I948" s="260">
        <v>158.92634372926344</v>
      </c>
      <c r="K948" s="251"/>
      <c r="M948" s="252">
        <v>753.5</v>
      </c>
    </row>
    <row r="949" spans="1:13" s="182" customFormat="1" ht="12.75">
      <c r="A949" s="140"/>
      <c r="B949" s="250">
        <v>-22485249</v>
      </c>
      <c r="C949" s="248" t="s">
        <v>903</v>
      </c>
      <c r="D949" s="140"/>
      <c r="E949" s="140"/>
      <c r="F949" s="179"/>
      <c r="G949" s="179" t="s">
        <v>79</v>
      </c>
      <c r="H949" s="178">
        <v>0</v>
      </c>
      <c r="I949" s="260">
        <v>-30801.71095890411</v>
      </c>
      <c r="K949" s="181"/>
      <c r="M949" s="182">
        <v>730</v>
      </c>
    </row>
    <row r="950" ht="12.75"/>
    <row r="951" ht="12.75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32"/>
  <sheetViews>
    <sheetView workbookViewId="0" topLeftCell="E1">
      <pane ySplit="5" topLeftCell="BM1223" activePane="bottomLeft" state="frozen"/>
      <selection pane="topLeft" activeCell="A1" sqref="A1"/>
      <selection pane="bottomLeft" activeCell="E1234" sqref="A1234:IV1234"/>
    </sheetView>
  </sheetViews>
  <sheetFormatPr defaultColWidth="9.140625" defaultRowHeight="12.75" zeroHeight="1"/>
  <cols>
    <col min="1" max="1" width="3.8515625" style="1" customWidth="1"/>
    <col min="2" max="2" width="11.0039062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58" customWidth="1"/>
    <col min="7" max="7" width="6.8515625" style="26" customWidth="1"/>
    <col min="8" max="8" width="11.00390625" style="5" customWidth="1"/>
    <col min="9" max="9" width="10.7109375" style="4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16"/>
      <c r="B1" s="7"/>
      <c r="C1" s="8"/>
      <c r="D1" s="8"/>
      <c r="E1" s="9"/>
      <c r="F1" s="121"/>
      <c r="G1" s="8"/>
      <c r="H1" s="7"/>
      <c r="I1" s="3"/>
    </row>
    <row r="2" spans="1:9" ht="17.25" customHeight="1">
      <c r="A2" s="10"/>
      <c r="B2" s="293" t="s">
        <v>12</v>
      </c>
      <c r="C2" s="293"/>
      <c r="D2" s="293"/>
      <c r="E2" s="293"/>
      <c r="F2" s="293"/>
      <c r="G2" s="293"/>
      <c r="H2" s="293"/>
      <c r="I2" s="20"/>
    </row>
    <row r="3" spans="1:9" s="14" customFormat="1" ht="18" customHeight="1">
      <c r="A3" s="11"/>
      <c r="B3" s="12"/>
      <c r="C3" s="12"/>
      <c r="D3" s="12"/>
      <c r="E3" s="12"/>
      <c r="F3" s="122"/>
      <c r="G3" s="12"/>
      <c r="H3" s="12"/>
      <c r="I3" s="13"/>
    </row>
    <row r="4" spans="1:9" ht="15" customHeight="1">
      <c r="A4" s="10"/>
      <c r="B4" s="18" t="s">
        <v>2</v>
      </c>
      <c r="C4" s="17" t="s">
        <v>8</v>
      </c>
      <c r="D4" s="17" t="s">
        <v>3</v>
      </c>
      <c r="E4" s="17" t="s">
        <v>9</v>
      </c>
      <c r="F4" s="99" t="s">
        <v>4</v>
      </c>
      <c r="G4" s="15" t="s">
        <v>6</v>
      </c>
      <c r="H4" s="18" t="s">
        <v>5</v>
      </c>
      <c r="I4" s="19" t="s">
        <v>7</v>
      </c>
    </row>
    <row r="5" spans="1:13" ht="18.75" customHeight="1">
      <c r="A5" s="22"/>
      <c r="B5" s="22" t="s">
        <v>909</v>
      </c>
      <c r="C5" s="22"/>
      <c r="D5" s="22"/>
      <c r="E5" s="22"/>
      <c r="F5" s="123"/>
      <c r="G5" s="25"/>
      <c r="H5" s="23">
        <v>0</v>
      </c>
      <c r="I5" s="24">
        <v>480</v>
      </c>
      <c r="K5" t="s">
        <v>10</v>
      </c>
      <c r="L5" t="s">
        <v>11</v>
      </c>
      <c r="M5" s="2">
        <v>480</v>
      </c>
    </row>
    <row r="6" spans="2:13" ht="12.75">
      <c r="B6" s="27"/>
      <c r="C6" s="11"/>
      <c r="D6" s="11"/>
      <c r="E6" s="11"/>
      <c r="F6" s="119"/>
      <c r="I6" s="21"/>
      <c r="M6" s="2">
        <v>480</v>
      </c>
    </row>
    <row r="7" spans="4:13" ht="12.75">
      <c r="D7" s="11"/>
      <c r="I7" s="21"/>
      <c r="M7" s="2">
        <v>480</v>
      </c>
    </row>
    <row r="8" spans="2:13" ht="12.75">
      <c r="B8" s="27"/>
      <c r="D8" s="11"/>
      <c r="G8" s="29"/>
      <c r="I8" s="21"/>
      <c r="M8" s="2">
        <v>480</v>
      </c>
    </row>
    <row r="9" spans="1:13" ht="12.75">
      <c r="A9" s="34"/>
      <c r="B9" s="35" t="s">
        <v>13</v>
      </c>
      <c r="C9" s="36"/>
      <c r="D9" s="36" t="s">
        <v>14</v>
      </c>
      <c r="E9" s="36" t="s">
        <v>15</v>
      </c>
      <c r="F9" s="37"/>
      <c r="G9" s="38"/>
      <c r="H9" s="35"/>
      <c r="I9" s="39" t="s">
        <v>16</v>
      </c>
      <c r="J9" s="40"/>
      <c r="K9" s="2"/>
      <c r="M9" s="2">
        <v>480</v>
      </c>
    </row>
    <row r="10" spans="1:13" s="14" customFormat="1" ht="12.75">
      <c r="A10" s="34"/>
      <c r="B10" s="35">
        <f>+B22</f>
        <v>719050</v>
      </c>
      <c r="C10" s="41"/>
      <c r="D10" s="36" t="s">
        <v>17</v>
      </c>
      <c r="E10" s="42" t="s">
        <v>332</v>
      </c>
      <c r="F10" s="43"/>
      <c r="G10" s="44"/>
      <c r="H10" s="45">
        <f>H9-B10</f>
        <v>-719050</v>
      </c>
      <c r="I10" s="46">
        <f aca="true" t="shared" si="0" ref="I10:I17">+B10/M10</f>
        <v>1498.0208333333333</v>
      </c>
      <c r="J10" s="32"/>
      <c r="K10" s="32"/>
      <c r="L10" s="32"/>
      <c r="M10" s="2">
        <v>480</v>
      </c>
    </row>
    <row r="11" spans="1:13" s="14" customFormat="1" ht="12.75">
      <c r="A11" s="34"/>
      <c r="B11" s="35">
        <f>+B699</f>
        <v>468000</v>
      </c>
      <c r="C11" s="41"/>
      <c r="D11" s="36" t="s">
        <v>18</v>
      </c>
      <c r="E11" s="42" t="s">
        <v>19</v>
      </c>
      <c r="F11" s="43"/>
      <c r="G11" s="44"/>
      <c r="H11" s="45">
        <f aca="true" t="shared" si="1" ref="H11:H16">H10-B11</f>
        <v>-1187050</v>
      </c>
      <c r="I11" s="46">
        <f t="shared" si="0"/>
        <v>975</v>
      </c>
      <c r="J11" s="32"/>
      <c r="K11" s="32"/>
      <c r="L11" s="32"/>
      <c r="M11" s="2">
        <v>480</v>
      </c>
    </row>
    <row r="12" spans="1:13" s="14" customFormat="1" ht="12.75">
      <c r="A12" s="34"/>
      <c r="B12" s="35">
        <f>+B729</f>
        <v>1973925</v>
      </c>
      <c r="C12" s="41"/>
      <c r="D12" s="36" t="s">
        <v>20</v>
      </c>
      <c r="E12" s="42" t="s">
        <v>863</v>
      </c>
      <c r="F12" s="43"/>
      <c r="G12" s="44"/>
      <c r="H12" s="45">
        <f t="shared" si="1"/>
        <v>-3160975</v>
      </c>
      <c r="I12" s="46">
        <f t="shared" si="0"/>
        <v>4112.34375</v>
      </c>
      <c r="J12" s="32"/>
      <c r="K12" s="32"/>
      <c r="L12" s="32"/>
      <c r="M12" s="2">
        <v>480</v>
      </c>
    </row>
    <row r="13" spans="1:13" s="14" customFormat="1" ht="12.75">
      <c r="A13" s="34"/>
      <c r="B13" s="35">
        <f>+B1077</f>
        <v>1406910</v>
      </c>
      <c r="C13" s="41"/>
      <c r="D13" s="36" t="s">
        <v>21</v>
      </c>
      <c r="E13" s="42" t="s">
        <v>864</v>
      </c>
      <c r="F13" s="43"/>
      <c r="G13" s="44"/>
      <c r="H13" s="45">
        <f t="shared" si="1"/>
        <v>-4567885</v>
      </c>
      <c r="I13" s="46">
        <f t="shared" si="0"/>
        <v>2931.0625</v>
      </c>
      <c r="J13" s="32"/>
      <c r="K13" s="32"/>
      <c r="L13" s="32"/>
      <c r="M13" s="2">
        <v>480</v>
      </c>
    </row>
    <row r="14" spans="1:13" s="14" customFormat="1" ht="12.75">
      <c r="A14" s="34"/>
      <c r="B14" s="35">
        <f>+B1339</f>
        <v>246003.2</v>
      </c>
      <c r="C14" s="41"/>
      <c r="D14" s="36" t="s">
        <v>22</v>
      </c>
      <c r="E14" s="42" t="s">
        <v>865</v>
      </c>
      <c r="F14" s="43"/>
      <c r="G14" s="44"/>
      <c r="H14" s="45">
        <f t="shared" si="1"/>
        <v>-4813888.2</v>
      </c>
      <c r="I14" s="46">
        <f t="shared" si="0"/>
        <v>512.5066666666667</v>
      </c>
      <c r="J14" s="32"/>
      <c r="K14" s="32"/>
      <c r="L14" s="32"/>
      <c r="M14" s="2">
        <v>480</v>
      </c>
    </row>
    <row r="15" spans="1:13" s="14" customFormat="1" ht="12.75">
      <c r="A15" s="34"/>
      <c r="B15" s="35">
        <f>+B1370</f>
        <v>477400</v>
      </c>
      <c r="C15" s="41"/>
      <c r="D15" s="36" t="s">
        <v>23</v>
      </c>
      <c r="E15" s="41" t="s">
        <v>24</v>
      </c>
      <c r="F15" s="43"/>
      <c r="G15" s="44"/>
      <c r="H15" s="45">
        <f t="shared" si="1"/>
        <v>-5291288.2</v>
      </c>
      <c r="I15" s="46">
        <f t="shared" si="0"/>
        <v>994.5833333333334</v>
      </c>
      <c r="J15" s="32"/>
      <c r="K15" s="32"/>
      <c r="L15" s="32"/>
      <c r="M15" s="2">
        <v>480</v>
      </c>
    </row>
    <row r="16" spans="1:13" s="14" customFormat="1" ht="12.75">
      <c r="A16" s="34"/>
      <c r="B16" s="35">
        <f>+B1400</f>
        <v>1424260</v>
      </c>
      <c r="C16" s="41"/>
      <c r="D16" s="36" t="s">
        <v>25</v>
      </c>
      <c r="E16" s="41"/>
      <c r="F16" s="43"/>
      <c r="G16" s="44"/>
      <c r="H16" s="45">
        <f t="shared" si="1"/>
        <v>-6715548.2</v>
      </c>
      <c r="I16" s="46">
        <f t="shared" si="0"/>
        <v>2967.2083333333335</v>
      </c>
      <c r="J16" s="32"/>
      <c r="K16" s="2"/>
      <c r="L16" s="32"/>
      <c r="M16" s="2">
        <v>480</v>
      </c>
    </row>
    <row r="17" spans="1:13" ht="12.75">
      <c r="A17" s="47"/>
      <c r="B17" s="35">
        <f>SUM(B10:B16)</f>
        <v>6715548.2</v>
      </c>
      <c r="C17" s="36" t="s">
        <v>910</v>
      </c>
      <c r="D17" s="41"/>
      <c r="E17" s="41"/>
      <c r="F17" s="43"/>
      <c r="G17" s="44"/>
      <c r="H17" s="45">
        <v>0</v>
      </c>
      <c r="I17" s="46">
        <f t="shared" si="0"/>
        <v>13990.725416666666</v>
      </c>
      <c r="J17" s="2"/>
      <c r="K17" s="2"/>
      <c r="L17" s="2"/>
      <c r="M17" s="2">
        <v>480</v>
      </c>
    </row>
    <row r="18" spans="2:13" ht="12.75">
      <c r="B18" s="33"/>
      <c r="F18" s="48"/>
      <c r="I18" s="21"/>
      <c r="M18" s="2">
        <v>480</v>
      </c>
    </row>
    <row r="19" spans="1:13" s="57" customFormat="1" ht="13.5" thickBot="1">
      <c r="A19" s="49"/>
      <c r="B19" s="50">
        <f>+B22+B699+B729+B1077+B1339+B1370+B1400</f>
        <v>6715548.2</v>
      </c>
      <c r="C19" s="51" t="s">
        <v>26</v>
      </c>
      <c r="D19" s="52"/>
      <c r="E19" s="52"/>
      <c r="F19" s="53"/>
      <c r="G19" s="54"/>
      <c r="H19" s="55"/>
      <c r="I19" s="56"/>
      <c r="M19" s="2">
        <v>480</v>
      </c>
    </row>
    <row r="20" spans="4:13" ht="12.75">
      <c r="D20" s="11"/>
      <c r="I20" s="21"/>
      <c r="M20" s="2">
        <v>480</v>
      </c>
    </row>
    <row r="21" spans="4:13" ht="12.75">
      <c r="D21" s="11"/>
      <c r="I21" s="21"/>
      <c r="M21" s="2">
        <v>480</v>
      </c>
    </row>
    <row r="22" spans="1:13" s="57" customFormat="1" ht="13.5" thickBot="1">
      <c r="A22" s="49"/>
      <c r="B22" s="59">
        <f>+B25+B42+B95+B148+B183+B258+B298+B458+B495+B534+B578+B619+B651+B222+B371+B411</f>
        <v>719050</v>
      </c>
      <c r="C22" s="49"/>
      <c r="D22" s="60" t="s">
        <v>27</v>
      </c>
      <c r="E22" s="52"/>
      <c r="F22" s="53"/>
      <c r="G22" s="54"/>
      <c r="H22" s="61">
        <f>H21-B22</f>
        <v>-719050</v>
      </c>
      <c r="I22" s="56">
        <f>+B22/M22</f>
        <v>1498.0208333333333</v>
      </c>
      <c r="M22" s="2">
        <v>480</v>
      </c>
    </row>
    <row r="23" spans="9:13" ht="12.75">
      <c r="I23" s="21"/>
      <c r="M23" s="2">
        <v>480</v>
      </c>
    </row>
    <row r="24" spans="9:13" ht="12.75">
      <c r="I24" s="21"/>
      <c r="M24" s="2">
        <v>480</v>
      </c>
    </row>
    <row r="25" spans="1:13" s="69" customFormat="1" ht="12.75">
      <c r="A25" s="10"/>
      <c r="B25" s="284">
        <f>+B29+B33+B37</f>
        <v>5500</v>
      </c>
      <c r="C25" s="63" t="s">
        <v>28</v>
      </c>
      <c r="D25" s="81">
        <v>39580</v>
      </c>
      <c r="E25" s="63" t="s">
        <v>29</v>
      </c>
      <c r="F25" s="65" t="s">
        <v>31</v>
      </c>
      <c r="G25" s="66" t="s">
        <v>30</v>
      </c>
      <c r="H25" s="67"/>
      <c r="I25" s="68">
        <f>+B25/M25</f>
        <v>11.458333333333334</v>
      </c>
      <c r="J25" s="68"/>
      <c r="K25" s="68"/>
      <c r="M25" s="2">
        <v>480</v>
      </c>
    </row>
    <row r="26" spans="2:13" ht="12.75">
      <c r="B26" s="283"/>
      <c r="D26" s="11"/>
      <c r="H26" s="5">
        <f>H25-B26</f>
        <v>0</v>
      </c>
      <c r="I26" s="21">
        <f aca="true" t="shared" si="2" ref="I26:I71">+B26/M26</f>
        <v>0</v>
      </c>
      <c r="M26" s="2">
        <v>480</v>
      </c>
    </row>
    <row r="27" spans="2:13" ht="12.75">
      <c r="B27" s="285">
        <v>1000</v>
      </c>
      <c r="C27" s="11" t="s">
        <v>32</v>
      </c>
      <c r="D27" s="11" t="s">
        <v>17</v>
      </c>
      <c r="E27" s="30" t="s">
        <v>33</v>
      </c>
      <c r="F27" s="58" t="s">
        <v>34</v>
      </c>
      <c r="G27" s="31" t="s">
        <v>35</v>
      </c>
      <c r="H27" s="5">
        <f>H26-B27</f>
        <v>-1000</v>
      </c>
      <c r="I27" s="21">
        <f t="shared" si="2"/>
        <v>2.0833333333333335</v>
      </c>
      <c r="K27" s="14" t="s">
        <v>36</v>
      </c>
      <c r="L27">
        <v>1</v>
      </c>
      <c r="M27" s="2">
        <v>480</v>
      </c>
    </row>
    <row r="28" spans="1:13" ht="12.75">
      <c r="A28" s="11"/>
      <c r="B28" s="285">
        <v>1000</v>
      </c>
      <c r="C28" s="11" t="s">
        <v>37</v>
      </c>
      <c r="D28" s="11" t="s">
        <v>17</v>
      </c>
      <c r="E28" s="11" t="s">
        <v>33</v>
      </c>
      <c r="F28" s="58" t="s">
        <v>34</v>
      </c>
      <c r="G28" s="28" t="s">
        <v>35</v>
      </c>
      <c r="H28" s="5">
        <f>H27-B28</f>
        <v>-2000</v>
      </c>
      <c r="I28" s="21">
        <f>+B28/M28</f>
        <v>2.0833333333333335</v>
      </c>
      <c r="J28" s="14"/>
      <c r="K28" s="14" t="s">
        <v>36</v>
      </c>
      <c r="L28">
        <v>1</v>
      </c>
      <c r="M28" s="2">
        <v>480</v>
      </c>
    </row>
    <row r="29" spans="1:13" s="69" customFormat="1" ht="12.75">
      <c r="A29" s="10"/>
      <c r="B29" s="284">
        <f>SUM(B27:B28)</f>
        <v>2000</v>
      </c>
      <c r="C29" s="10" t="s">
        <v>38</v>
      </c>
      <c r="D29" s="10"/>
      <c r="E29" s="10"/>
      <c r="F29" s="99"/>
      <c r="G29" s="17"/>
      <c r="H29" s="67">
        <v>0</v>
      </c>
      <c r="I29" s="68">
        <f t="shared" si="2"/>
        <v>4.166666666666667</v>
      </c>
      <c r="M29" s="2">
        <v>480</v>
      </c>
    </row>
    <row r="30" spans="2:13" ht="12.75">
      <c r="B30" s="283"/>
      <c r="D30" s="11"/>
      <c r="H30" s="5">
        <f>H29-B30</f>
        <v>0</v>
      </c>
      <c r="I30" s="21">
        <f t="shared" si="2"/>
        <v>0</v>
      </c>
      <c r="M30" s="2">
        <v>480</v>
      </c>
    </row>
    <row r="31" spans="2:13" ht="12.75">
      <c r="B31" s="283"/>
      <c r="D31" s="11"/>
      <c r="H31" s="5">
        <f>H30-B31</f>
        <v>0</v>
      </c>
      <c r="I31" s="21">
        <f t="shared" si="2"/>
        <v>0</v>
      </c>
      <c r="M31" s="2">
        <v>480</v>
      </c>
    </row>
    <row r="32" spans="2:13" ht="12.75">
      <c r="B32" s="285">
        <v>1500</v>
      </c>
      <c r="C32" s="11" t="s">
        <v>39</v>
      </c>
      <c r="D32" s="11" t="s">
        <v>17</v>
      </c>
      <c r="E32" s="11" t="s">
        <v>40</v>
      </c>
      <c r="F32" s="58" t="s">
        <v>34</v>
      </c>
      <c r="G32" s="28" t="s">
        <v>35</v>
      </c>
      <c r="H32" s="5">
        <f>H31-B32</f>
        <v>-1500</v>
      </c>
      <c r="I32" s="21">
        <f t="shared" si="2"/>
        <v>3.125</v>
      </c>
      <c r="K32" s="14" t="s">
        <v>36</v>
      </c>
      <c r="L32">
        <v>1</v>
      </c>
      <c r="M32" s="2">
        <v>480</v>
      </c>
    </row>
    <row r="33" spans="1:13" s="69" customFormat="1" ht="12.75">
      <c r="A33" s="10"/>
      <c r="B33" s="284">
        <f>SUM(B32)</f>
        <v>1500</v>
      </c>
      <c r="C33" s="10"/>
      <c r="D33" s="10"/>
      <c r="E33" s="10" t="s">
        <v>40</v>
      </c>
      <c r="F33" s="99"/>
      <c r="G33" s="17"/>
      <c r="H33" s="67">
        <v>0</v>
      </c>
      <c r="I33" s="68">
        <f t="shared" si="2"/>
        <v>3.125</v>
      </c>
      <c r="M33" s="2">
        <v>480</v>
      </c>
    </row>
    <row r="34" spans="2:13" ht="12.75">
      <c r="B34" s="283"/>
      <c r="D34" s="11"/>
      <c r="H34" s="5">
        <f>H33-B34</f>
        <v>0</v>
      </c>
      <c r="I34" s="21">
        <f t="shared" si="2"/>
        <v>0</v>
      </c>
      <c r="M34" s="2">
        <v>480</v>
      </c>
    </row>
    <row r="35" spans="2:13" ht="12.75">
      <c r="B35" s="283"/>
      <c r="D35" s="11"/>
      <c r="H35" s="5">
        <f>H34-B35</f>
        <v>0</v>
      </c>
      <c r="I35" s="21">
        <f t="shared" si="2"/>
        <v>0</v>
      </c>
      <c r="M35" s="2">
        <v>480</v>
      </c>
    </row>
    <row r="36" spans="1:13" ht="12.75">
      <c r="A36" s="11"/>
      <c r="B36" s="285">
        <v>2000</v>
      </c>
      <c r="C36" s="11" t="s">
        <v>41</v>
      </c>
      <c r="D36" s="11" t="s">
        <v>17</v>
      </c>
      <c r="E36" s="11" t="s">
        <v>33</v>
      </c>
      <c r="F36" s="58" t="s">
        <v>34</v>
      </c>
      <c r="G36" s="28" t="s">
        <v>35</v>
      </c>
      <c r="H36" s="5">
        <f>H35-B36</f>
        <v>-2000</v>
      </c>
      <c r="I36" s="21">
        <f t="shared" si="2"/>
        <v>4.166666666666667</v>
      </c>
      <c r="J36" s="14"/>
      <c r="K36" s="14" t="s">
        <v>36</v>
      </c>
      <c r="L36">
        <v>1</v>
      </c>
      <c r="M36" s="2">
        <v>480</v>
      </c>
    </row>
    <row r="37" spans="1:13" s="69" customFormat="1" ht="12.75">
      <c r="A37" s="10"/>
      <c r="B37" s="284">
        <f>SUM(B36)</f>
        <v>2000</v>
      </c>
      <c r="C37" s="10" t="s">
        <v>41</v>
      </c>
      <c r="D37" s="10"/>
      <c r="E37" s="10"/>
      <c r="F37" s="99"/>
      <c r="G37" s="17"/>
      <c r="H37" s="67">
        <v>0</v>
      </c>
      <c r="I37" s="68">
        <f t="shared" si="2"/>
        <v>4.166666666666667</v>
      </c>
      <c r="M37" s="2">
        <v>480</v>
      </c>
    </row>
    <row r="38" spans="2:13" ht="12.75">
      <c r="B38" s="283"/>
      <c r="D38" s="11"/>
      <c r="H38" s="5">
        <f>H37-B38</f>
        <v>0</v>
      </c>
      <c r="I38" s="21">
        <f t="shared" si="2"/>
        <v>0</v>
      </c>
      <c r="M38" s="2">
        <v>480</v>
      </c>
    </row>
    <row r="39" spans="2:13" ht="12.75">
      <c r="B39" s="283"/>
      <c r="D39" s="11"/>
      <c r="H39" s="5">
        <f>H38-B39</f>
        <v>0</v>
      </c>
      <c r="I39" s="21">
        <f t="shared" si="2"/>
        <v>0</v>
      </c>
      <c r="M39" s="2">
        <v>480</v>
      </c>
    </row>
    <row r="40" spans="2:13" ht="12.75">
      <c r="B40" s="283"/>
      <c r="D40" s="11"/>
      <c r="H40" s="5">
        <f>H39-B40</f>
        <v>0</v>
      </c>
      <c r="I40" s="21">
        <f t="shared" si="2"/>
        <v>0</v>
      </c>
      <c r="M40" s="2">
        <v>480</v>
      </c>
    </row>
    <row r="41" spans="2:13" ht="12.75">
      <c r="B41" s="283"/>
      <c r="D41" s="11"/>
      <c r="H41" s="5">
        <f>H40-B41</f>
        <v>0</v>
      </c>
      <c r="I41" s="21">
        <f t="shared" si="2"/>
        <v>0</v>
      </c>
      <c r="M41" s="2">
        <v>480</v>
      </c>
    </row>
    <row r="42" spans="1:13" s="69" customFormat="1" ht="12.75">
      <c r="A42" s="10"/>
      <c r="B42" s="284">
        <f>+B50+B61+B69+B77+B85+B90</f>
        <v>73200</v>
      </c>
      <c r="C42" s="63" t="s">
        <v>42</v>
      </c>
      <c r="D42" s="64" t="s">
        <v>846</v>
      </c>
      <c r="E42" s="63" t="s">
        <v>43</v>
      </c>
      <c r="F42" s="65" t="s">
        <v>44</v>
      </c>
      <c r="G42" s="66" t="s">
        <v>45</v>
      </c>
      <c r="H42" s="67"/>
      <c r="I42" s="68">
        <f>+B42/M42</f>
        <v>152.5</v>
      </c>
      <c r="J42" s="68"/>
      <c r="K42" s="68"/>
      <c r="M42" s="2">
        <v>480</v>
      </c>
    </row>
    <row r="43" spans="2:13" ht="12.75">
      <c r="B43" s="283"/>
      <c r="D43" s="11"/>
      <c r="H43" s="5">
        <f aca="true" t="shared" si="3" ref="H43:H49">H42-B43</f>
        <v>0</v>
      </c>
      <c r="I43" s="21">
        <f t="shared" si="2"/>
        <v>0</v>
      </c>
      <c r="M43" s="2">
        <v>480</v>
      </c>
    </row>
    <row r="44" spans="2:13" ht="12.75">
      <c r="B44" s="283">
        <v>3000</v>
      </c>
      <c r="C44" s="72" t="s">
        <v>0</v>
      </c>
      <c r="D44" s="11" t="s">
        <v>27</v>
      </c>
      <c r="E44" s="1" t="s">
        <v>46</v>
      </c>
      <c r="F44" s="58" t="s">
        <v>47</v>
      </c>
      <c r="G44" s="29" t="s">
        <v>48</v>
      </c>
      <c r="H44" s="5">
        <f t="shared" si="3"/>
        <v>-3000</v>
      </c>
      <c r="I44" s="21">
        <v>6</v>
      </c>
      <c r="K44" t="s">
        <v>0</v>
      </c>
      <c r="L44">
        <v>2</v>
      </c>
      <c r="M44" s="2">
        <v>480</v>
      </c>
    </row>
    <row r="45" spans="2:13" ht="12.75">
      <c r="B45" s="283">
        <v>3000</v>
      </c>
      <c r="C45" s="72" t="s">
        <v>0</v>
      </c>
      <c r="D45" s="1" t="s">
        <v>27</v>
      </c>
      <c r="E45" s="1" t="s">
        <v>46</v>
      </c>
      <c r="F45" s="58" t="s">
        <v>49</v>
      </c>
      <c r="G45" s="26" t="s">
        <v>50</v>
      </c>
      <c r="H45" s="5">
        <f t="shared" si="3"/>
        <v>-6000</v>
      </c>
      <c r="I45" s="21">
        <v>6</v>
      </c>
      <c r="K45" t="s">
        <v>0</v>
      </c>
      <c r="L45">
        <v>2</v>
      </c>
      <c r="M45" s="2">
        <v>480</v>
      </c>
    </row>
    <row r="46" spans="2:13" ht="12.75">
      <c r="B46" s="283">
        <v>3000</v>
      </c>
      <c r="C46" s="72" t="s">
        <v>0</v>
      </c>
      <c r="D46" s="1" t="s">
        <v>27</v>
      </c>
      <c r="E46" s="1" t="s">
        <v>46</v>
      </c>
      <c r="F46" s="92" t="s">
        <v>51</v>
      </c>
      <c r="G46" s="26" t="s">
        <v>52</v>
      </c>
      <c r="H46" s="5">
        <f t="shared" si="3"/>
        <v>-9000</v>
      </c>
      <c r="I46" s="21">
        <v>6</v>
      </c>
      <c r="K46" t="s">
        <v>0</v>
      </c>
      <c r="L46">
        <v>2</v>
      </c>
      <c r="M46" s="2">
        <v>480</v>
      </c>
    </row>
    <row r="47" spans="2:13" ht="12.75">
      <c r="B47" s="283">
        <v>3000</v>
      </c>
      <c r="C47" s="72" t="s">
        <v>0</v>
      </c>
      <c r="D47" s="1" t="s">
        <v>27</v>
      </c>
      <c r="E47" s="1" t="s">
        <v>46</v>
      </c>
      <c r="F47" s="92" t="s">
        <v>845</v>
      </c>
      <c r="G47" s="26" t="s">
        <v>68</v>
      </c>
      <c r="H47" s="5">
        <f t="shared" si="3"/>
        <v>-12000</v>
      </c>
      <c r="I47" s="21">
        <v>7</v>
      </c>
      <c r="K47" t="s">
        <v>0</v>
      </c>
      <c r="L47">
        <v>2</v>
      </c>
      <c r="M47" s="2">
        <v>480</v>
      </c>
    </row>
    <row r="48" spans="2:13" ht="12.75">
      <c r="B48" s="283">
        <v>3000</v>
      </c>
      <c r="C48" s="72" t="s">
        <v>0</v>
      </c>
      <c r="D48" s="1" t="s">
        <v>27</v>
      </c>
      <c r="E48" s="1" t="s">
        <v>46</v>
      </c>
      <c r="F48" s="58" t="s">
        <v>53</v>
      </c>
      <c r="G48" s="26" t="s">
        <v>54</v>
      </c>
      <c r="H48" s="5">
        <f t="shared" si="3"/>
        <v>-15000</v>
      </c>
      <c r="I48" s="21">
        <v>6</v>
      </c>
      <c r="K48" t="s">
        <v>0</v>
      </c>
      <c r="L48">
        <v>2</v>
      </c>
      <c r="M48" s="2">
        <v>480</v>
      </c>
    </row>
    <row r="49" spans="2:13" ht="12.75">
      <c r="B49" s="283">
        <v>3000</v>
      </c>
      <c r="C49" s="72" t="s">
        <v>0</v>
      </c>
      <c r="D49" s="1" t="s">
        <v>27</v>
      </c>
      <c r="E49" s="1" t="s">
        <v>46</v>
      </c>
      <c r="F49" s="58" t="s">
        <v>55</v>
      </c>
      <c r="G49" s="26" t="s">
        <v>56</v>
      </c>
      <c r="H49" s="5">
        <f t="shared" si="3"/>
        <v>-18000</v>
      </c>
      <c r="I49" s="21">
        <v>6</v>
      </c>
      <c r="K49" t="s">
        <v>0</v>
      </c>
      <c r="L49">
        <v>2</v>
      </c>
      <c r="M49" s="2">
        <v>480</v>
      </c>
    </row>
    <row r="50" spans="1:13" s="69" customFormat="1" ht="12.75">
      <c r="A50" s="10"/>
      <c r="B50" s="284">
        <f>SUM(B44:B49)</f>
        <v>18000</v>
      </c>
      <c r="C50" s="10" t="s">
        <v>0</v>
      </c>
      <c r="D50" s="10"/>
      <c r="E50" s="10"/>
      <c r="F50" s="99"/>
      <c r="G50" s="17"/>
      <c r="H50" s="67">
        <v>0</v>
      </c>
      <c r="I50" s="68">
        <f t="shared" si="2"/>
        <v>37.5</v>
      </c>
      <c r="M50" s="2">
        <v>480</v>
      </c>
    </row>
    <row r="51" spans="2:13" ht="12.75">
      <c r="B51" s="283"/>
      <c r="D51" s="11"/>
      <c r="H51" s="5">
        <f>H50-B51</f>
        <v>0</v>
      </c>
      <c r="I51" s="21">
        <f t="shared" si="2"/>
        <v>0</v>
      </c>
      <c r="M51" s="2">
        <v>480</v>
      </c>
    </row>
    <row r="52" spans="2:13" ht="12.75">
      <c r="B52" s="283"/>
      <c r="D52" s="11"/>
      <c r="H52" s="5">
        <f>H51-B52</f>
        <v>0</v>
      </c>
      <c r="I52" s="21">
        <f t="shared" si="2"/>
        <v>0</v>
      </c>
      <c r="M52" s="2">
        <v>480</v>
      </c>
    </row>
    <row r="53" spans="2:13" ht="12.75">
      <c r="B53" s="285">
        <v>700</v>
      </c>
      <c r="C53" s="1" t="s">
        <v>57</v>
      </c>
      <c r="D53" s="11" t="s">
        <v>17</v>
      </c>
      <c r="E53" s="1" t="s">
        <v>33</v>
      </c>
      <c r="F53" s="58" t="s">
        <v>58</v>
      </c>
      <c r="G53" s="29" t="s">
        <v>50</v>
      </c>
      <c r="H53" s="5">
        <f>H52-B53</f>
        <v>-700</v>
      </c>
      <c r="I53" s="21">
        <f t="shared" si="2"/>
        <v>1.4583333333333333</v>
      </c>
      <c r="K53" t="s">
        <v>46</v>
      </c>
      <c r="L53">
        <v>2</v>
      </c>
      <c r="M53" s="2">
        <v>480</v>
      </c>
    </row>
    <row r="54" spans="2:13" ht="12.75">
      <c r="B54" s="285">
        <v>3500</v>
      </c>
      <c r="C54" s="72" t="s">
        <v>59</v>
      </c>
      <c r="D54" s="11" t="s">
        <v>17</v>
      </c>
      <c r="E54" s="72" t="s">
        <v>33</v>
      </c>
      <c r="F54" s="58" t="s">
        <v>60</v>
      </c>
      <c r="G54" s="29" t="s">
        <v>50</v>
      </c>
      <c r="H54" s="5">
        <f aca="true" t="shared" si="4" ref="H54:H60">H53-B54</f>
        <v>-4200</v>
      </c>
      <c r="I54" s="21">
        <f t="shared" si="2"/>
        <v>7.291666666666667</v>
      </c>
      <c r="K54" t="s">
        <v>46</v>
      </c>
      <c r="L54">
        <v>2</v>
      </c>
      <c r="M54" s="2">
        <v>480</v>
      </c>
    </row>
    <row r="55" spans="2:13" ht="12.75">
      <c r="B55" s="285">
        <v>1300</v>
      </c>
      <c r="C55" s="11" t="s">
        <v>61</v>
      </c>
      <c r="D55" s="11" t="s">
        <v>17</v>
      </c>
      <c r="E55" s="30" t="s">
        <v>33</v>
      </c>
      <c r="F55" s="58" t="s">
        <v>62</v>
      </c>
      <c r="G55" s="31" t="s">
        <v>50</v>
      </c>
      <c r="H55" s="5">
        <f t="shared" si="4"/>
        <v>-5500</v>
      </c>
      <c r="I55" s="21">
        <f t="shared" si="2"/>
        <v>2.7083333333333335</v>
      </c>
      <c r="K55" t="s">
        <v>46</v>
      </c>
      <c r="L55">
        <v>2</v>
      </c>
      <c r="M55" s="2">
        <v>480</v>
      </c>
    </row>
    <row r="56" spans="2:13" ht="12.75">
      <c r="B56" s="285">
        <v>1800</v>
      </c>
      <c r="C56" s="11" t="s">
        <v>63</v>
      </c>
      <c r="D56" s="11" t="s">
        <v>17</v>
      </c>
      <c r="E56" s="11" t="s">
        <v>33</v>
      </c>
      <c r="F56" s="58" t="s">
        <v>64</v>
      </c>
      <c r="G56" s="28" t="s">
        <v>50</v>
      </c>
      <c r="H56" s="5">
        <f t="shared" si="4"/>
        <v>-7300</v>
      </c>
      <c r="I56" s="21">
        <f t="shared" si="2"/>
        <v>3.75</v>
      </c>
      <c r="K56" t="s">
        <v>46</v>
      </c>
      <c r="L56">
        <v>2</v>
      </c>
      <c r="M56" s="2">
        <v>480</v>
      </c>
    </row>
    <row r="57" spans="2:13" ht="12.75">
      <c r="B57" s="283">
        <v>1300</v>
      </c>
      <c r="C57" s="1" t="s">
        <v>65</v>
      </c>
      <c r="D57" s="11" t="s">
        <v>17</v>
      </c>
      <c r="E57" s="1" t="s">
        <v>33</v>
      </c>
      <c r="F57" s="58" t="s">
        <v>58</v>
      </c>
      <c r="G57" s="26" t="s">
        <v>52</v>
      </c>
      <c r="H57" s="5">
        <f t="shared" si="4"/>
        <v>-8600</v>
      </c>
      <c r="I57" s="21">
        <f t="shared" si="2"/>
        <v>2.7083333333333335</v>
      </c>
      <c r="K57" t="s">
        <v>46</v>
      </c>
      <c r="L57">
        <v>2</v>
      </c>
      <c r="M57" s="2">
        <v>480</v>
      </c>
    </row>
    <row r="58" spans="2:13" ht="12.75">
      <c r="B58" s="283">
        <v>1500</v>
      </c>
      <c r="C58" s="74" t="s">
        <v>66</v>
      </c>
      <c r="D58" s="11" t="s">
        <v>17</v>
      </c>
      <c r="E58" s="74" t="s">
        <v>33</v>
      </c>
      <c r="F58" s="58" t="s">
        <v>58</v>
      </c>
      <c r="G58" s="26" t="s">
        <v>52</v>
      </c>
      <c r="H58" s="5">
        <f t="shared" si="4"/>
        <v>-10100</v>
      </c>
      <c r="I58" s="21">
        <f t="shared" si="2"/>
        <v>3.125</v>
      </c>
      <c r="J58" s="75"/>
      <c r="K58" t="s">
        <v>46</v>
      </c>
      <c r="L58">
        <v>2</v>
      </c>
      <c r="M58" s="2">
        <v>480</v>
      </c>
    </row>
    <row r="59" spans="2:13" ht="12.75">
      <c r="B59" s="283">
        <v>1000</v>
      </c>
      <c r="C59" s="1" t="s">
        <v>67</v>
      </c>
      <c r="D59" s="11" t="s">
        <v>17</v>
      </c>
      <c r="E59" s="1" t="s">
        <v>33</v>
      </c>
      <c r="F59" s="58" t="s">
        <v>58</v>
      </c>
      <c r="G59" s="26" t="s">
        <v>68</v>
      </c>
      <c r="H59" s="5">
        <f t="shared" si="4"/>
        <v>-11100</v>
      </c>
      <c r="I59" s="21">
        <f t="shared" si="2"/>
        <v>2.0833333333333335</v>
      </c>
      <c r="K59" t="s">
        <v>46</v>
      </c>
      <c r="L59">
        <v>2</v>
      </c>
      <c r="M59" s="2">
        <v>480</v>
      </c>
    </row>
    <row r="60" spans="2:13" ht="12.75">
      <c r="B60" s="283">
        <v>1000</v>
      </c>
      <c r="C60" s="1" t="s">
        <v>69</v>
      </c>
      <c r="D60" s="11" t="s">
        <v>17</v>
      </c>
      <c r="E60" s="1" t="s">
        <v>33</v>
      </c>
      <c r="F60" s="58" t="s">
        <v>58</v>
      </c>
      <c r="G60" s="26" t="s">
        <v>68</v>
      </c>
      <c r="H60" s="5">
        <f t="shared" si="4"/>
        <v>-12100</v>
      </c>
      <c r="I60" s="21">
        <f t="shared" si="2"/>
        <v>2.0833333333333335</v>
      </c>
      <c r="J60" s="14"/>
      <c r="K60" t="s">
        <v>46</v>
      </c>
      <c r="L60">
        <v>2</v>
      </c>
      <c r="M60" s="2">
        <v>480</v>
      </c>
    </row>
    <row r="61" spans="1:13" s="79" customFormat="1" ht="12.75">
      <c r="A61" s="76"/>
      <c r="B61" s="284">
        <f>SUM(B53:B60)</f>
        <v>12100</v>
      </c>
      <c r="C61" s="84" t="s">
        <v>38</v>
      </c>
      <c r="D61" s="77"/>
      <c r="E61" s="76"/>
      <c r="F61" s="124"/>
      <c r="G61" s="78"/>
      <c r="H61" s="67">
        <v>0</v>
      </c>
      <c r="I61" s="68">
        <f t="shared" si="2"/>
        <v>25.208333333333332</v>
      </c>
      <c r="M61" s="2">
        <v>480</v>
      </c>
    </row>
    <row r="62" spans="2:13" ht="12.75">
      <c r="B62" s="283"/>
      <c r="D62" s="11"/>
      <c r="H62" s="5">
        <f aca="true" t="shared" si="5" ref="H62:H68">H61-B62</f>
        <v>0</v>
      </c>
      <c r="I62" s="21">
        <f t="shared" si="2"/>
        <v>0</v>
      </c>
      <c r="M62" s="2">
        <v>480</v>
      </c>
    </row>
    <row r="63" spans="2:13" ht="12.75">
      <c r="B63" s="283"/>
      <c r="D63" s="11"/>
      <c r="H63" s="5">
        <f t="shared" si="5"/>
        <v>0</v>
      </c>
      <c r="I63" s="21">
        <f t="shared" si="2"/>
        <v>0</v>
      </c>
      <c r="M63" s="2">
        <v>480</v>
      </c>
    </row>
    <row r="64" spans="2:13" ht="12.75">
      <c r="B64" s="283">
        <v>1400</v>
      </c>
      <c r="C64" s="11" t="s">
        <v>39</v>
      </c>
      <c r="D64" s="11" t="s">
        <v>17</v>
      </c>
      <c r="E64" s="1" t="s">
        <v>40</v>
      </c>
      <c r="F64" s="58" t="s">
        <v>58</v>
      </c>
      <c r="G64" s="26" t="s">
        <v>50</v>
      </c>
      <c r="H64" s="5">
        <f t="shared" si="5"/>
        <v>-1400</v>
      </c>
      <c r="I64" s="21">
        <v>2.8</v>
      </c>
      <c r="K64" t="s">
        <v>46</v>
      </c>
      <c r="L64">
        <v>2</v>
      </c>
      <c r="M64" s="2">
        <v>480</v>
      </c>
    </row>
    <row r="65" spans="2:13" ht="12.75">
      <c r="B65" s="283">
        <v>1300</v>
      </c>
      <c r="C65" s="1" t="s">
        <v>39</v>
      </c>
      <c r="D65" s="11" t="s">
        <v>17</v>
      </c>
      <c r="E65" s="1" t="s">
        <v>40</v>
      </c>
      <c r="F65" s="58" t="s">
        <v>58</v>
      </c>
      <c r="G65" s="26" t="s">
        <v>52</v>
      </c>
      <c r="H65" s="5">
        <f t="shared" si="5"/>
        <v>-2700</v>
      </c>
      <c r="I65" s="21">
        <v>2.6</v>
      </c>
      <c r="K65" t="s">
        <v>46</v>
      </c>
      <c r="L65">
        <v>2</v>
      </c>
      <c r="M65" s="2">
        <v>480</v>
      </c>
    </row>
    <row r="66" spans="2:13" ht="12.75">
      <c r="B66" s="283">
        <v>1400</v>
      </c>
      <c r="C66" s="1" t="s">
        <v>39</v>
      </c>
      <c r="D66" s="11" t="s">
        <v>17</v>
      </c>
      <c r="E66" s="1" t="s">
        <v>40</v>
      </c>
      <c r="F66" s="58" t="s">
        <v>58</v>
      </c>
      <c r="G66" s="26" t="s">
        <v>68</v>
      </c>
      <c r="H66" s="5">
        <f t="shared" si="5"/>
        <v>-4100</v>
      </c>
      <c r="I66" s="21">
        <v>2.8</v>
      </c>
      <c r="K66" t="s">
        <v>46</v>
      </c>
      <c r="L66">
        <v>2</v>
      </c>
      <c r="M66" s="2">
        <v>480</v>
      </c>
    </row>
    <row r="67" spans="2:13" ht="12.75">
      <c r="B67" s="285">
        <v>1000</v>
      </c>
      <c r="C67" s="1" t="s">
        <v>39</v>
      </c>
      <c r="D67" s="11" t="s">
        <v>17</v>
      </c>
      <c r="E67" s="1" t="s">
        <v>40</v>
      </c>
      <c r="F67" s="58" t="s">
        <v>58</v>
      </c>
      <c r="G67" s="26" t="s">
        <v>54</v>
      </c>
      <c r="H67" s="5">
        <f t="shared" si="5"/>
        <v>-5100</v>
      </c>
      <c r="I67" s="21">
        <v>3.2</v>
      </c>
      <c r="K67" t="s">
        <v>46</v>
      </c>
      <c r="L67">
        <v>2</v>
      </c>
      <c r="M67" s="2">
        <v>480</v>
      </c>
    </row>
    <row r="68" spans="2:13" ht="12.75">
      <c r="B68" s="283">
        <v>1500</v>
      </c>
      <c r="C68" s="1" t="s">
        <v>39</v>
      </c>
      <c r="D68" s="11" t="s">
        <v>17</v>
      </c>
      <c r="E68" s="1" t="s">
        <v>40</v>
      </c>
      <c r="F68" s="58" t="s">
        <v>58</v>
      </c>
      <c r="G68" s="26" t="s">
        <v>56</v>
      </c>
      <c r="H68" s="5">
        <f t="shared" si="5"/>
        <v>-6600</v>
      </c>
      <c r="I68" s="21">
        <v>3.6</v>
      </c>
      <c r="K68" t="s">
        <v>46</v>
      </c>
      <c r="L68">
        <v>2</v>
      </c>
      <c r="M68" s="2">
        <v>480</v>
      </c>
    </row>
    <row r="69" spans="1:13" s="69" customFormat="1" ht="12.75">
      <c r="A69" s="10"/>
      <c r="B69" s="284">
        <f>SUM(B64:B68)</f>
        <v>6600</v>
      </c>
      <c r="C69" s="10"/>
      <c r="D69" s="10"/>
      <c r="E69" s="10"/>
      <c r="F69" s="99"/>
      <c r="G69" s="17"/>
      <c r="H69" s="67">
        <v>0</v>
      </c>
      <c r="I69" s="68">
        <f t="shared" si="2"/>
        <v>13.75</v>
      </c>
      <c r="M69" s="2">
        <v>480</v>
      </c>
    </row>
    <row r="70" spans="2:13" ht="12.75">
      <c r="B70" s="283"/>
      <c r="D70" s="11"/>
      <c r="H70" s="5">
        <f aca="true" t="shared" si="6" ref="H70:H76">H69-B70</f>
        <v>0</v>
      </c>
      <c r="I70" s="21">
        <f t="shared" si="2"/>
        <v>0</v>
      </c>
      <c r="M70" s="2">
        <v>480</v>
      </c>
    </row>
    <row r="71" spans="2:13" ht="12.75">
      <c r="B71" s="283"/>
      <c r="D71" s="11"/>
      <c r="H71" s="5">
        <f t="shared" si="6"/>
        <v>0</v>
      </c>
      <c r="I71" s="21">
        <f t="shared" si="2"/>
        <v>0</v>
      </c>
      <c r="M71" s="2">
        <v>480</v>
      </c>
    </row>
    <row r="72" spans="1:13" ht="12.75">
      <c r="A72" s="11"/>
      <c r="B72" s="285">
        <v>5000</v>
      </c>
      <c r="C72" s="11" t="s">
        <v>70</v>
      </c>
      <c r="D72" s="11" t="s">
        <v>17</v>
      </c>
      <c r="E72" s="11" t="s">
        <v>33</v>
      </c>
      <c r="F72" s="58" t="s">
        <v>71</v>
      </c>
      <c r="G72" s="28" t="s">
        <v>50</v>
      </c>
      <c r="H72" s="5">
        <f t="shared" si="6"/>
        <v>-5000</v>
      </c>
      <c r="I72" s="80">
        <v>10</v>
      </c>
      <c r="J72" s="14"/>
      <c r="K72" t="s">
        <v>46</v>
      </c>
      <c r="L72">
        <v>2</v>
      </c>
      <c r="M72" s="2">
        <v>480</v>
      </c>
    </row>
    <row r="73" spans="2:13" ht="12.75">
      <c r="B73" s="283">
        <v>5000</v>
      </c>
      <c r="C73" s="1" t="s">
        <v>70</v>
      </c>
      <c r="D73" s="11" t="s">
        <v>17</v>
      </c>
      <c r="E73" s="1" t="s">
        <v>33</v>
      </c>
      <c r="F73" s="58" t="s">
        <v>71</v>
      </c>
      <c r="G73" s="26" t="s">
        <v>52</v>
      </c>
      <c r="H73" s="5">
        <f t="shared" si="6"/>
        <v>-10000</v>
      </c>
      <c r="I73" s="21">
        <v>10</v>
      </c>
      <c r="K73" t="s">
        <v>46</v>
      </c>
      <c r="L73">
        <v>2</v>
      </c>
      <c r="M73" s="2">
        <v>480</v>
      </c>
    </row>
    <row r="74" spans="2:13" ht="12.75">
      <c r="B74" s="283">
        <v>5000</v>
      </c>
      <c r="C74" s="1" t="s">
        <v>70</v>
      </c>
      <c r="D74" s="11" t="s">
        <v>17</v>
      </c>
      <c r="E74" s="1" t="s">
        <v>33</v>
      </c>
      <c r="F74" s="58" t="s">
        <v>71</v>
      </c>
      <c r="G74" s="26" t="s">
        <v>68</v>
      </c>
      <c r="H74" s="5">
        <f t="shared" si="6"/>
        <v>-15000</v>
      </c>
      <c r="I74" s="21">
        <v>10</v>
      </c>
      <c r="K74" t="s">
        <v>46</v>
      </c>
      <c r="L74">
        <v>2</v>
      </c>
      <c r="M74" s="2">
        <v>480</v>
      </c>
    </row>
    <row r="75" spans="2:13" ht="12.75">
      <c r="B75" s="283">
        <v>5000</v>
      </c>
      <c r="C75" s="1" t="s">
        <v>70</v>
      </c>
      <c r="D75" s="11" t="s">
        <v>17</v>
      </c>
      <c r="E75" s="1" t="s">
        <v>33</v>
      </c>
      <c r="F75" s="58" t="s">
        <v>71</v>
      </c>
      <c r="G75" s="26" t="s">
        <v>54</v>
      </c>
      <c r="H75" s="5">
        <f t="shared" si="6"/>
        <v>-20000</v>
      </c>
      <c r="I75" s="21">
        <v>10</v>
      </c>
      <c r="K75" t="s">
        <v>46</v>
      </c>
      <c r="L75">
        <v>2</v>
      </c>
      <c r="M75" s="2">
        <v>480</v>
      </c>
    </row>
    <row r="76" spans="2:13" ht="12.75">
      <c r="B76" s="283">
        <v>5000</v>
      </c>
      <c r="C76" s="1" t="s">
        <v>70</v>
      </c>
      <c r="D76" s="11" t="s">
        <v>17</v>
      </c>
      <c r="E76" s="1" t="s">
        <v>33</v>
      </c>
      <c r="F76" s="58" t="s">
        <v>72</v>
      </c>
      <c r="G76" s="26" t="s">
        <v>56</v>
      </c>
      <c r="H76" s="5">
        <f t="shared" si="6"/>
        <v>-25000</v>
      </c>
      <c r="I76" s="21">
        <v>10</v>
      </c>
      <c r="K76" t="s">
        <v>46</v>
      </c>
      <c r="L76">
        <v>2</v>
      </c>
      <c r="M76" s="2">
        <v>480</v>
      </c>
    </row>
    <row r="77" spans="1:13" s="69" customFormat="1" ht="12.75">
      <c r="A77" s="10"/>
      <c r="B77" s="284">
        <f>SUM(B72:B76)</f>
        <v>25000</v>
      </c>
      <c r="C77" s="10" t="s">
        <v>70</v>
      </c>
      <c r="D77" s="10"/>
      <c r="E77" s="10"/>
      <c r="F77" s="99"/>
      <c r="G77" s="17"/>
      <c r="H77" s="67">
        <v>0</v>
      </c>
      <c r="I77" s="68">
        <f>+B77/M77</f>
        <v>52.083333333333336</v>
      </c>
      <c r="M77" s="2">
        <v>480</v>
      </c>
    </row>
    <row r="78" spans="2:13" ht="12.75">
      <c r="B78" s="283"/>
      <c r="H78" s="5">
        <f aca="true" t="shared" si="7" ref="H78:H103">H77-B78</f>
        <v>0</v>
      </c>
      <c r="I78" s="21">
        <f>+B78/M78</f>
        <v>0</v>
      </c>
      <c r="M78" s="2">
        <v>480</v>
      </c>
    </row>
    <row r="79" spans="2:13" ht="12.75">
      <c r="B79" s="283"/>
      <c r="H79" s="5">
        <f t="shared" si="7"/>
        <v>0</v>
      </c>
      <c r="I79" s="21">
        <f>+B79/M79</f>
        <v>0</v>
      </c>
      <c r="M79" s="2">
        <v>480</v>
      </c>
    </row>
    <row r="80" spans="2:13" ht="12.75">
      <c r="B80" s="283">
        <v>2000</v>
      </c>
      <c r="C80" s="1" t="s">
        <v>41</v>
      </c>
      <c r="D80" s="11" t="s">
        <v>17</v>
      </c>
      <c r="E80" s="1" t="s">
        <v>33</v>
      </c>
      <c r="F80" s="58" t="s">
        <v>58</v>
      </c>
      <c r="G80" s="26" t="s">
        <v>50</v>
      </c>
      <c r="H80" s="5">
        <f t="shared" si="7"/>
        <v>-2000</v>
      </c>
      <c r="I80" s="21">
        <v>4</v>
      </c>
      <c r="K80" t="s">
        <v>46</v>
      </c>
      <c r="L80">
        <v>2</v>
      </c>
      <c r="M80" s="2">
        <v>480</v>
      </c>
    </row>
    <row r="81" spans="2:13" ht="12.75">
      <c r="B81" s="283">
        <v>2000</v>
      </c>
      <c r="C81" s="1" t="s">
        <v>41</v>
      </c>
      <c r="D81" s="11" t="s">
        <v>17</v>
      </c>
      <c r="E81" s="1" t="s">
        <v>33</v>
      </c>
      <c r="F81" s="58" t="s">
        <v>58</v>
      </c>
      <c r="G81" s="26" t="s">
        <v>52</v>
      </c>
      <c r="H81" s="5">
        <f t="shared" si="7"/>
        <v>-4000</v>
      </c>
      <c r="I81" s="21">
        <v>4</v>
      </c>
      <c r="K81" t="s">
        <v>46</v>
      </c>
      <c r="L81">
        <v>2</v>
      </c>
      <c r="M81" s="2">
        <v>480</v>
      </c>
    </row>
    <row r="82" spans="2:13" ht="12.75">
      <c r="B82" s="283">
        <v>2000</v>
      </c>
      <c r="C82" s="1" t="s">
        <v>41</v>
      </c>
      <c r="D82" s="11" t="s">
        <v>17</v>
      </c>
      <c r="E82" s="1" t="s">
        <v>33</v>
      </c>
      <c r="F82" s="58" t="s">
        <v>58</v>
      </c>
      <c r="G82" s="26" t="s">
        <v>68</v>
      </c>
      <c r="H82" s="5">
        <f t="shared" si="7"/>
        <v>-6000</v>
      </c>
      <c r="I82" s="21">
        <v>4</v>
      </c>
      <c r="K82" t="s">
        <v>46</v>
      </c>
      <c r="L82">
        <v>2</v>
      </c>
      <c r="M82" s="2">
        <v>480</v>
      </c>
    </row>
    <row r="83" spans="2:13" ht="12.75">
      <c r="B83" s="283">
        <v>2000</v>
      </c>
      <c r="C83" s="1" t="s">
        <v>41</v>
      </c>
      <c r="D83" s="11" t="s">
        <v>17</v>
      </c>
      <c r="E83" s="1" t="s">
        <v>33</v>
      </c>
      <c r="F83" s="58" t="s">
        <v>58</v>
      </c>
      <c r="G83" s="26" t="s">
        <v>54</v>
      </c>
      <c r="H83" s="5">
        <f t="shared" si="7"/>
        <v>-8000</v>
      </c>
      <c r="I83" s="21">
        <v>4</v>
      </c>
      <c r="K83" t="s">
        <v>46</v>
      </c>
      <c r="L83">
        <v>2</v>
      </c>
      <c r="M83" s="2">
        <v>480</v>
      </c>
    </row>
    <row r="84" spans="2:13" ht="12.75">
      <c r="B84" s="283">
        <v>2000</v>
      </c>
      <c r="C84" s="1" t="s">
        <v>41</v>
      </c>
      <c r="D84" s="11" t="s">
        <v>17</v>
      </c>
      <c r="E84" s="1" t="s">
        <v>33</v>
      </c>
      <c r="F84" s="58" t="s">
        <v>58</v>
      </c>
      <c r="G84" s="26" t="s">
        <v>56</v>
      </c>
      <c r="H84" s="5">
        <f t="shared" si="7"/>
        <v>-10000</v>
      </c>
      <c r="I84" s="21">
        <v>4</v>
      </c>
      <c r="K84" t="s">
        <v>46</v>
      </c>
      <c r="L84">
        <v>2</v>
      </c>
      <c r="M84" s="2">
        <v>480</v>
      </c>
    </row>
    <row r="85" spans="1:13" s="69" customFormat="1" ht="12.75">
      <c r="A85" s="10"/>
      <c r="B85" s="284">
        <f>SUM(B80:B84)</f>
        <v>10000</v>
      </c>
      <c r="C85" s="10" t="s">
        <v>41</v>
      </c>
      <c r="D85" s="10"/>
      <c r="E85" s="10"/>
      <c r="F85" s="99"/>
      <c r="G85" s="17"/>
      <c r="H85" s="67">
        <v>0</v>
      </c>
      <c r="I85" s="68">
        <f>+B85/M85</f>
        <v>20.833333333333332</v>
      </c>
      <c r="M85" s="2">
        <v>480</v>
      </c>
    </row>
    <row r="86" spans="2:13" ht="12.75">
      <c r="B86" s="283"/>
      <c r="H86" s="5">
        <f t="shared" si="7"/>
        <v>0</v>
      </c>
      <c r="I86" s="21">
        <f>+B86/M86</f>
        <v>0</v>
      </c>
      <c r="M86" s="2">
        <v>480</v>
      </c>
    </row>
    <row r="87" spans="2:13" ht="12.75">
      <c r="B87" s="283"/>
      <c r="H87" s="5">
        <f t="shared" si="7"/>
        <v>0</v>
      </c>
      <c r="I87" s="21">
        <f>+B87/M87</f>
        <v>0</v>
      </c>
      <c r="M87" s="2">
        <v>480</v>
      </c>
    </row>
    <row r="88" spans="2:13" ht="12.75">
      <c r="B88" s="283">
        <v>1000</v>
      </c>
      <c r="C88" s="1" t="s">
        <v>73</v>
      </c>
      <c r="D88" s="11" t="s">
        <v>17</v>
      </c>
      <c r="E88" s="1" t="s">
        <v>74</v>
      </c>
      <c r="F88" s="58" t="s">
        <v>58</v>
      </c>
      <c r="G88" s="26" t="s">
        <v>52</v>
      </c>
      <c r="H88" s="5">
        <f t="shared" si="7"/>
        <v>-1000</v>
      </c>
      <c r="I88" s="21">
        <v>2</v>
      </c>
      <c r="K88" t="s">
        <v>46</v>
      </c>
      <c r="L88">
        <v>2</v>
      </c>
      <c r="M88" s="2">
        <v>480</v>
      </c>
    </row>
    <row r="89" spans="2:13" ht="12.75">
      <c r="B89" s="283">
        <v>500</v>
      </c>
      <c r="C89" s="1" t="s">
        <v>73</v>
      </c>
      <c r="D89" s="11" t="s">
        <v>17</v>
      </c>
      <c r="E89" s="1" t="s">
        <v>74</v>
      </c>
      <c r="F89" s="58" t="s">
        <v>58</v>
      </c>
      <c r="G89" s="26" t="s">
        <v>54</v>
      </c>
      <c r="H89" s="5">
        <f t="shared" si="7"/>
        <v>-1500</v>
      </c>
      <c r="I89" s="21">
        <v>1</v>
      </c>
      <c r="K89" t="s">
        <v>46</v>
      </c>
      <c r="L89">
        <v>2</v>
      </c>
      <c r="M89" s="2">
        <v>480</v>
      </c>
    </row>
    <row r="90" spans="1:13" s="69" customFormat="1" ht="12.75">
      <c r="A90" s="10"/>
      <c r="B90" s="284">
        <f>SUM(B88:B89)</f>
        <v>1500</v>
      </c>
      <c r="C90" s="10"/>
      <c r="D90" s="10"/>
      <c r="E90" s="10" t="s">
        <v>74</v>
      </c>
      <c r="F90" s="99"/>
      <c r="G90" s="17"/>
      <c r="H90" s="67">
        <v>0</v>
      </c>
      <c r="I90" s="68">
        <f aca="true" t="shared" si="8" ref="I90:I96">+B90/M90</f>
        <v>3.125</v>
      </c>
      <c r="M90" s="2">
        <v>480</v>
      </c>
    </row>
    <row r="91" spans="2:13" ht="12.75">
      <c r="B91" s="283"/>
      <c r="H91" s="5">
        <f t="shared" si="7"/>
        <v>0</v>
      </c>
      <c r="I91" s="21">
        <f t="shared" si="8"/>
        <v>0</v>
      </c>
      <c r="M91" s="2">
        <v>480</v>
      </c>
    </row>
    <row r="92" spans="2:13" ht="12.75">
      <c r="B92" s="283"/>
      <c r="H92" s="5">
        <f t="shared" si="7"/>
        <v>0</v>
      </c>
      <c r="I92" s="21">
        <f t="shared" si="8"/>
        <v>0</v>
      </c>
      <c r="M92" s="2">
        <v>480</v>
      </c>
    </row>
    <row r="93" spans="2:13" ht="12.75">
      <c r="B93" s="283"/>
      <c r="H93" s="5">
        <f t="shared" si="7"/>
        <v>0</v>
      </c>
      <c r="I93" s="21">
        <f t="shared" si="8"/>
        <v>0</v>
      </c>
      <c r="M93" s="2">
        <v>480</v>
      </c>
    </row>
    <row r="94" spans="2:13" ht="12.75">
      <c r="B94" s="283"/>
      <c r="H94" s="5">
        <f t="shared" si="7"/>
        <v>0</v>
      </c>
      <c r="I94" s="21">
        <f t="shared" si="8"/>
        <v>0</v>
      </c>
      <c r="M94" s="2">
        <v>480</v>
      </c>
    </row>
    <row r="95" spans="1:13" s="69" customFormat="1" ht="12.75">
      <c r="A95" s="10"/>
      <c r="B95" s="284">
        <f>+B104+B109+B122+B129+B137+B143</f>
        <v>68400</v>
      </c>
      <c r="C95" s="63" t="s">
        <v>75</v>
      </c>
      <c r="D95" s="81" t="s">
        <v>110</v>
      </c>
      <c r="E95" s="63" t="s">
        <v>29</v>
      </c>
      <c r="F95" s="65" t="s">
        <v>76</v>
      </c>
      <c r="G95" s="66" t="s">
        <v>30</v>
      </c>
      <c r="H95" s="67"/>
      <c r="I95" s="68">
        <f t="shared" si="8"/>
        <v>142.5</v>
      </c>
      <c r="J95" s="68"/>
      <c r="K95" s="68"/>
      <c r="M95" s="2">
        <v>480</v>
      </c>
    </row>
    <row r="96" spans="2:13" ht="12.75">
      <c r="B96" s="283"/>
      <c r="H96" s="5">
        <f t="shared" si="7"/>
        <v>0</v>
      </c>
      <c r="I96" s="21">
        <f t="shared" si="8"/>
        <v>0</v>
      </c>
      <c r="M96" s="2">
        <v>480</v>
      </c>
    </row>
    <row r="97" spans="2:13" ht="12.75">
      <c r="B97" s="283">
        <v>2500</v>
      </c>
      <c r="C97" s="72" t="s">
        <v>0</v>
      </c>
      <c r="D97" s="1" t="s">
        <v>27</v>
      </c>
      <c r="E97" s="1" t="s">
        <v>77</v>
      </c>
      <c r="F97" s="58" t="s">
        <v>78</v>
      </c>
      <c r="G97" s="26" t="s">
        <v>79</v>
      </c>
      <c r="H97" s="5">
        <f t="shared" si="7"/>
        <v>-2500</v>
      </c>
      <c r="I97" s="21">
        <v>5</v>
      </c>
      <c r="K97" t="s">
        <v>0</v>
      </c>
      <c r="L97">
        <v>3</v>
      </c>
      <c r="M97" s="2">
        <v>480</v>
      </c>
    </row>
    <row r="98" spans="2:13" ht="12.75">
      <c r="B98" s="283">
        <v>2500</v>
      </c>
      <c r="C98" s="72" t="s">
        <v>0</v>
      </c>
      <c r="D98" s="1" t="s">
        <v>27</v>
      </c>
      <c r="E98" s="1" t="s">
        <v>77</v>
      </c>
      <c r="F98" s="58" t="s">
        <v>80</v>
      </c>
      <c r="G98" s="26" t="s">
        <v>81</v>
      </c>
      <c r="H98" s="5">
        <f t="shared" si="7"/>
        <v>-5000</v>
      </c>
      <c r="I98" s="21">
        <v>5</v>
      </c>
      <c r="K98" t="s">
        <v>0</v>
      </c>
      <c r="L98">
        <v>3</v>
      </c>
      <c r="M98" s="2">
        <v>480</v>
      </c>
    </row>
    <row r="99" spans="2:13" ht="12.75">
      <c r="B99" s="283">
        <v>2500</v>
      </c>
      <c r="C99" s="72" t="s">
        <v>0</v>
      </c>
      <c r="D99" s="1" t="s">
        <v>27</v>
      </c>
      <c r="E99" s="1" t="s">
        <v>77</v>
      </c>
      <c r="F99" s="58" t="s">
        <v>82</v>
      </c>
      <c r="G99" s="26" t="s">
        <v>50</v>
      </c>
      <c r="H99" s="5">
        <f t="shared" si="7"/>
        <v>-7500</v>
      </c>
      <c r="I99" s="21">
        <v>5</v>
      </c>
      <c r="K99" t="s">
        <v>0</v>
      </c>
      <c r="L99">
        <v>3</v>
      </c>
      <c r="M99" s="2">
        <v>480</v>
      </c>
    </row>
    <row r="100" spans="2:13" ht="12.75">
      <c r="B100" s="283">
        <v>2500</v>
      </c>
      <c r="C100" s="72" t="s">
        <v>0</v>
      </c>
      <c r="D100" s="1" t="s">
        <v>27</v>
      </c>
      <c r="E100" s="1" t="s">
        <v>77</v>
      </c>
      <c r="F100" s="92" t="s">
        <v>83</v>
      </c>
      <c r="G100" s="26" t="s">
        <v>52</v>
      </c>
      <c r="H100" s="5">
        <f t="shared" si="7"/>
        <v>-10000</v>
      </c>
      <c r="I100" s="21">
        <v>5</v>
      </c>
      <c r="K100" t="s">
        <v>0</v>
      </c>
      <c r="L100">
        <v>3</v>
      </c>
      <c r="M100" s="2">
        <v>480</v>
      </c>
    </row>
    <row r="101" spans="2:13" ht="12.75">
      <c r="B101" s="283">
        <v>2500</v>
      </c>
      <c r="C101" s="72" t="s">
        <v>0</v>
      </c>
      <c r="D101" s="1" t="s">
        <v>27</v>
      </c>
      <c r="E101" s="1" t="s">
        <v>77</v>
      </c>
      <c r="F101" s="58" t="s">
        <v>84</v>
      </c>
      <c r="G101" s="26" t="s">
        <v>68</v>
      </c>
      <c r="H101" s="5">
        <f t="shared" si="7"/>
        <v>-12500</v>
      </c>
      <c r="I101" s="21">
        <v>5</v>
      </c>
      <c r="K101" t="s">
        <v>0</v>
      </c>
      <c r="L101">
        <v>3</v>
      </c>
      <c r="M101" s="2">
        <v>480</v>
      </c>
    </row>
    <row r="102" spans="2:13" ht="12.75">
      <c r="B102" s="283">
        <v>2500</v>
      </c>
      <c r="C102" s="72" t="s">
        <v>0</v>
      </c>
      <c r="D102" s="1" t="s">
        <v>27</v>
      </c>
      <c r="E102" s="1" t="s">
        <v>77</v>
      </c>
      <c r="F102" s="58" t="s">
        <v>85</v>
      </c>
      <c r="G102" s="26" t="s">
        <v>54</v>
      </c>
      <c r="H102" s="5">
        <f t="shared" si="7"/>
        <v>-15000</v>
      </c>
      <c r="I102" s="21">
        <v>5</v>
      </c>
      <c r="K102" t="s">
        <v>0</v>
      </c>
      <c r="L102">
        <v>3</v>
      </c>
      <c r="M102" s="2">
        <v>480</v>
      </c>
    </row>
    <row r="103" spans="2:13" ht="12.75">
      <c r="B103" s="283">
        <v>2500</v>
      </c>
      <c r="C103" s="72" t="s">
        <v>0</v>
      </c>
      <c r="D103" s="1" t="s">
        <v>27</v>
      </c>
      <c r="E103" s="1" t="s">
        <v>77</v>
      </c>
      <c r="F103" s="58" t="s">
        <v>88</v>
      </c>
      <c r="G103" s="26" t="s">
        <v>56</v>
      </c>
      <c r="H103" s="5">
        <f t="shared" si="7"/>
        <v>-17500</v>
      </c>
      <c r="I103" s="21">
        <v>5</v>
      </c>
      <c r="K103" t="s">
        <v>0</v>
      </c>
      <c r="L103">
        <v>3</v>
      </c>
      <c r="M103" s="2">
        <v>480</v>
      </c>
    </row>
    <row r="104" spans="1:13" s="69" customFormat="1" ht="12.75">
      <c r="A104" s="10"/>
      <c r="B104" s="284">
        <f>SUM(B97:B103)</f>
        <v>17500</v>
      </c>
      <c r="C104" s="10" t="s">
        <v>0</v>
      </c>
      <c r="D104" s="10"/>
      <c r="E104" s="10"/>
      <c r="F104" s="99"/>
      <c r="G104" s="17"/>
      <c r="H104" s="67">
        <v>0</v>
      </c>
      <c r="I104" s="68">
        <f aca="true" t="shared" si="9" ref="I104:I111">+B104/M104</f>
        <v>36.458333333333336</v>
      </c>
      <c r="M104" s="2">
        <v>480</v>
      </c>
    </row>
    <row r="105" spans="2:13" ht="12.75">
      <c r="B105" s="283"/>
      <c r="H105" s="5">
        <f aca="true" t="shared" si="10" ref="H105:H163">H104-B105</f>
        <v>0</v>
      </c>
      <c r="I105" s="21">
        <f t="shared" si="9"/>
        <v>0</v>
      </c>
      <c r="M105" s="2">
        <v>480</v>
      </c>
    </row>
    <row r="106" spans="2:13" ht="12.75">
      <c r="B106" s="283"/>
      <c r="H106" s="5">
        <f t="shared" si="10"/>
        <v>0</v>
      </c>
      <c r="I106" s="21">
        <f t="shared" si="9"/>
        <v>0</v>
      </c>
      <c r="M106" s="2">
        <v>480</v>
      </c>
    </row>
    <row r="107" spans="2:13" ht="12.75">
      <c r="B107" s="283">
        <v>4000</v>
      </c>
      <c r="C107" s="11" t="s">
        <v>91</v>
      </c>
      <c r="D107" s="11" t="s">
        <v>17</v>
      </c>
      <c r="E107" s="1" t="s">
        <v>33</v>
      </c>
      <c r="F107" s="58" t="s">
        <v>92</v>
      </c>
      <c r="G107" s="26" t="s">
        <v>50</v>
      </c>
      <c r="H107" s="5">
        <f>H106-B107</f>
        <v>-4000</v>
      </c>
      <c r="I107" s="21">
        <f t="shared" si="9"/>
        <v>8.333333333333334</v>
      </c>
      <c r="K107" t="s">
        <v>77</v>
      </c>
      <c r="L107">
        <v>3</v>
      </c>
      <c r="M107" s="2">
        <v>480</v>
      </c>
    </row>
    <row r="108" spans="2:13" ht="12.75">
      <c r="B108" s="283">
        <v>4000</v>
      </c>
      <c r="C108" s="1" t="s">
        <v>93</v>
      </c>
      <c r="D108" s="11" t="s">
        <v>17</v>
      </c>
      <c r="E108" s="1" t="s">
        <v>33</v>
      </c>
      <c r="F108" s="58" t="s">
        <v>94</v>
      </c>
      <c r="G108" s="26" t="s">
        <v>56</v>
      </c>
      <c r="H108" s="5">
        <f>H107-B108</f>
        <v>-8000</v>
      </c>
      <c r="I108" s="21">
        <f t="shared" si="9"/>
        <v>8.333333333333334</v>
      </c>
      <c r="K108" t="s">
        <v>77</v>
      </c>
      <c r="L108">
        <v>3</v>
      </c>
      <c r="M108" s="2">
        <v>480</v>
      </c>
    </row>
    <row r="109" spans="1:13" s="69" customFormat="1" ht="12.75">
      <c r="A109" s="10"/>
      <c r="B109" s="284">
        <f>SUM(B107:B108)</f>
        <v>8000</v>
      </c>
      <c r="C109" s="10" t="s">
        <v>38</v>
      </c>
      <c r="D109" s="10"/>
      <c r="E109" s="10"/>
      <c r="F109" s="99"/>
      <c r="G109" s="17"/>
      <c r="H109" s="67">
        <v>0</v>
      </c>
      <c r="I109" s="68">
        <f t="shared" si="9"/>
        <v>16.666666666666668</v>
      </c>
      <c r="M109" s="2">
        <v>480</v>
      </c>
    </row>
    <row r="110" spans="2:13" ht="12.75">
      <c r="B110" s="283"/>
      <c r="H110" s="5">
        <f t="shared" si="10"/>
        <v>0</v>
      </c>
      <c r="I110" s="21">
        <f t="shared" si="9"/>
        <v>0</v>
      </c>
      <c r="M110" s="2">
        <v>480</v>
      </c>
    </row>
    <row r="111" spans="2:13" ht="12.75">
      <c r="B111" s="283"/>
      <c r="H111" s="5">
        <f t="shared" si="10"/>
        <v>0</v>
      </c>
      <c r="I111" s="21">
        <f t="shared" si="9"/>
        <v>0</v>
      </c>
      <c r="M111" s="2">
        <v>480</v>
      </c>
    </row>
    <row r="112" spans="2:13" ht="12.75">
      <c r="B112" s="285">
        <v>600</v>
      </c>
      <c r="C112" s="1" t="s">
        <v>39</v>
      </c>
      <c r="D112" s="11" t="s">
        <v>17</v>
      </c>
      <c r="E112" s="1" t="s">
        <v>40</v>
      </c>
      <c r="F112" s="58" t="s">
        <v>95</v>
      </c>
      <c r="G112" s="29" t="s">
        <v>48</v>
      </c>
      <c r="H112" s="5">
        <f t="shared" si="10"/>
        <v>-600</v>
      </c>
      <c r="I112" s="21">
        <v>1.2</v>
      </c>
      <c r="K112" t="s">
        <v>77</v>
      </c>
      <c r="L112">
        <v>3</v>
      </c>
      <c r="M112" s="2">
        <v>480</v>
      </c>
    </row>
    <row r="113" spans="2:13" ht="12.75">
      <c r="B113" s="285">
        <v>600</v>
      </c>
      <c r="C113" s="72" t="s">
        <v>39</v>
      </c>
      <c r="D113" s="11" t="s">
        <v>17</v>
      </c>
      <c r="E113" s="72" t="s">
        <v>40</v>
      </c>
      <c r="F113" s="58" t="s">
        <v>95</v>
      </c>
      <c r="G113" s="29" t="s">
        <v>79</v>
      </c>
      <c r="H113" s="5">
        <f t="shared" si="10"/>
        <v>-1200</v>
      </c>
      <c r="I113" s="21">
        <v>1.2</v>
      </c>
      <c r="K113" t="s">
        <v>77</v>
      </c>
      <c r="L113">
        <v>3</v>
      </c>
      <c r="M113" s="2">
        <v>480</v>
      </c>
    </row>
    <row r="114" spans="2:13" ht="12.75">
      <c r="B114" s="285">
        <v>1000</v>
      </c>
      <c r="C114" s="11" t="s">
        <v>39</v>
      </c>
      <c r="D114" s="11" t="s">
        <v>17</v>
      </c>
      <c r="E114" s="30" t="s">
        <v>40</v>
      </c>
      <c r="F114" s="58" t="s">
        <v>95</v>
      </c>
      <c r="G114" s="31" t="s">
        <v>81</v>
      </c>
      <c r="H114" s="5">
        <f t="shared" si="10"/>
        <v>-2200</v>
      </c>
      <c r="I114" s="21">
        <v>2</v>
      </c>
      <c r="K114" t="s">
        <v>77</v>
      </c>
      <c r="L114">
        <v>3</v>
      </c>
      <c r="M114" s="2">
        <v>480</v>
      </c>
    </row>
    <row r="115" spans="2:13" ht="12.75">
      <c r="B115" s="285">
        <v>600</v>
      </c>
      <c r="C115" s="11" t="s">
        <v>39</v>
      </c>
      <c r="D115" s="11" t="s">
        <v>17</v>
      </c>
      <c r="E115" s="11" t="s">
        <v>40</v>
      </c>
      <c r="F115" s="58" t="s">
        <v>95</v>
      </c>
      <c r="G115" s="28" t="s">
        <v>35</v>
      </c>
      <c r="H115" s="5">
        <f t="shared" si="10"/>
        <v>-2800</v>
      </c>
      <c r="I115" s="21">
        <v>1.2</v>
      </c>
      <c r="K115" t="s">
        <v>77</v>
      </c>
      <c r="L115">
        <v>3</v>
      </c>
      <c r="M115" s="2">
        <v>480</v>
      </c>
    </row>
    <row r="116" spans="2:13" ht="12.75">
      <c r="B116" s="283">
        <v>1100</v>
      </c>
      <c r="C116" s="1" t="s">
        <v>39</v>
      </c>
      <c r="D116" s="11" t="s">
        <v>17</v>
      </c>
      <c r="E116" s="1" t="s">
        <v>40</v>
      </c>
      <c r="F116" s="58" t="s">
        <v>95</v>
      </c>
      <c r="G116" s="26" t="s">
        <v>50</v>
      </c>
      <c r="H116" s="5">
        <f t="shared" si="10"/>
        <v>-3900</v>
      </c>
      <c r="I116" s="21">
        <v>2.2</v>
      </c>
      <c r="K116" t="s">
        <v>77</v>
      </c>
      <c r="L116">
        <v>3</v>
      </c>
      <c r="M116" s="2">
        <v>480</v>
      </c>
    </row>
    <row r="117" spans="2:13" ht="12.75">
      <c r="B117" s="283">
        <v>1300</v>
      </c>
      <c r="C117" s="1" t="s">
        <v>39</v>
      </c>
      <c r="D117" s="11" t="s">
        <v>17</v>
      </c>
      <c r="E117" s="1" t="s">
        <v>40</v>
      </c>
      <c r="F117" s="58" t="s">
        <v>95</v>
      </c>
      <c r="G117" s="26" t="s">
        <v>52</v>
      </c>
      <c r="H117" s="5">
        <f t="shared" si="10"/>
        <v>-5200</v>
      </c>
      <c r="I117" s="21">
        <v>2.6</v>
      </c>
      <c r="K117" t="s">
        <v>77</v>
      </c>
      <c r="L117">
        <v>3</v>
      </c>
      <c r="M117" s="2">
        <v>480</v>
      </c>
    </row>
    <row r="118" spans="2:13" ht="12.75">
      <c r="B118" s="285">
        <v>1500</v>
      </c>
      <c r="C118" s="1" t="s">
        <v>39</v>
      </c>
      <c r="D118" s="11" t="s">
        <v>17</v>
      </c>
      <c r="E118" s="1" t="s">
        <v>40</v>
      </c>
      <c r="F118" s="58" t="s">
        <v>95</v>
      </c>
      <c r="G118" s="26" t="s">
        <v>68</v>
      </c>
      <c r="H118" s="5">
        <f t="shared" si="10"/>
        <v>-6700</v>
      </c>
      <c r="I118" s="21">
        <v>3.4</v>
      </c>
      <c r="K118" t="s">
        <v>77</v>
      </c>
      <c r="L118">
        <v>3</v>
      </c>
      <c r="M118" s="2">
        <v>480</v>
      </c>
    </row>
    <row r="119" spans="2:13" ht="12.75">
      <c r="B119" s="283">
        <v>1700</v>
      </c>
      <c r="C119" s="1" t="s">
        <v>39</v>
      </c>
      <c r="D119" s="11" t="s">
        <v>17</v>
      </c>
      <c r="E119" s="1" t="s">
        <v>40</v>
      </c>
      <c r="F119" s="58" t="s">
        <v>95</v>
      </c>
      <c r="G119" s="26" t="s">
        <v>54</v>
      </c>
      <c r="H119" s="5">
        <f t="shared" si="10"/>
        <v>-8400</v>
      </c>
      <c r="I119" s="21">
        <v>3.4</v>
      </c>
      <c r="K119" t="s">
        <v>77</v>
      </c>
      <c r="L119">
        <v>3</v>
      </c>
      <c r="M119" s="2">
        <v>480</v>
      </c>
    </row>
    <row r="120" spans="2:13" ht="12.75">
      <c r="B120" s="283">
        <v>400</v>
      </c>
      <c r="C120" s="1" t="s">
        <v>39</v>
      </c>
      <c r="D120" s="11" t="s">
        <v>17</v>
      </c>
      <c r="E120" s="1" t="s">
        <v>40</v>
      </c>
      <c r="F120" s="58" t="s">
        <v>95</v>
      </c>
      <c r="G120" s="26" t="s">
        <v>56</v>
      </c>
      <c r="H120" s="5">
        <f t="shared" si="10"/>
        <v>-8800</v>
      </c>
      <c r="I120" s="21">
        <v>0.4</v>
      </c>
      <c r="K120" t="s">
        <v>77</v>
      </c>
      <c r="L120">
        <v>3</v>
      </c>
      <c r="M120" s="2">
        <v>480</v>
      </c>
    </row>
    <row r="121" spans="2:13" ht="12.75">
      <c r="B121" s="283">
        <v>600</v>
      </c>
      <c r="C121" s="1" t="s">
        <v>39</v>
      </c>
      <c r="D121" s="11" t="s">
        <v>17</v>
      </c>
      <c r="E121" s="1" t="s">
        <v>40</v>
      </c>
      <c r="F121" s="58" t="s">
        <v>95</v>
      </c>
      <c r="G121" s="26" t="s">
        <v>90</v>
      </c>
      <c r="H121" s="5">
        <f t="shared" si="10"/>
        <v>-9400</v>
      </c>
      <c r="I121" s="21">
        <v>1.2</v>
      </c>
      <c r="K121" t="s">
        <v>77</v>
      </c>
      <c r="L121">
        <v>3</v>
      </c>
      <c r="M121" s="2">
        <v>480</v>
      </c>
    </row>
    <row r="122" spans="1:13" s="69" customFormat="1" ht="12.75">
      <c r="A122" s="10"/>
      <c r="B122" s="286">
        <f>SUM(B112:B121)</f>
        <v>9400</v>
      </c>
      <c r="C122" s="10"/>
      <c r="D122" s="10"/>
      <c r="E122" s="10" t="s">
        <v>40</v>
      </c>
      <c r="F122" s="99"/>
      <c r="G122" s="17"/>
      <c r="H122" s="67">
        <v>0</v>
      </c>
      <c r="I122" s="68">
        <f>+B122/M122</f>
        <v>19.583333333333332</v>
      </c>
      <c r="M122" s="2">
        <v>480</v>
      </c>
    </row>
    <row r="123" spans="2:13" ht="12.75">
      <c r="B123" s="287"/>
      <c r="H123" s="5">
        <f t="shared" si="10"/>
        <v>0</v>
      </c>
      <c r="I123" s="21">
        <f>+B123/M123</f>
        <v>0</v>
      </c>
      <c r="M123" s="2">
        <v>480</v>
      </c>
    </row>
    <row r="124" spans="2:13" ht="12.75">
      <c r="B124" s="287"/>
      <c r="H124" s="5">
        <f t="shared" si="10"/>
        <v>0</v>
      </c>
      <c r="I124" s="21">
        <f>+B124/M124</f>
        <v>0</v>
      </c>
      <c r="M124" s="2">
        <v>480</v>
      </c>
    </row>
    <row r="125" spans="2:13" ht="12.75">
      <c r="B125" s="283">
        <v>5000</v>
      </c>
      <c r="C125" s="74" t="s">
        <v>70</v>
      </c>
      <c r="D125" s="11" t="s">
        <v>17</v>
      </c>
      <c r="E125" s="74" t="s">
        <v>33</v>
      </c>
      <c r="F125" s="58" t="s">
        <v>96</v>
      </c>
      <c r="G125" s="26" t="s">
        <v>50</v>
      </c>
      <c r="H125" s="5">
        <f t="shared" si="10"/>
        <v>-5000</v>
      </c>
      <c r="I125" s="21">
        <v>10</v>
      </c>
      <c r="J125" s="75"/>
      <c r="K125" t="s">
        <v>77</v>
      </c>
      <c r="L125">
        <v>3</v>
      </c>
      <c r="M125" s="2">
        <v>480</v>
      </c>
    </row>
    <row r="126" spans="2:13" ht="12.75">
      <c r="B126" s="283">
        <v>5000</v>
      </c>
      <c r="C126" s="1" t="s">
        <v>70</v>
      </c>
      <c r="D126" s="11" t="s">
        <v>17</v>
      </c>
      <c r="E126" s="1" t="s">
        <v>33</v>
      </c>
      <c r="F126" s="58" t="s">
        <v>96</v>
      </c>
      <c r="G126" s="26" t="s">
        <v>52</v>
      </c>
      <c r="H126" s="5">
        <f t="shared" si="10"/>
        <v>-10000</v>
      </c>
      <c r="I126" s="21">
        <v>10</v>
      </c>
      <c r="K126" t="s">
        <v>77</v>
      </c>
      <c r="L126">
        <v>3</v>
      </c>
      <c r="M126" s="2">
        <v>480</v>
      </c>
    </row>
    <row r="127" spans="2:13" ht="12.75">
      <c r="B127" s="283">
        <v>5000</v>
      </c>
      <c r="C127" s="1" t="s">
        <v>70</v>
      </c>
      <c r="D127" s="11" t="s">
        <v>17</v>
      </c>
      <c r="E127" s="1" t="s">
        <v>33</v>
      </c>
      <c r="F127" s="58" t="s">
        <v>96</v>
      </c>
      <c r="G127" s="26" t="s">
        <v>68</v>
      </c>
      <c r="H127" s="5">
        <f t="shared" si="10"/>
        <v>-15000</v>
      </c>
      <c r="I127" s="21">
        <v>10</v>
      </c>
      <c r="K127" t="s">
        <v>77</v>
      </c>
      <c r="L127">
        <v>3</v>
      </c>
      <c r="M127" s="2">
        <v>480</v>
      </c>
    </row>
    <row r="128" spans="2:13" ht="12.75">
      <c r="B128" s="283">
        <v>5000</v>
      </c>
      <c r="C128" s="1" t="s">
        <v>70</v>
      </c>
      <c r="D128" s="11" t="s">
        <v>17</v>
      </c>
      <c r="E128" s="1" t="s">
        <v>33</v>
      </c>
      <c r="F128" s="58" t="s">
        <v>96</v>
      </c>
      <c r="G128" s="26" t="s">
        <v>54</v>
      </c>
      <c r="H128" s="5">
        <f t="shared" si="10"/>
        <v>-20000</v>
      </c>
      <c r="I128" s="21">
        <v>10</v>
      </c>
      <c r="K128" t="s">
        <v>77</v>
      </c>
      <c r="L128">
        <v>3</v>
      </c>
      <c r="M128" s="2">
        <v>480</v>
      </c>
    </row>
    <row r="129" spans="1:13" s="69" customFormat="1" ht="12.75">
      <c r="A129" s="10"/>
      <c r="B129" s="284">
        <f>SUM(B125:B128)</f>
        <v>20000</v>
      </c>
      <c r="C129" s="10" t="s">
        <v>70</v>
      </c>
      <c r="D129" s="10"/>
      <c r="E129" s="10"/>
      <c r="F129" s="99"/>
      <c r="G129" s="17"/>
      <c r="H129" s="67">
        <v>0</v>
      </c>
      <c r="I129" s="68">
        <f>+B129/M129</f>
        <v>41.666666666666664</v>
      </c>
      <c r="M129" s="2">
        <v>480</v>
      </c>
    </row>
    <row r="130" spans="2:13" ht="12.75">
      <c r="B130" s="283"/>
      <c r="H130" s="5">
        <f t="shared" si="10"/>
        <v>0</v>
      </c>
      <c r="I130" s="21">
        <f>+B130/M130</f>
        <v>0</v>
      </c>
      <c r="M130" s="2">
        <v>480</v>
      </c>
    </row>
    <row r="131" spans="2:13" ht="12.75">
      <c r="B131" s="283"/>
      <c r="H131" s="5">
        <f t="shared" si="10"/>
        <v>0</v>
      </c>
      <c r="I131" s="21">
        <f>+B131/M131</f>
        <v>0</v>
      </c>
      <c r="M131" s="2">
        <v>480</v>
      </c>
    </row>
    <row r="132" spans="2:13" ht="12.75">
      <c r="B132" s="283">
        <v>2000</v>
      </c>
      <c r="C132" s="1" t="s">
        <v>41</v>
      </c>
      <c r="D132" s="11" t="s">
        <v>17</v>
      </c>
      <c r="E132" s="1" t="s">
        <v>33</v>
      </c>
      <c r="F132" s="58" t="s">
        <v>95</v>
      </c>
      <c r="G132" s="26" t="s">
        <v>50</v>
      </c>
      <c r="H132" s="5">
        <f t="shared" si="10"/>
        <v>-2000</v>
      </c>
      <c r="I132" s="21">
        <v>4</v>
      </c>
      <c r="K132" t="s">
        <v>77</v>
      </c>
      <c r="L132">
        <v>3</v>
      </c>
      <c r="M132" s="2">
        <v>480</v>
      </c>
    </row>
    <row r="133" spans="2:13" ht="12.75">
      <c r="B133" s="283">
        <v>2000</v>
      </c>
      <c r="C133" s="1" t="s">
        <v>41</v>
      </c>
      <c r="D133" s="11" t="s">
        <v>17</v>
      </c>
      <c r="E133" s="1" t="s">
        <v>33</v>
      </c>
      <c r="F133" s="58" t="s">
        <v>95</v>
      </c>
      <c r="G133" s="26" t="s">
        <v>52</v>
      </c>
      <c r="H133" s="5">
        <f t="shared" si="10"/>
        <v>-4000</v>
      </c>
      <c r="I133" s="21">
        <v>4</v>
      </c>
      <c r="K133" t="s">
        <v>77</v>
      </c>
      <c r="L133">
        <v>3</v>
      </c>
      <c r="M133" s="2">
        <v>480</v>
      </c>
    </row>
    <row r="134" spans="2:13" ht="12.75">
      <c r="B134" s="283">
        <v>2000</v>
      </c>
      <c r="C134" s="1" t="s">
        <v>41</v>
      </c>
      <c r="D134" s="11" t="s">
        <v>17</v>
      </c>
      <c r="E134" s="1" t="s">
        <v>33</v>
      </c>
      <c r="F134" s="58" t="s">
        <v>95</v>
      </c>
      <c r="G134" s="26" t="s">
        <v>68</v>
      </c>
      <c r="H134" s="5">
        <f t="shared" si="10"/>
        <v>-6000</v>
      </c>
      <c r="I134" s="21">
        <v>4</v>
      </c>
      <c r="K134" t="s">
        <v>77</v>
      </c>
      <c r="L134">
        <v>3</v>
      </c>
      <c r="M134" s="2">
        <v>480</v>
      </c>
    </row>
    <row r="135" spans="2:13" ht="12.75">
      <c r="B135" s="283">
        <v>2000</v>
      </c>
      <c r="C135" s="1" t="s">
        <v>41</v>
      </c>
      <c r="D135" s="11" t="s">
        <v>17</v>
      </c>
      <c r="E135" s="1" t="s">
        <v>33</v>
      </c>
      <c r="F135" s="58" t="s">
        <v>95</v>
      </c>
      <c r="G135" s="26" t="s">
        <v>54</v>
      </c>
      <c r="H135" s="5">
        <f t="shared" si="10"/>
        <v>-8000</v>
      </c>
      <c r="I135" s="21">
        <v>4</v>
      </c>
      <c r="K135" t="s">
        <v>77</v>
      </c>
      <c r="L135">
        <v>3</v>
      </c>
      <c r="M135" s="2">
        <v>480</v>
      </c>
    </row>
    <row r="136" spans="2:13" ht="12.75">
      <c r="B136" s="283">
        <v>2000</v>
      </c>
      <c r="C136" s="1" t="s">
        <v>41</v>
      </c>
      <c r="D136" s="11" t="s">
        <v>17</v>
      </c>
      <c r="E136" s="1" t="s">
        <v>33</v>
      </c>
      <c r="F136" s="58" t="s">
        <v>95</v>
      </c>
      <c r="G136" s="26" t="s">
        <v>56</v>
      </c>
      <c r="H136" s="5">
        <f t="shared" si="10"/>
        <v>-10000</v>
      </c>
      <c r="I136" s="21">
        <v>4</v>
      </c>
      <c r="K136" t="s">
        <v>77</v>
      </c>
      <c r="L136">
        <v>3</v>
      </c>
      <c r="M136" s="2">
        <v>480</v>
      </c>
    </row>
    <row r="137" spans="1:13" s="69" customFormat="1" ht="12.75">
      <c r="A137" s="10"/>
      <c r="B137" s="284">
        <f>SUM(B132:B136)</f>
        <v>10000</v>
      </c>
      <c r="C137" s="10" t="s">
        <v>41</v>
      </c>
      <c r="D137" s="10"/>
      <c r="E137" s="10"/>
      <c r="F137" s="99"/>
      <c r="G137" s="17"/>
      <c r="H137" s="67">
        <v>0</v>
      </c>
      <c r="I137" s="68">
        <f aca="true" t="shared" si="11" ref="I137:I196">+B137/M137</f>
        <v>20.833333333333332</v>
      </c>
      <c r="M137" s="2">
        <v>480</v>
      </c>
    </row>
    <row r="138" spans="2:13" ht="12.75">
      <c r="B138" s="283"/>
      <c r="H138" s="5">
        <f t="shared" si="10"/>
        <v>0</v>
      </c>
      <c r="I138" s="21">
        <f t="shared" si="11"/>
        <v>0</v>
      </c>
      <c r="M138" s="2">
        <v>480</v>
      </c>
    </row>
    <row r="139" spans="2:13" ht="12.75">
      <c r="B139" s="283"/>
      <c r="H139" s="5">
        <f t="shared" si="10"/>
        <v>0</v>
      </c>
      <c r="I139" s="21">
        <f>+B139/M139</f>
        <v>0</v>
      </c>
      <c r="M139" s="2">
        <v>480</v>
      </c>
    </row>
    <row r="140" spans="2:13" ht="12.75">
      <c r="B140" s="283">
        <v>1500</v>
      </c>
      <c r="C140" s="1" t="s">
        <v>97</v>
      </c>
      <c r="D140" s="11" t="s">
        <v>17</v>
      </c>
      <c r="E140" s="1" t="s">
        <v>74</v>
      </c>
      <c r="F140" s="58" t="s">
        <v>95</v>
      </c>
      <c r="G140" s="26" t="s">
        <v>52</v>
      </c>
      <c r="H140" s="5">
        <f>H139-B140</f>
        <v>-1500</v>
      </c>
      <c r="I140" s="21">
        <f>+B140/M140</f>
        <v>3.125</v>
      </c>
      <c r="K140" t="s">
        <v>77</v>
      </c>
      <c r="L140">
        <v>3</v>
      </c>
      <c r="M140" s="2">
        <v>480</v>
      </c>
    </row>
    <row r="141" spans="2:13" ht="12.75">
      <c r="B141" s="283">
        <v>1500</v>
      </c>
      <c r="C141" s="1" t="s">
        <v>97</v>
      </c>
      <c r="D141" s="11" t="s">
        <v>17</v>
      </c>
      <c r="E141" s="1" t="s">
        <v>74</v>
      </c>
      <c r="F141" s="58" t="s">
        <v>95</v>
      </c>
      <c r="G141" s="26" t="s">
        <v>68</v>
      </c>
      <c r="H141" s="5">
        <f>H140-B141</f>
        <v>-3000</v>
      </c>
      <c r="I141" s="21">
        <f>+B141/M141</f>
        <v>3.125</v>
      </c>
      <c r="K141" t="s">
        <v>77</v>
      </c>
      <c r="L141">
        <v>3</v>
      </c>
      <c r="M141" s="2">
        <v>480</v>
      </c>
    </row>
    <row r="142" spans="2:13" ht="12.75">
      <c r="B142" s="283">
        <v>500</v>
      </c>
      <c r="C142" s="1" t="s">
        <v>97</v>
      </c>
      <c r="D142" s="11" t="s">
        <v>17</v>
      </c>
      <c r="E142" s="1" t="s">
        <v>74</v>
      </c>
      <c r="F142" s="58" t="s">
        <v>95</v>
      </c>
      <c r="G142" s="26" t="s">
        <v>54</v>
      </c>
      <c r="H142" s="5">
        <f>H141-B142</f>
        <v>-3500</v>
      </c>
      <c r="I142" s="21">
        <f>+B142/M142</f>
        <v>1.0416666666666667</v>
      </c>
      <c r="K142" t="s">
        <v>77</v>
      </c>
      <c r="L142">
        <v>3</v>
      </c>
      <c r="M142" s="2">
        <v>480</v>
      </c>
    </row>
    <row r="143" spans="1:13" s="69" customFormat="1" ht="12.75">
      <c r="A143" s="10"/>
      <c r="B143" s="284">
        <f>SUM(B140:B142)</f>
        <v>3500</v>
      </c>
      <c r="C143" s="10"/>
      <c r="D143" s="10"/>
      <c r="E143" s="10" t="s">
        <v>74</v>
      </c>
      <c r="F143" s="99"/>
      <c r="G143" s="17"/>
      <c r="H143" s="67">
        <v>0</v>
      </c>
      <c r="I143" s="68">
        <f t="shared" si="11"/>
        <v>7.291666666666667</v>
      </c>
      <c r="M143" s="2">
        <v>480</v>
      </c>
    </row>
    <row r="144" spans="2:13" ht="12.75">
      <c r="B144" s="283"/>
      <c r="H144" s="5">
        <f t="shared" si="10"/>
        <v>0</v>
      </c>
      <c r="I144" s="21">
        <f t="shared" si="11"/>
        <v>0</v>
      </c>
      <c r="M144" s="2">
        <v>480</v>
      </c>
    </row>
    <row r="145" spans="2:13" ht="12.75">
      <c r="B145" s="283"/>
      <c r="H145" s="5">
        <f t="shared" si="10"/>
        <v>0</v>
      </c>
      <c r="I145" s="21">
        <f t="shared" si="11"/>
        <v>0</v>
      </c>
      <c r="M145" s="2">
        <v>480</v>
      </c>
    </row>
    <row r="146" spans="2:13" ht="12.75">
      <c r="B146" s="283"/>
      <c r="H146" s="5">
        <f t="shared" si="10"/>
        <v>0</v>
      </c>
      <c r="I146" s="21">
        <f t="shared" si="11"/>
        <v>0</v>
      </c>
      <c r="M146" s="2">
        <v>480</v>
      </c>
    </row>
    <row r="147" spans="2:13" ht="12.75">
      <c r="B147" s="283"/>
      <c r="H147" s="5">
        <f t="shared" si="10"/>
        <v>0</v>
      </c>
      <c r="I147" s="21">
        <f t="shared" si="11"/>
        <v>0</v>
      </c>
      <c r="M147" s="2">
        <v>480</v>
      </c>
    </row>
    <row r="148" spans="1:13" s="69" customFormat="1" ht="12.75">
      <c r="A148" s="10"/>
      <c r="B148" s="284">
        <f>+B154+B159+B164+B168+B173+B178</f>
        <v>26400</v>
      </c>
      <c r="C148" s="63" t="s">
        <v>98</v>
      </c>
      <c r="D148" s="81" t="s">
        <v>109</v>
      </c>
      <c r="E148" s="63" t="s">
        <v>99</v>
      </c>
      <c r="F148" s="65" t="s">
        <v>100</v>
      </c>
      <c r="G148" s="66" t="s">
        <v>101</v>
      </c>
      <c r="H148" s="67"/>
      <c r="I148" s="68">
        <f aca="true" t="shared" si="12" ref="I148:I153">+B148/M148</f>
        <v>55</v>
      </c>
      <c r="J148" s="68"/>
      <c r="K148" s="68"/>
      <c r="M148" s="2">
        <v>480</v>
      </c>
    </row>
    <row r="149" spans="2:13" ht="12.75">
      <c r="B149" s="283"/>
      <c r="H149" s="5">
        <f t="shared" si="10"/>
        <v>0</v>
      </c>
      <c r="I149" s="21">
        <f t="shared" si="12"/>
        <v>0</v>
      </c>
      <c r="M149" s="2">
        <v>480</v>
      </c>
    </row>
    <row r="150" spans="2:13" ht="12.75">
      <c r="B150" s="283">
        <v>2500</v>
      </c>
      <c r="C150" s="72" t="s">
        <v>0</v>
      </c>
      <c r="D150" s="1" t="s">
        <v>27</v>
      </c>
      <c r="E150" s="1" t="s">
        <v>36</v>
      </c>
      <c r="F150" s="58" t="s">
        <v>102</v>
      </c>
      <c r="G150" s="26" t="s">
        <v>50</v>
      </c>
      <c r="H150" s="5">
        <f>H149-B150</f>
        <v>-2500</v>
      </c>
      <c r="I150" s="21">
        <f t="shared" si="12"/>
        <v>5.208333333333333</v>
      </c>
      <c r="K150" t="s">
        <v>0</v>
      </c>
      <c r="L150">
        <v>4</v>
      </c>
      <c r="M150" s="2">
        <v>480</v>
      </c>
    </row>
    <row r="151" spans="2:13" ht="12.75">
      <c r="B151" s="283">
        <v>2500</v>
      </c>
      <c r="C151" s="72" t="s">
        <v>0</v>
      </c>
      <c r="D151" s="1" t="s">
        <v>27</v>
      </c>
      <c r="E151" s="1" t="s">
        <v>36</v>
      </c>
      <c r="F151" s="92" t="s">
        <v>103</v>
      </c>
      <c r="G151" s="26" t="s">
        <v>52</v>
      </c>
      <c r="H151" s="5">
        <f>H150-B151</f>
        <v>-5000</v>
      </c>
      <c r="I151" s="21">
        <f t="shared" si="12"/>
        <v>5.208333333333333</v>
      </c>
      <c r="K151" t="s">
        <v>0</v>
      </c>
      <c r="L151">
        <v>4</v>
      </c>
      <c r="M151" s="2">
        <v>480</v>
      </c>
    </row>
    <row r="152" spans="2:13" ht="12.75">
      <c r="B152" s="283">
        <v>2500</v>
      </c>
      <c r="C152" s="72" t="s">
        <v>0</v>
      </c>
      <c r="D152" s="1" t="s">
        <v>27</v>
      </c>
      <c r="E152" s="1" t="s">
        <v>36</v>
      </c>
      <c r="F152" s="58" t="s">
        <v>104</v>
      </c>
      <c r="G152" s="26" t="s">
        <v>68</v>
      </c>
      <c r="H152" s="5">
        <f>H151-B152</f>
        <v>-7500</v>
      </c>
      <c r="I152" s="21">
        <f t="shared" si="12"/>
        <v>5.208333333333333</v>
      </c>
      <c r="K152" t="s">
        <v>0</v>
      </c>
      <c r="L152">
        <v>4</v>
      </c>
      <c r="M152" s="2">
        <v>480</v>
      </c>
    </row>
    <row r="153" spans="2:13" ht="12.75">
      <c r="B153" s="283">
        <v>3000</v>
      </c>
      <c r="C153" s="72" t="s">
        <v>0</v>
      </c>
      <c r="D153" s="1" t="s">
        <v>27</v>
      </c>
      <c r="E153" s="1" t="s">
        <v>86</v>
      </c>
      <c r="F153" s="58" t="s">
        <v>105</v>
      </c>
      <c r="G153" s="26" t="s">
        <v>68</v>
      </c>
      <c r="H153" s="5">
        <f>H152-B153</f>
        <v>-10500</v>
      </c>
      <c r="I153" s="21">
        <f t="shared" si="12"/>
        <v>6.25</v>
      </c>
      <c r="K153" t="s">
        <v>0</v>
      </c>
      <c r="L153">
        <v>4</v>
      </c>
      <c r="M153" s="2">
        <v>480</v>
      </c>
    </row>
    <row r="154" spans="1:13" s="69" customFormat="1" ht="12.75">
      <c r="A154" s="10"/>
      <c r="B154" s="284">
        <f>SUM(B150:B153)</f>
        <v>10500</v>
      </c>
      <c r="C154" s="10" t="s">
        <v>0</v>
      </c>
      <c r="D154" s="10"/>
      <c r="E154" s="10"/>
      <c r="F154" s="99"/>
      <c r="G154" s="17"/>
      <c r="H154" s="67">
        <v>0</v>
      </c>
      <c r="I154" s="68">
        <f t="shared" si="11"/>
        <v>21.875</v>
      </c>
      <c r="M154" s="2">
        <v>480</v>
      </c>
    </row>
    <row r="155" spans="2:13" ht="12.75">
      <c r="B155" s="283"/>
      <c r="H155" s="5">
        <f t="shared" si="10"/>
        <v>0</v>
      </c>
      <c r="I155" s="21">
        <f t="shared" si="11"/>
        <v>0</v>
      </c>
      <c r="M155" s="2">
        <v>480</v>
      </c>
    </row>
    <row r="156" spans="2:13" ht="12.75">
      <c r="B156" s="283"/>
      <c r="H156" s="5">
        <f t="shared" si="10"/>
        <v>0</v>
      </c>
      <c r="I156" s="21">
        <f t="shared" si="11"/>
        <v>0</v>
      </c>
      <c r="M156" s="2">
        <v>480</v>
      </c>
    </row>
    <row r="157" spans="2:13" ht="12.75">
      <c r="B157" s="283">
        <v>2000</v>
      </c>
      <c r="C157" s="11" t="s">
        <v>916</v>
      </c>
      <c r="D157" s="11" t="s">
        <v>17</v>
      </c>
      <c r="E157" s="1" t="s">
        <v>33</v>
      </c>
      <c r="F157" s="58" t="s">
        <v>106</v>
      </c>
      <c r="G157" s="26" t="s">
        <v>50</v>
      </c>
      <c r="H157" s="5">
        <f t="shared" si="10"/>
        <v>-2000</v>
      </c>
      <c r="I157" s="21">
        <f>+B157/M157</f>
        <v>4.166666666666667</v>
      </c>
      <c r="K157" s="14" t="s">
        <v>36</v>
      </c>
      <c r="L157">
        <v>4</v>
      </c>
      <c r="M157" s="2">
        <v>480</v>
      </c>
    </row>
    <row r="158" spans="2:13" ht="12.75">
      <c r="B158" s="283">
        <v>2000</v>
      </c>
      <c r="C158" s="1" t="s">
        <v>917</v>
      </c>
      <c r="D158" s="11" t="s">
        <v>17</v>
      </c>
      <c r="E158" s="1" t="s">
        <v>33</v>
      </c>
      <c r="F158" s="58" t="s">
        <v>106</v>
      </c>
      <c r="G158" s="26" t="s">
        <v>52</v>
      </c>
      <c r="H158" s="5">
        <f>H157-B158</f>
        <v>-4000</v>
      </c>
      <c r="I158" s="21">
        <f t="shared" si="11"/>
        <v>4.166666666666667</v>
      </c>
      <c r="K158" s="14" t="s">
        <v>36</v>
      </c>
      <c r="L158">
        <v>4</v>
      </c>
      <c r="M158" s="2">
        <v>480</v>
      </c>
    </row>
    <row r="159" spans="1:13" s="69" customFormat="1" ht="12.75">
      <c r="A159" s="10"/>
      <c r="B159" s="284">
        <f>SUM(B157:B158)</f>
        <v>4000</v>
      </c>
      <c r="C159" s="10" t="s">
        <v>38</v>
      </c>
      <c r="D159" s="10"/>
      <c r="E159" s="10"/>
      <c r="F159" s="99"/>
      <c r="G159" s="17"/>
      <c r="H159" s="67">
        <v>0</v>
      </c>
      <c r="I159" s="68">
        <f t="shared" si="11"/>
        <v>8.333333333333334</v>
      </c>
      <c r="M159" s="2">
        <v>480</v>
      </c>
    </row>
    <row r="160" spans="2:13" ht="12.75">
      <c r="B160" s="283"/>
      <c r="H160" s="5">
        <f t="shared" si="10"/>
        <v>0</v>
      </c>
      <c r="I160" s="21">
        <f t="shared" si="11"/>
        <v>0</v>
      </c>
      <c r="M160" s="2">
        <v>480</v>
      </c>
    </row>
    <row r="161" spans="2:13" ht="12.75">
      <c r="B161" s="283"/>
      <c r="H161" s="5">
        <f t="shared" si="10"/>
        <v>0</v>
      </c>
      <c r="I161" s="21">
        <f t="shared" si="11"/>
        <v>0</v>
      </c>
      <c r="M161" s="2">
        <v>480</v>
      </c>
    </row>
    <row r="162" spans="2:13" ht="12.75">
      <c r="B162" s="283">
        <v>700</v>
      </c>
      <c r="C162" s="1" t="s">
        <v>39</v>
      </c>
      <c r="D162" s="11" t="s">
        <v>17</v>
      </c>
      <c r="E162" s="1" t="s">
        <v>40</v>
      </c>
      <c r="F162" s="58" t="s">
        <v>106</v>
      </c>
      <c r="G162" s="26" t="s">
        <v>50</v>
      </c>
      <c r="H162" s="5">
        <f t="shared" si="10"/>
        <v>-700</v>
      </c>
      <c r="I162" s="21">
        <v>1.4</v>
      </c>
      <c r="K162" s="14" t="s">
        <v>36</v>
      </c>
      <c r="L162">
        <v>4</v>
      </c>
      <c r="M162" s="2">
        <v>480</v>
      </c>
    </row>
    <row r="163" spans="2:13" ht="12.75">
      <c r="B163" s="283">
        <v>200</v>
      </c>
      <c r="C163" s="1" t="s">
        <v>39</v>
      </c>
      <c r="D163" s="11" t="s">
        <v>17</v>
      </c>
      <c r="E163" s="1" t="s">
        <v>40</v>
      </c>
      <c r="F163" s="58" t="s">
        <v>106</v>
      </c>
      <c r="G163" s="26" t="s">
        <v>52</v>
      </c>
      <c r="H163" s="5">
        <f t="shared" si="10"/>
        <v>-900</v>
      </c>
      <c r="I163" s="21">
        <v>0.4</v>
      </c>
      <c r="K163" s="14" t="s">
        <v>36</v>
      </c>
      <c r="L163">
        <v>4</v>
      </c>
      <c r="M163" s="2">
        <v>480</v>
      </c>
    </row>
    <row r="164" spans="1:13" s="69" customFormat="1" ht="12.75">
      <c r="A164" s="10"/>
      <c r="B164" s="284">
        <f>SUM(B162:B163)</f>
        <v>900</v>
      </c>
      <c r="C164" s="10"/>
      <c r="D164" s="10"/>
      <c r="E164" s="10" t="s">
        <v>40</v>
      </c>
      <c r="F164" s="99"/>
      <c r="G164" s="17"/>
      <c r="H164" s="67">
        <v>0</v>
      </c>
      <c r="I164" s="68">
        <f>+B164/M164</f>
        <v>1.875</v>
      </c>
      <c r="M164" s="2">
        <v>480</v>
      </c>
    </row>
    <row r="165" spans="2:13" ht="12.75">
      <c r="B165" s="283"/>
      <c r="H165" s="5">
        <f>H164-B165</f>
        <v>0</v>
      </c>
      <c r="I165" s="21">
        <f t="shared" si="11"/>
        <v>0</v>
      </c>
      <c r="M165" s="2">
        <v>480</v>
      </c>
    </row>
    <row r="166" spans="2:13" ht="12.75">
      <c r="B166" s="283"/>
      <c r="H166" s="5">
        <f>H165-B166</f>
        <v>0</v>
      </c>
      <c r="I166" s="21">
        <f t="shared" si="11"/>
        <v>0</v>
      </c>
      <c r="M166" s="2">
        <v>480</v>
      </c>
    </row>
    <row r="167" spans="2:13" ht="12.75">
      <c r="B167" s="283">
        <v>5000</v>
      </c>
      <c r="C167" s="1" t="s">
        <v>70</v>
      </c>
      <c r="D167" s="11" t="s">
        <v>17</v>
      </c>
      <c r="E167" s="1" t="s">
        <v>33</v>
      </c>
      <c r="F167" s="58" t="s">
        <v>107</v>
      </c>
      <c r="G167" s="26" t="s">
        <v>50</v>
      </c>
      <c r="H167" s="5">
        <f>H166-B167</f>
        <v>-5000</v>
      </c>
      <c r="I167" s="21">
        <f t="shared" si="11"/>
        <v>10.416666666666666</v>
      </c>
      <c r="K167" s="14" t="s">
        <v>36</v>
      </c>
      <c r="L167">
        <v>4</v>
      </c>
      <c r="M167" s="2">
        <v>480</v>
      </c>
    </row>
    <row r="168" spans="1:13" s="69" customFormat="1" ht="12.75">
      <c r="A168" s="10"/>
      <c r="B168" s="284">
        <f>SUM(B167)</f>
        <v>5000</v>
      </c>
      <c r="C168" s="10" t="s">
        <v>70</v>
      </c>
      <c r="D168" s="10"/>
      <c r="E168" s="10"/>
      <c r="F168" s="99"/>
      <c r="G168" s="17"/>
      <c r="H168" s="67">
        <v>0</v>
      </c>
      <c r="I168" s="68">
        <f t="shared" si="11"/>
        <v>10.416666666666666</v>
      </c>
      <c r="M168" s="2">
        <v>480</v>
      </c>
    </row>
    <row r="169" spans="2:13" ht="12.75">
      <c r="B169" s="283"/>
      <c r="H169" s="5">
        <f>H168-B169</f>
        <v>0</v>
      </c>
      <c r="I169" s="21">
        <f t="shared" si="11"/>
        <v>0</v>
      </c>
      <c r="M169" s="2">
        <v>480</v>
      </c>
    </row>
    <row r="170" spans="2:13" ht="12.75">
      <c r="B170" s="283"/>
      <c r="H170" s="5">
        <f>H169-B170</f>
        <v>0</v>
      </c>
      <c r="I170" s="21">
        <f>+B170/M170</f>
        <v>0</v>
      </c>
      <c r="M170" s="2">
        <v>480</v>
      </c>
    </row>
    <row r="171" spans="2:13" ht="12.75">
      <c r="B171" s="283">
        <v>2000</v>
      </c>
      <c r="C171" s="74" t="s">
        <v>41</v>
      </c>
      <c r="D171" s="11" t="s">
        <v>17</v>
      </c>
      <c r="E171" s="74" t="s">
        <v>33</v>
      </c>
      <c r="F171" s="58" t="s">
        <v>106</v>
      </c>
      <c r="G171" s="26" t="s">
        <v>50</v>
      </c>
      <c r="H171" s="5">
        <f>H170-B171</f>
        <v>-2000</v>
      </c>
      <c r="I171" s="21">
        <f>+B171/M171</f>
        <v>4.166666666666667</v>
      </c>
      <c r="J171" s="75"/>
      <c r="K171" s="14" t="s">
        <v>36</v>
      </c>
      <c r="L171">
        <v>4</v>
      </c>
      <c r="M171" s="2">
        <v>480</v>
      </c>
    </row>
    <row r="172" spans="2:13" ht="12.75">
      <c r="B172" s="283">
        <v>2000</v>
      </c>
      <c r="C172" s="1" t="s">
        <v>41</v>
      </c>
      <c r="D172" s="11" t="s">
        <v>17</v>
      </c>
      <c r="E172" s="1" t="s">
        <v>33</v>
      </c>
      <c r="F172" s="58" t="s">
        <v>106</v>
      </c>
      <c r="G172" s="26" t="s">
        <v>52</v>
      </c>
      <c r="H172" s="5">
        <f>H171-B172</f>
        <v>-4000</v>
      </c>
      <c r="I172" s="21">
        <f>+B172/M172</f>
        <v>4.166666666666667</v>
      </c>
      <c r="K172" s="14" t="s">
        <v>36</v>
      </c>
      <c r="L172">
        <v>4</v>
      </c>
      <c r="M172" s="2">
        <v>480</v>
      </c>
    </row>
    <row r="173" spans="1:13" s="69" customFormat="1" ht="12.75">
      <c r="A173" s="10"/>
      <c r="B173" s="284">
        <f>SUM(B171:B172)</f>
        <v>4000</v>
      </c>
      <c r="C173" s="10" t="s">
        <v>41</v>
      </c>
      <c r="D173" s="10"/>
      <c r="E173" s="10"/>
      <c r="F173" s="99"/>
      <c r="G173" s="17"/>
      <c r="H173" s="67">
        <v>0</v>
      </c>
      <c r="I173" s="68">
        <f t="shared" si="11"/>
        <v>8.333333333333334</v>
      </c>
      <c r="M173" s="2">
        <v>480</v>
      </c>
    </row>
    <row r="174" spans="2:13" ht="12.75">
      <c r="B174" s="283"/>
      <c r="H174" s="5">
        <f>H173-B174</f>
        <v>0</v>
      </c>
      <c r="I174" s="21">
        <f t="shared" si="11"/>
        <v>0</v>
      </c>
      <c r="M174" s="2">
        <v>480</v>
      </c>
    </row>
    <row r="175" spans="2:13" ht="12.75">
      <c r="B175" s="283"/>
      <c r="H175" s="5">
        <f>H174-B175</f>
        <v>0</v>
      </c>
      <c r="I175" s="21">
        <f t="shared" si="11"/>
        <v>0</v>
      </c>
      <c r="M175" s="2">
        <v>480</v>
      </c>
    </row>
    <row r="176" spans="2:13" ht="12.75">
      <c r="B176" s="283">
        <v>1000</v>
      </c>
      <c r="C176" s="1" t="s">
        <v>73</v>
      </c>
      <c r="D176" s="11" t="s">
        <v>17</v>
      </c>
      <c r="E176" s="1" t="s">
        <v>108</v>
      </c>
      <c r="F176" s="58" t="s">
        <v>106</v>
      </c>
      <c r="G176" s="26" t="s">
        <v>50</v>
      </c>
      <c r="H176" s="5">
        <f>H175-B176</f>
        <v>-1000</v>
      </c>
      <c r="I176" s="21">
        <f>+B176/M176</f>
        <v>2.0833333333333335</v>
      </c>
      <c r="K176" s="14" t="s">
        <v>36</v>
      </c>
      <c r="L176">
        <v>4</v>
      </c>
      <c r="M176" s="2">
        <v>480</v>
      </c>
    </row>
    <row r="177" spans="2:13" ht="12.75">
      <c r="B177" s="283">
        <v>1000</v>
      </c>
      <c r="C177" s="1" t="s">
        <v>73</v>
      </c>
      <c r="D177" s="11" t="s">
        <v>17</v>
      </c>
      <c r="E177" s="1" t="s">
        <v>108</v>
      </c>
      <c r="F177" s="58" t="s">
        <v>106</v>
      </c>
      <c r="G177" s="26" t="s">
        <v>52</v>
      </c>
      <c r="H177" s="5">
        <f>H176-B177</f>
        <v>-2000</v>
      </c>
      <c r="I177" s="21">
        <f>+B177/M177</f>
        <v>2.0833333333333335</v>
      </c>
      <c r="K177" s="14" t="s">
        <v>36</v>
      </c>
      <c r="L177">
        <v>4</v>
      </c>
      <c r="M177" s="2">
        <v>480</v>
      </c>
    </row>
    <row r="178" spans="1:13" s="69" customFormat="1" ht="12.75">
      <c r="A178" s="10"/>
      <c r="B178" s="284">
        <f>SUM(B176:B177)</f>
        <v>2000</v>
      </c>
      <c r="C178" s="10"/>
      <c r="D178" s="10"/>
      <c r="E178" s="10" t="s">
        <v>74</v>
      </c>
      <c r="F178" s="99"/>
      <c r="G178" s="17"/>
      <c r="H178" s="67">
        <v>0</v>
      </c>
      <c r="I178" s="68">
        <f t="shared" si="11"/>
        <v>4.166666666666667</v>
      </c>
      <c r="M178" s="2">
        <v>480</v>
      </c>
    </row>
    <row r="179" spans="2:13" ht="12.75">
      <c r="B179" s="283"/>
      <c r="H179" s="5">
        <f>H178-B179</f>
        <v>0</v>
      </c>
      <c r="I179" s="21">
        <f t="shared" si="11"/>
        <v>0</v>
      </c>
      <c r="M179" s="2">
        <v>480</v>
      </c>
    </row>
    <row r="180" spans="2:13" ht="12.75">
      <c r="B180" s="283"/>
      <c r="H180" s="5">
        <f>H179-B180</f>
        <v>0</v>
      </c>
      <c r="I180" s="21">
        <f t="shared" si="11"/>
        <v>0</v>
      </c>
      <c r="M180" s="2">
        <v>480</v>
      </c>
    </row>
    <row r="181" spans="2:13" ht="12.75">
      <c r="B181" s="283"/>
      <c r="H181" s="5">
        <f>H180-B181</f>
        <v>0</v>
      </c>
      <c r="I181" s="21">
        <f t="shared" si="11"/>
        <v>0</v>
      </c>
      <c r="M181" s="2">
        <v>480</v>
      </c>
    </row>
    <row r="182" spans="2:13" ht="12.75">
      <c r="B182" s="283"/>
      <c r="H182" s="5">
        <f>H181-B182</f>
        <v>0</v>
      </c>
      <c r="I182" s="21">
        <f t="shared" si="11"/>
        <v>0</v>
      </c>
      <c r="M182" s="2">
        <v>480</v>
      </c>
    </row>
    <row r="183" spans="1:13" s="69" customFormat="1" ht="12.75">
      <c r="A183" s="10"/>
      <c r="B183" s="284">
        <f>+B188+B196+B202+B206+B212+B217</f>
        <v>34000</v>
      </c>
      <c r="C183" s="63" t="s">
        <v>112</v>
      </c>
      <c r="D183" s="81" t="s">
        <v>125</v>
      </c>
      <c r="E183" s="63" t="s">
        <v>29</v>
      </c>
      <c r="F183" s="65" t="s">
        <v>111</v>
      </c>
      <c r="G183" s="66" t="s">
        <v>30</v>
      </c>
      <c r="H183" s="67"/>
      <c r="I183" s="68">
        <f>+B183/M183</f>
        <v>70.83333333333333</v>
      </c>
      <c r="J183" s="68"/>
      <c r="K183" s="68"/>
      <c r="M183" s="2">
        <v>480</v>
      </c>
    </row>
    <row r="184" spans="2:13" ht="12.75">
      <c r="B184" s="283"/>
      <c r="H184" s="5">
        <f>H183-B184</f>
        <v>0</v>
      </c>
      <c r="I184" s="21">
        <f t="shared" si="11"/>
        <v>0</v>
      </c>
      <c r="M184" s="2">
        <v>480</v>
      </c>
    </row>
    <row r="185" spans="2:13" ht="12.75">
      <c r="B185" s="285">
        <v>5000</v>
      </c>
      <c r="C185" s="72" t="s">
        <v>0</v>
      </c>
      <c r="D185" s="1" t="s">
        <v>27</v>
      </c>
      <c r="E185" s="1" t="s">
        <v>86</v>
      </c>
      <c r="F185" s="58" t="s">
        <v>113</v>
      </c>
      <c r="G185" s="26" t="s">
        <v>54</v>
      </c>
      <c r="H185" s="5">
        <f>H184-B185</f>
        <v>-5000</v>
      </c>
      <c r="I185" s="21">
        <f>+B185/M185</f>
        <v>10.416666666666666</v>
      </c>
      <c r="K185" t="s">
        <v>0</v>
      </c>
      <c r="L185">
        <v>5</v>
      </c>
      <c r="M185" s="2">
        <v>480</v>
      </c>
    </row>
    <row r="186" spans="2:13" ht="12.75">
      <c r="B186" s="283">
        <v>2500</v>
      </c>
      <c r="C186" s="72" t="s">
        <v>0</v>
      </c>
      <c r="D186" s="1" t="s">
        <v>27</v>
      </c>
      <c r="E186" s="1" t="s">
        <v>114</v>
      </c>
      <c r="F186" s="58" t="s">
        <v>115</v>
      </c>
      <c r="G186" s="26" t="s">
        <v>56</v>
      </c>
      <c r="H186" s="5">
        <f>H185-B186</f>
        <v>-7500</v>
      </c>
      <c r="I186" s="21">
        <f>+B186/M186</f>
        <v>5.208333333333333</v>
      </c>
      <c r="K186" t="s">
        <v>0</v>
      </c>
      <c r="L186">
        <v>5</v>
      </c>
      <c r="M186" s="2">
        <v>480</v>
      </c>
    </row>
    <row r="187" spans="2:13" ht="12.75">
      <c r="B187" s="283">
        <v>2500</v>
      </c>
      <c r="C187" s="72" t="s">
        <v>0</v>
      </c>
      <c r="D187" s="1" t="s">
        <v>27</v>
      </c>
      <c r="E187" s="1" t="s">
        <v>114</v>
      </c>
      <c r="F187" s="58" t="s">
        <v>116</v>
      </c>
      <c r="G187" s="26" t="s">
        <v>90</v>
      </c>
      <c r="H187" s="5">
        <f>H186-B187</f>
        <v>-10000</v>
      </c>
      <c r="I187" s="21">
        <f>+B187/M187</f>
        <v>5.208333333333333</v>
      </c>
      <c r="K187" t="s">
        <v>0</v>
      </c>
      <c r="L187">
        <v>5</v>
      </c>
      <c r="M187" s="2">
        <v>480</v>
      </c>
    </row>
    <row r="188" spans="1:13" s="69" customFormat="1" ht="12.75">
      <c r="A188" s="10"/>
      <c r="B188" s="284">
        <f>SUM(B185:B187)</f>
        <v>10000</v>
      </c>
      <c r="C188" s="10" t="s">
        <v>0</v>
      </c>
      <c r="D188" s="10"/>
      <c r="E188" s="10"/>
      <c r="F188" s="99"/>
      <c r="G188" s="17"/>
      <c r="H188" s="67">
        <v>0</v>
      </c>
      <c r="I188" s="68">
        <f t="shared" si="11"/>
        <v>20.833333333333332</v>
      </c>
      <c r="M188" s="2">
        <v>480</v>
      </c>
    </row>
    <row r="189" spans="2:13" ht="12.75">
      <c r="B189" s="283"/>
      <c r="H189" s="5">
        <f aca="true" t="shared" si="13" ref="H189:H195">H188-B189</f>
        <v>0</v>
      </c>
      <c r="I189" s="21">
        <f t="shared" si="11"/>
        <v>0</v>
      </c>
      <c r="M189" s="2">
        <v>480</v>
      </c>
    </row>
    <row r="190" spans="2:13" ht="12.75">
      <c r="B190" s="283"/>
      <c r="H190" s="5">
        <f t="shared" si="13"/>
        <v>0</v>
      </c>
      <c r="I190" s="21">
        <f t="shared" si="11"/>
        <v>0</v>
      </c>
      <c r="M190" s="2">
        <v>480</v>
      </c>
    </row>
    <row r="191" spans="1:13" ht="12.75">
      <c r="A191" s="11"/>
      <c r="B191" s="285">
        <v>4000</v>
      </c>
      <c r="C191" s="11" t="s">
        <v>117</v>
      </c>
      <c r="D191" s="11" t="s">
        <v>17</v>
      </c>
      <c r="E191" s="11" t="s">
        <v>33</v>
      </c>
      <c r="F191" s="58" t="s">
        <v>118</v>
      </c>
      <c r="G191" s="28" t="s">
        <v>56</v>
      </c>
      <c r="H191" s="5">
        <f t="shared" si="13"/>
        <v>-4000</v>
      </c>
      <c r="I191" s="21">
        <f>+B191/M191</f>
        <v>8.333333333333334</v>
      </c>
      <c r="K191" t="s">
        <v>114</v>
      </c>
      <c r="L191">
        <v>5</v>
      </c>
      <c r="M191" s="2">
        <v>480</v>
      </c>
    </row>
    <row r="192" spans="2:13" ht="12.75">
      <c r="B192" s="283">
        <v>700</v>
      </c>
      <c r="C192" s="11" t="s">
        <v>119</v>
      </c>
      <c r="D192" s="11" t="s">
        <v>17</v>
      </c>
      <c r="E192" s="1" t="s">
        <v>33</v>
      </c>
      <c r="F192" s="58" t="s">
        <v>120</v>
      </c>
      <c r="G192" s="26" t="s">
        <v>56</v>
      </c>
      <c r="H192" s="5">
        <f t="shared" si="13"/>
        <v>-4700</v>
      </c>
      <c r="I192" s="21">
        <f>+B192/M192</f>
        <v>1.4583333333333333</v>
      </c>
      <c r="K192" t="s">
        <v>114</v>
      </c>
      <c r="L192">
        <v>5</v>
      </c>
      <c r="M192" s="2">
        <v>480</v>
      </c>
    </row>
    <row r="193" spans="1:13" s="14" customFormat="1" ht="12.75">
      <c r="A193" s="11"/>
      <c r="B193" s="285">
        <v>700</v>
      </c>
      <c r="C193" s="11" t="s">
        <v>918</v>
      </c>
      <c r="D193" s="11" t="s">
        <v>17</v>
      </c>
      <c r="E193" s="11" t="s">
        <v>33</v>
      </c>
      <c r="F193" s="119" t="s">
        <v>120</v>
      </c>
      <c r="G193" s="28" t="s">
        <v>56</v>
      </c>
      <c r="H193" s="5">
        <f t="shared" si="13"/>
        <v>-5400</v>
      </c>
      <c r="I193" s="21">
        <f>+B193/M193</f>
        <v>1.4583333333333333</v>
      </c>
      <c r="K193" s="14" t="s">
        <v>114</v>
      </c>
      <c r="L193" s="14">
        <v>5</v>
      </c>
      <c r="M193" s="32">
        <v>480</v>
      </c>
    </row>
    <row r="194" spans="2:13" ht="12.75">
      <c r="B194" s="283">
        <v>1000</v>
      </c>
      <c r="C194" s="1" t="s">
        <v>121</v>
      </c>
      <c r="D194" s="11" t="s">
        <v>17</v>
      </c>
      <c r="E194" s="1" t="s">
        <v>33</v>
      </c>
      <c r="F194" s="58" t="s">
        <v>120</v>
      </c>
      <c r="G194" s="26" t="s">
        <v>90</v>
      </c>
      <c r="H194" s="5">
        <f t="shared" si="13"/>
        <v>-6400</v>
      </c>
      <c r="I194" s="21">
        <f>+B194/M194</f>
        <v>2.0833333333333335</v>
      </c>
      <c r="K194" t="s">
        <v>114</v>
      </c>
      <c r="L194">
        <v>5</v>
      </c>
      <c r="M194" s="2">
        <v>480</v>
      </c>
    </row>
    <row r="195" spans="2:13" ht="12.75">
      <c r="B195" s="283">
        <v>1000</v>
      </c>
      <c r="C195" s="1" t="s">
        <v>122</v>
      </c>
      <c r="D195" s="11" t="s">
        <v>17</v>
      </c>
      <c r="E195" s="1" t="s">
        <v>33</v>
      </c>
      <c r="F195" s="58" t="s">
        <v>120</v>
      </c>
      <c r="G195" s="26" t="s">
        <v>90</v>
      </c>
      <c r="H195" s="5">
        <f t="shared" si="13"/>
        <v>-7400</v>
      </c>
      <c r="I195" s="21">
        <f>+B195/M195</f>
        <v>2.0833333333333335</v>
      </c>
      <c r="K195" t="s">
        <v>114</v>
      </c>
      <c r="L195">
        <v>5</v>
      </c>
      <c r="M195" s="2">
        <v>480</v>
      </c>
    </row>
    <row r="196" spans="1:13" s="69" customFormat="1" ht="12.75">
      <c r="A196" s="10"/>
      <c r="B196" s="284">
        <f>SUM(B191:B195)</f>
        <v>7400</v>
      </c>
      <c r="C196" s="10" t="s">
        <v>38</v>
      </c>
      <c r="D196" s="10"/>
      <c r="E196" s="10"/>
      <c r="F196" s="99"/>
      <c r="G196" s="17"/>
      <c r="H196" s="67">
        <v>0</v>
      </c>
      <c r="I196" s="68">
        <f t="shared" si="11"/>
        <v>15.416666666666666</v>
      </c>
      <c r="M196" s="2">
        <v>480</v>
      </c>
    </row>
    <row r="197" spans="2:13" ht="12.75">
      <c r="B197" s="283"/>
      <c r="H197" s="5">
        <f>H196-B197</f>
        <v>0</v>
      </c>
      <c r="I197" s="21">
        <f aca="true" t="shared" si="14" ref="I197:I204">+B197/M197</f>
        <v>0</v>
      </c>
      <c r="M197" s="2">
        <v>480</v>
      </c>
    </row>
    <row r="198" spans="2:13" ht="12.75">
      <c r="B198" s="283"/>
      <c r="H198" s="5">
        <f>H197-B198</f>
        <v>0</v>
      </c>
      <c r="I198" s="21">
        <f t="shared" si="14"/>
        <v>0</v>
      </c>
      <c r="M198" s="2">
        <v>480</v>
      </c>
    </row>
    <row r="199" spans="2:13" ht="12.75">
      <c r="B199" s="285">
        <v>1200</v>
      </c>
      <c r="C199" s="11" t="s">
        <v>39</v>
      </c>
      <c r="D199" s="11" t="s">
        <v>17</v>
      </c>
      <c r="E199" s="30" t="s">
        <v>123</v>
      </c>
      <c r="F199" s="58" t="s">
        <v>120</v>
      </c>
      <c r="G199" s="31" t="s">
        <v>54</v>
      </c>
      <c r="H199" s="5">
        <f>H198-B199</f>
        <v>-1200</v>
      </c>
      <c r="I199" s="21">
        <f t="shared" si="14"/>
        <v>2.5</v>
      </c>
      <c r="K199" t="s">
        <v>114</v>
      </c>
      <c r="L199">
        <v>5</v>
      </c>
      <c r="M199" s="2">
        <v>480</v>
      </c>
    </row>
    <row r="200" spans="2:13" ht="12.75">
      <c r="B200" s="283">
        <v>1200</v>
      </c>
      <c r="C200" s="74" t="s">
        <v>39</v>
      </c>
      <c r="D200" s="11" t="s">
        <v>17</v>
      </c>
      <c r="E200" s="74" t="s">
        <v>123</v>
      </c>
      <c r="F200" s="58" t="s">
        <v>120</v>
      </c>
      <c r="G200" s="26" t="s">
        <v>56</v>
      </c>
      <c r="H200" s="5">
        <f>H199-B200</f>
        <v>-2400</v>
      </c>
      <c r="I200" s="21">
        <f t="shared" si="14"/>
        <v>2.5</v>
      </c>
      <c r="J200" s="75"/>
      <c r="K200" t="s">
        <v>114</v>
      </c>
      <c r="L200">
        <v>5</v>
      </c>
      <c r="M200" s="2">
        <v>480</v>
      </c>
    </row>
    <row r="201" spans="2:13" ht="12.75">
      <c r="B201" s="283">
        <v>1100</v>
      </c>
      <c r="C201" s="1" t="s">
        <v>39</v>
      </c>
      <c r="D201" s="11" t="s">
        <v>17</v>
      </c>
      <c r="E201" s="1" t="s">
        <v>123</v>
      </c>
      <c r="F201" s="58" t="s">
        <v>120</v>
      </c>
      <c r="G201" s="26" t="s">
        <v>90</v>
      </c>
      <c r="H201" s="5">
        <f>H200-B201</f>
        <v>-3500</v>
      </c>
      <c r="I201" s="21">
        <f t="shared" si="14"/>
        <v>2.2916666666666665</v>
      </c>
      <c r="K201" t="s">
        <v>114</v>
      </c>
      <c r="L201">
        <v>5</v>
      </c>
      <c r="M201" s="2">
        <v>480</v>
      </c>
    </row>
    <row r="202" spans="1:13" s="69" customFormat="1" ht="12.75">
      <c r="A202" s="10"/>
      <c r="B202" s="284">
        <f>SUM(B199:B201)</f>
        <v>3500</v>
      </c>
      <c r="C202" s="10"/>
      <c r="D202" s="10"/>
      <c r="E202" s="10" t="s">
        <v>123</v>
      </c>
      <c r="F202" s="99"/>
      <c r="G202" s="17"/>
      <c r="H202" s="67">
        <v>0</v>
      </c>
      <c r="I202" s="68">
        <f t="shared" si="14"/>
        <v>7.291666666666667</v>
      </c>
      <c r="M202" s="2">
        <v>480</v>
      </c>
    </row>
    <row r="203" spans="2:13" ht="12.75">
      <c r="B203" s="283"/>
      <c r="H203" s="5">
        <f>H202-B203</f>
        <v>0</v>
      </c>
      <c r="I203" s="21">
        <f t="shared" si="14"/>
        <v>0</v>
      </c>
      <c r="M203" s="2">
        <v>480</v>
      </c>
    </row>
    <row r="204" spans="2:13" ht="12.75">
      <c r="B204" s="283"/>
      <c r="H204" s="5">
        <f>H203-B204</f>
        <v>0</v>
      </c>
      <c r="I204" s="21">
        <f t="shared" si="14"/>
        <v>0</v>
      </c>
      <c r="M204" s="2">
        <v>480</v>
      </c>
    </row>
    <row r="205" spans="2:13" ht="12.75">
      <c r="B205" s="285">
        <v>5000</v>
      </c>
      <c r="C205" s="72" t="s">
        <v>70</v>
      </c>
      <c r="D205" s="11" t="s">
        <v>17</v>
      </c>
      <c r="E205" s="72" t="s">
        <v>33</v>
      </c>
      <c r="F205" s="58" t="s">
        <v>124</v>
      </c>
      <c r="G205" s="29" t="s">
        <v>54</v>
      </c>
      <c r="H205" s="5">
        <f>H204-B205</f>
        <v>-5000</v>
      </c>
      <c r="I205" s="21">
        <v>10</v>
      </c>
      <c r="J205" s="14"/>
      <c r="K205" t="s">
        <v>114</v>
      </c>
      <c r="L205">
        <v>5</v>
      </c>
      <c r="M205" s="2">
        <v>480</v>
      </c>
    </row>
    <row r="206" spans="1:13" s="69" customFormat="1" ht="12.75">
      <c r="A206" s="10"/>
      <c r="B206" s="284">
        <f>SUM(B205:B205)</f>
        <v>5000</v>
      </c>
      <c r="C206" s="10" t="s">
        <v>70</v>
      </c>
      <c r="D206" s="10"/>
      <c r="E206" s="10"/>
      <c r="F206" s="99"/>
      <c r="G206" s="17"/>
      <c r="H206" s="67">
        <v>0</v>
      </c>
      <c r="I206" s="68">
        <f aca="true" t="shared" si="15" ref="I206:I214">+B206/M206</f>
        <v>10.416666666666666</v>
      </c>
      <c r="M206" s="2">
        <v>480</v>
      </c>
    </row>
    <row r="207" spans="2:13" ht="12.75">
      <c r="B207" s="283"/>
      <c r="H207" s="5">
        <f>H206-B207</f>
        <v>0</v>
      </c>
      <c r="I207" s="21">
        <f t="shared" si="15"/>
        <v>0</v>
      </c>
      <c r="M207" s="2">
        <v>480</v>
      </c>
    </row>
    <row r="208" spans="2:13" ht="12.75">
      <c r="B208" s="283"/>
      <c r="H208" s="5">
        <f>H207-B208</f>
        <v>0</v>
      </c>
      <c r="I208" s="21">
        <f t="shared" si="15"/>
        <v>0</v>
      </c>
      <c r="M208" s="2">
        <v>480</v>
      </c>
    </row>
    <row r="209" spans="2:13" ht="12.75">
      <c r="B209" s="285">
        <v>2000</v>
      </c>
      <c r="C209" s="11" t="s">
        <v>41</v>
      </c>
      <c r="D209" s="11" t="s">
        <v>17</v>
      </c>
      <c r="E209" s="11" t="s">
        <v>33</v>
      </c>
      <c r="F209" s="58" t="s">
        <v>120</v>
      </c>
      <c r="G209" s="28" t="s">
        <v>54</v>
      </c>
      <c r="H209" s="5">
        <f>H208-B209</f>
        <v>-2000</v>
      </c>
      <c r="I209" s="21">
        <f t="shared" si="15"/>
        <v>4.166666666666667</v>
      </c>
      <c r="K209" t="s">
        <v>114</v>
      </c>
      <c r="L209">
        <v>5</v>
      </c>
      <c r="M209" s="2">
        <v>480</v>
      </c>
    </row>
    <row r="210" spans="2:13" ht="12.75">
      <c r="B210" s="283">
        <v>2000</v>
      </c>
      <c r="C210" s="1" t="s">
        <v>41</v>
      </c>
      <c r="D210" s="11" t="s">
        <v>17</v>
      </c>
      <c r="E210" s="1" t="s">
        <v>33</v>
      </c>
      <c r="F210" s="58" t="s">
        <v>120</v>
      </c>
      <c r="G210" s="26" t="s">
        <v>56</v>
      </c>
      <c r="H210" s="5">
        <f>H209-B210</f>
        <v>-4000</v>
      </c>
      <c r="I210" s="21">
        <f t="shared" si="15"/>
        <v>4.166666666666667</v>
      </c>
      <c r="K210" t="s">
        <v>114</v>
      </c>
      <c r="L210">
        <v>5</v>
      </c>
      <c r="M210" s="2">
        <v>480</v>
      </c>
    </row>
    <row r="211" spans="2:13" ht="12.75">
      <c r="B211" s="283">
        <v>2000</v>
      </c>
      <c r="C211" s="1" t="s">
        <v>41</v>
      </c>
      <c r="D211" s="11" t="s">
        <v>17</v>
      </c>
      <c r="E211" s="1" t="s">
        <v>33</v>
      </c>
      <c r="F211" s="58" t="s">
        <v>120</v>
      </c>
      <c r="G211" s="26" t="s">
        <v>90</v>
      </c>
      <c r="H211" s="5">
        <f>H210-B211</f>
        <v>-6000</v>
      </c>
      <c r="I211" s="21">
        <f t="shared" si="15"/>
        <v>4.166666666666667</v>
      </c>
      <c r="K211" t="s">
        <v>114</v>
      </c>
      <c r="L211">
        <v>5</v>
      </c>
      <c r="M211" s="2">
        <v>480</v>
      </c>
    </row>
    <row r="212" spans="1:13" s="69" customFormat="1" ht="12.75">
      <c r="A212" s="10"/>
      <c r="B212" s="284">
        <f>SUM(B209:B211)</f>
        <v>6000</v>
      </c>
      <c r="C212" s="10" t="s">
        <v>41</v>
      </c>
      <c r="D212" s="10"/>
      <c r="E212" s="10"/>
      <c r="F212" s="99"/>
      <c r="G212" s="17"/>
      <c r="H212" s="67">
        <v>0</v>
      </c>
      <c r="I212" s="68">
        <f t="shared" si="15"/>
        <v>12.5</v>
      </c>
      <c r="M212" s="2">
        <v>480</v>
      </c>
    </row>
    <row r="213" spans="2:13" ht="12.75">
      <c r="B213" s="283"/>
      <c r="H213" s="5">
        <f>H212-B213</f>
        <v>0</v>
      </c>
      <c r="I213" s="21">
        <f t="shared" si="15"/>
        <v>0</v>
      </c>
      <c r="M213" s="2">
        <v>480</v>
      </c>
    </row>
    <row r="214" spans="2:13" ht="12.75">
      <c r="B214" s="283"/>
      <c r="H214" s="5">
        <f>H213-B214</f>
        <v>0</v>
      </c>
      <c r="I214" s="21">
        <f t="shared" si="15"/>
        <v>0</v>
      </c>
      <c r="M214" s="2">
        <v>480</v>
      </c>
    </row>
    <row r="215" spans="2:13" ht="12.75">
      <c r="B215" s="283">
        <v>1100</v>
      </c>
      <c r="C215" s="1" t="s">
        <v>97</v>
      </c>
      <c r="D215" s="11" t="s">
        <v>17</v>
      </c>
      <c r="E215" s="1" t="s">
        <v>74</v>
      </c>
      <c r="F215" s="58" t="s">
        <v>120</v>
      </c>
      <c r="G215" s="26" t="s">
        <v>56</v>
      </c>
      <c r="H215" s="5">
        <f>H214-B215</f>
        <v>-1100</v>
      </c>
      <c r="I215" s="21">
        <v>2.2</v>
      </c>
      <c r="K215" t="s">
        <v>114</v>
      </c>
      <c r="L215">
        <v>5</v>
      </c>
      <c r="M215" s="2">
        <v>480</v>
      </c>
    </row>
    <row r="216" spans="2:13" ht="12.75">
      <c r="B216" s="283">
        <v>1000</v>
      </c>
      <c r="C216" s="1" t="s">
        <v>97</v>
      </c>
      <c r="D216" s="11" t="s">
        <v>17</v>
      </c>
      <c r="E216" s="1" t="s">
        <v>74</v>
      </c>
      <c r="F216" s="58" t="s">
        <v>120</v>
      </c>
      <c r="G216" s="26" t="s">
        <v>90</v>
      </c>
      <c r="H216" s="5">
        <f>H215-B216</f>
        <v>-2100</v>
      </c>
      <c r="I216" s="21">
        <v>2</v>
      </c>
      <c r="K216" t="s">
        <v>114</v>
      </c>
      <c r="L216">
        <v>5</v>
      </c>
      <c r="M216" s="2">
        <v>480</v>
      </c>
    </row>
    <row r="217" spans="1:13" s="69" customFormat="1" ht="12.75">
      <c r="A217" s="10"/>
      <c r="B217" s="284">
        <f>SUM(B215:B216)</f>
        <v>2100</v>
      </c>
      <c r="C217" s="10"/>
      <c r="D217" s="10"/>
      <c r="E217" s="10" t="s">
        <v>108</v>
      </c>
      <c r="F217" s="99"/>
      <c r="G217" s="17"/>
      <c r="H217" s="67">
        <v>0</v>
      </c>
      <c r="I217" s="68">
        <f aca="true" t="shared" si="16" ref="I217:I227">+B217/M217</f>
        <v>4.375</v>
      </c>
      <c r="M217" s="2">
        <v>480</v>
      </c>
    </row>
    <row r="218" spans="2:13" ht="12.75">
      <c r="B218" s="283"/>
      <c r="H218" s="5">
        <f>H217-B218</f>
        <v>0</v>
      </c>
      <c r="I218" s="21">
        <f t="shared" si="16"/>
        <v>0</v>
      </c>
      <c r="M218" s="2">
        <v>480</v>
      </c>
    </row>
    <row r="219" spans="2:13" ht="12.75">
      <c r="B219" s="283"/>
      <c r="H219" s="5">
        <f>H218-B219</f>
        <v>0</v>
      </c>
      <c r="I219" s="21">
        <f t="shared" si="16"/>
        <v>0</v>
      </c>
      <c r="M219" s="2">
        <v>480</v>
      </c>
    </row>
    <row r="220" spans="2:13" ht="12.75">
      <c r="B220" s="287"/>
      <c r="H220" s="5">
        <f>H219-B220</f>
        <v>0</v>
      </c>
      <c r="I220" s="21">
        <f t="shared" si="16"/>
        <v>0</v>
      </c>
      <c r="M220" s="2">
        <v>480</v>
      </c>
    </row>
    <row r="221" spans="2:13" ht="12.75">
      <c r="B221" s="283"/>
      <c r="H221" s="5">
        <f>H220-B221</f>
        <v>0</v>
      </c>
      <c r="I221" s="21">
        <f t="shared" si="16"/>
        <v>0</v>
      </c>
      <c r="M221" s="2">
        <v>480</v>
      </c>
    </row>
    <row r="222" spans="1:13" s="69" customFormat="1" ht="12.75">
      <c r="A222" s="10"/>
      <c r="B222" s="284">
        <f>+B226+B234+B239+B243+B248+B253</f>
        <v>27000</v>
      </c>
      <c r="C222" s="63" t="s">
        <v>126</v>
      </c>
      <c r="D222" s="81" t="s">
        <v>139</v>
      </c>
      <c r="E222" s="63" t="s">
        <v>135</v>
      </c>
      <c r="F222" s="65" t="s">
        <v>136</v>
      </c>
      <c r="G222" s="66" t="s">
        <v>45</v>
      </c>
      <c r="H222" s="67"/>
      <c r="I222" s="68">
        <f t="shared" si="16"/>
        <v>56.25</v>
      </c>
      <c r="J222" s="68"/>
      <c r="K222" s="68"/>
      <c r="M222" s="2">
        <v>480</v>
      </c>
    </row>
    <row r="223" spans="2:13" ht="12.75">
      <c r="B223" s="283"/>
      <c r="H223" s="5">
        <f>H222-B223</f>
        <v>0</v>
      </c>
      <c r="I223" s="21">
        <f t="shared" si="16"/>
        <v>0</v>
      </c>
      <c r="M223" s="2">
        <v>480</v>
      </c>
    </row>
    <row r="224" spans="2:13" ht="12.75">
      <c r="B224" s="283">
        <v>3000</v>
      </c>
      <c r="C224" s="72" t="s">
        <v>0</v>
      </c>
      <c r="D224" s="1" t="s">
        <v>27</v>
      </c>
      <c r="E224" s="1" t="s">
        <v>46</v>
      </c>
      <c r="F224" s="58" t="s">
        <v>127</v>
      </c>
      <c r="G224" s="26" t="s">
        <v>90</v>
      </c>
      <c r="H224" s="5">
        <f>H223-B224</f>
        <v>-3000</v>
      </c>
      <c r="I224" s="21">
        <f t="shared" si="16"/>
        <v>6.25</v>
      </c>
      <c r="K224" t="s">
        <v>0</v>
      </c>
      <c r="L224">
        <v>6</v>
      </c>
      <c r="M224" s="2">
        <v>480</v>
      </c>
    </row>
    <row r="225" spans="2:13" ht="12.75">
      <c r="B225" s="283">
        <v>2000</v>
      </c>
      <c r="C225" s="72" t="s">
        <v>0</v>
      </c>
      <c r="D225" s="1" t="s">
        <v>27</v>
      </c>
      <c r="E225" s="1" t="s">
        <v>46</v>
      </c>
      <c r="F225" s="58" t="s">
        <v>128</v>
      </c>
      <c r="G225" s="26" t="s">
        <v>129</v>
      </c>
      <c r="H225" s="5">
        <f>H224-B225</f>
        <v>-5000</v>
      </c>
      <c r="I225" s="21">
        <f t="shared" si="16"/>
        <v>4.166666666666667</v>
      </c>
      <c r="K225" t="s">
        <v>0</v>
      </c>
      <c r="L225">
        <v>6</v>
      </c>
      <c r="M225" s="2">
        <v>480</v>
      </c>
    </row>
    <row r="226" spans="1:13" s="69" customFormat="1" ht="12.75">
      <c r="A226" s="10"/>
      <c r="B226" s="284">
        <f>SUM(B224:B225)</f>
        <v>5000</v>
      </c>
      <c r="C226" s="10" t="s">
        <v>0</v>
      </c>
      <c r="D226" s="10"/>
      <c r="E226" s="10"/>
      <c r="F226" s="99"/>
      <c r="G226" s="17"/>
      <c r="H226" s="67">
        <v>0</v>
      </c>
      <c r="I226" s="68">
        <f t="shared" si="16"/>
        <v>10.416666666666666</v>
      </c>
      <c r="M226" s="2">
        <v>480</v>
      </c>
    </row>
    <row r="227" spans="2:13" ht="12.75">
      <c r="B227" s="283"/>
      <c r="H227" s="5">
        <f>H226-B227</f>
        <v>0</v>
      </c>
      <c r="I227" s="21">
        <f t="shared" si="16"/>
        <v>0</v>
      </c>
      <c r="M227" s="2">
        <v>480</v>
      </c>
    </row>
    <row r="228" spans="2:13" ht="12.75">
      <c r="B228" s="283"/>
      <c r="H228" s="5">
        <f aca="true" t="shared" si="17" ref="H228:H233">H227-B228</f>
        <v>0</v>
      </c>
      <c r="I228" s="21">
        <f aca="true" t="shared" si="18" ref="I228:I233">+B228/M228</f>
        <v>0</v>
      </c>
      <c r="M228" s="2">
        <v>480</v>
      </c>
    </row>
    <row r="229" spans="2:13" ht="12.75">
      <c r="B229" s="283">
        <v>1000</v>
      </c>
      <c r="C229" s="1" t="s">
        <v>130</v>
      </c>
      <c r="D229" s="11" t="s">
        <v>17</v>
      </c>
      <c r="E229" s="1" t="s">
        <v>33</v>
      </c>
      <c r="F229" s="58" t="s">
        <v>131</v>
      </c>
      <c r="G229" s="26" t="s">
        <v>90</v>
      </c>
      <c r="H229" s="5">
        <f t="shared" si="17"/>
        <v>-1000</v>
      </c>
      <c r="I229" s="21">
        <f t="shared" si="18"/>
        <v>2.0833333333333335</v>
      </c>
      <c r="K229" t="s">
        <v>46</v>
      </c>
      <c r="L229">
        <v>6</v>
      </c>
      <c r="M229" s="2">
        <v>480</v>
      </c>
    </row>
    <row r="230" spans="2:13" ht="12.75">
      <c r="B230" s="283">
        <v>1000</v>
      </c>
      <c r="C230" s="1" t="s">
        <v>132</v>
      </c>
      <c r="D230" s="11" t="s">
        <v>17</v>
      </c>
      <c r="E230" s="1" t="s">
        <v>33</v>
      </c>
      <c r="F230" s="58" t="s">
        <v>131</v>
      </c>
      <c r="G230" s="26" t="s">
        <v>90</v>
      </c>
      <c r="H230" s="5">
        <f t="shared" si="17"/>
        <v>-2000</v>
      </c>
      <c r="I230" s="21">
        <f t="shared" si="18"/>
        <v>2.0833333333333335</v>
      </c>
      <c r="K230" t="s">
        <v>46</v>
      </c>
      <c r="L230">
        <v>6</v>
      </c>
      <c r="M230" s="2">
        <v>480</v>
      </c>
    </row>
    <row r="231" spans="2:13" ht="12.75">
      <c r="B231" s="283">
        <v>1000</v>
      </c>
      <c r="C231" s="1" t="s">
        <v>130</v>
      </c>
      <c r="D231" s="11" t="s">
        <v>17</v>
      </c>
      <c r="E231" s="1" t="s">
        <v>33</v>
      </c>
      <c r="F231" s="58" t="s">
        <v>131</v>
      </c>
      <c r="G231" s="26" t="s">
        <v>129</v>
      </c>
      <c r="H231" s="5">
        <f t="shared" si="17"/>
        <v>-3000</v>
      </c>
      <c r="I231" s="21">
        <f t="shared" si="18"/>
        <v>2.0833333333333335</v>
      </c>
      <c r="K231" t="s">
        <v>46</v>
      </c>
      <c r="L231">
        <v>6</v>
      </c>
      <c r="M231" s="2">
        <v>480</v>
      </c>
    </row>
    <row r="232" spans="2:13" ht="12.75">
      <c r="B232" s="283">
        <v>1000</v>
      </c>
      <c r="C232" s="1" t="s">
        <v>132</v>
      </c>
      <c r="D232" s="11" t="s">
        <v>17</v>
      </c>
      <c r="E232" s="1" t="s">
        <v>33</v>
      </c>
      <c r="F232" s="58" t="s">
        <v>131</v>
      </c>
      <c r="G232" s="26" t="s">
        <v>129</v>
      </c>
      <c r="H232" s="5">
        <f t="shared" si="17"/>
        <v>-4000</v>
      </c>
      <c r="I232" s="21">
        <f t="shared" si="18"/>
        <v>2.0833333333333335</v>
      </c>
      <c r="K232" t="s">
        <v>46</v>
      </c>
      <c r="L232">
        <v>6</v>
      </c>
      <c r="M232" s="2">
        <v>480</v>
      </c>
    </row>
    <row r="233" spans="2:13" ht="12.75">
      <c r="B233" s="283">
        <v>4000</v>
      </c>
      <c r="C233" s="1" t="s">
        <v>133</v>
      </c>
      <c r="D233" s="11" t="s">
        <v>17</v>
      </c>
      <c r="E233" s="1" t="s">
        <v>33</v>
      </c>
      <c r="F233" s="58" t="s">
        <v>134</v>
      </c>
      <c r="G233" s="26" t="s">
        <v>129</v>
      </c>
      <c r="H233" s="5">
        <f t="shared" si="17"/>
        <v>-8000</v>
      </c>
      <c r="I233" s="21">
        <f t="shared" si="18"/>
        <v>8.333333333333334</v>
      </c>
      <c r="K233" t="s">
        <v>46</v>
      </c>
      <c r="L233">
        <v>6</v>
      </c>
      <c r="M233" s="2">
        <v>480</v>
      </c>
    </row>
    <row r="234" spans="1:13" s="69" customFormat="1" ht="12.75">
      <c r="A234" s="10"/>
      <c r="B234" s="284">
        <f>SUM(B229:B233)</f>
        <v>8000</v>
      </c>
      <c r="C234" s="10" t="s">
        <v>38</v>
      </c>
      <c r="D234" s="10"/>
      <c r="E234" s="10"/>
      <c r="F234" s="99"/>
      <c r="G234" s="17"/>
      <c r="H234" s="67">
        <v>0</v>
      </c>
      <c r="I234" s="68">
        <f aca="true" t="shared" si="19" ref="I234:I265">+B234/M234</f>
        <v>16.666666666666668</v>
      </c>
      <c r="M234" s="2">
        <v>480</v>
      </c>
    </row>
    <row r="235" spans="2:13" ht="12.75">
      <c r="B235" s="283"/>
      <c r="H235" s="5">
        <f>H234-B235</f>
        <v>0</v>
      </c>
      <c r="I235" s="21">
        <f t="shared" si="19"/>
        <v>0</v>
      </c>
      <c r="M235" s="2">
        <v>480</v>
      </c>
    </row>
    <row r="236" spans="2:13" ht="12.75">
      <c r="B236" s="283"/>
      <c r="H236" s="5">
        <f>H235-B236</f>
        <v>0</v>
      </c>
      <c r="I236" s="21">
        <f t="shared" si="19"/>
        <v>0</v>
      </c>
      <c r="M236" s="2">
        <v>480</v>
      </c>
    </row>
    <row r="237" spans="2:13" ht="12.75">
      <c r="B237" s="283">
        <v>1500</v>
      </c>
      <c r="C237" s="1" t="s">
        <v>39</v>
      </c>
      <c r="D237" s="11" t="s">
        <v>17</v>
      </c>
      <c r="E237" s="1" t="s">
        <v>40</v>
      </c>
      <c r="F237" s="58" t="s">
        <v>131</v>
      </c>
      <c r="G237" s="26" t="s">
        <v>90</v>
      </c>
      <c r="H237" s="5">
        <f>H236-B237</f>
        <v>-1500</v>
      </c>
      <c r="I237" s="21">
        <f t="shared" si="19"/>
        <v>3.125</v>
      </c>
      <c r="K237" t="s">
        <v>46</v>
      </c>
      <c r="L237">
        <v>6</v>
      </c>
      <c r="M237" s="2">
        <v>480</v>
      </c>
    </row>
    <row r="238" spans="2:13" ht="12.75">
      <c r="B238" s="283">
        <v>1500</v>
      </c>
      <c r="C238" s="1" t="s">
        <v>39</v>
      </c>
      <c r="D238" s="11" t="s">
        <v>17</v>
      </c>
      <c r="E238" s="1" t="s">
        <v>40</v>
      </c>
      <c r="F238" s="58" t="s">
        <v>131</v>
      </c>
      <c r="G238" s="26" t="s">
        <v>129</v>
      </c>
      <c r="H238" s="5">
        <f>H237-B238</f>
        <v>-3000</v>
      </c>
      <c r="I238" s="21">
        <f t="shared" si="19"/>
        <v>3.125</v>
      </c>
      <c r="K238" t="s">
        <v>46</v>
      </c>
      <c r="L238">
        <v>6</v>
      </c>
      <c r="M238" s="2">
        <v>480</v>
      </c>
    </row>
    <row r="239" spans="1:13" s="69" customFormat="1" ht="12.75">
      <c r="A239" s="10"/>
      <c r="B239" s="284">
        <f>SUM(B237:B238)</f>
        <v>3000</v>
      </c>
      <c r="C239" s="10"/>
      <c r="D239" s="10"/>
      <c r="E239" s="10" t="s">
        <v>40</v>
      </c>
      <c r="F239" s="99"/>
      <c r="G239" s="17"/>
      <c r="H239" s="67">
        <v>0</v>
      </c>
      <c r="I239" s="68">
        <f t="shared" si="19"/>
        <v>6.25</v>
      </c>
      <c r="M239" s="2">
        <v>480</v>
      </c>
    </row>
    <row r="240" spans="2:13" ht="12.75">
      <c r="B240" s="283"/>
      <c r="H240" s="5">
        <f>H239-B240</f>
        <v>0</v>
      </c>
      <c r="I240" s="21">
        <f t="shared" si="19"/>
        <v>0</v>
      </c>
      <c r="M240" s="2">
        <v>480</v>
      </c>
    </row>
    <row r="241" spans="2:13" ht="12.75">
      <c r="B241" s="283"/>
      <c r="H241" s="5">
        <f>H240-B241</f>
        <v>0</v>
      </c>
      <c r="I241" s="21">
        <f t="shared" si="19"/>
        <v>0</v>
      </c>
      <c r="M241" s="2">
        <v>480</v>
      </c>
    </row>
    <row r="242" spans="2:13" ht="12.75">
      <c r="B242" s="283">
        <v>5000</v>
      </c>
      <c r="C242" s="1" t="s">
        <v>137</v>
      </c>
      <c r="D242" s="11" t="s">
        <v>17</v>
      </c>
      <c r="E242" s="1" t="s">
        <v>33</v>
      </c>
      <c r="F242" s="58" t="s">
        <v>138</v>
      </c>
      <c r="G242" s="26" t="s">
        <v>90</v>
      </c>
      <c r="H242" s="5">
        <f>H241-B242</f>
        <v>-5000</v>
      </c>
      <c r="I242" s="21">
        <f t="shared" si="19"/>
        <v>10.416666666666666</v>
      </c>
      <c r="K242" t="s">
        <v>46</v>
      </c>
      <c r="L242">
        <v>6</v>
      </c>
      <c r="M242" s="2">
        <v>480</v>
      </c>
    </row>
    <row r="243" spans="1:13" s="69" customFormat="1" ht="12.75">
      <c r="A243" s="10"/>
      <c r="B243" s="284">
        <f>SUM(B242)</f>
        <v>5000</v>
      </c>
      <c r="C243" s="10" t="s">
        <v>70</v>
      </c>
      <c r="D243" s="10"/>
      <c r="E243" s="10"/>
      <c r="F243" s="99"/>
      <c r="G243" s="17"/>
      <c r="H243" s="67">
        <v>0</v>
      </c>
      <c r="I243" s="68">
        <f t="shared" si="19"/>
        <v>10.416666666666666</v>
      </c>
      <c r="M243" s="2">
        <v>480</v>
      </c>
    </row>
    <row r="244" spans="2:13" ht="12.75">
      <c r="B244" s="283"/>
      <c r="H244" s="5">
        <f>H243-B244</f>
        <v>0</v>
      </c>
      <c r="I244" s="21">
        <f t="shared" si="19"/>
        <v>0</v>
      </c>
      <c r="M244" s="2">
        <v>480</v>
      </c>
    </row>
    <row r="245" spans="2:13" ht="12.75">
      <c r="B245" s="283"/>
      <c r="H245" s="5">
        <f>H244-B245</f>
        <v>0</v>
      </c>
      <c r="I245" s="21">
        <f t="shared" si="19"/>
        <v>0</v>
      </c>
      <c r="M245" s="2">
        <v>480</v>
      </c>
    </row>
    <row r="246" spans="2:13" ht="12.75">
      <c r="B246" s="283">
        <v>2000</v>
      </c>
      <c r="C246" s="1" t="s">
        <v>41</v>
      </c>
      <c r="D246" s="11" t="s">
        <v>17</v>
      </c>
      <c r="E246" s="1" t="s">
        <v>33</v>
      </c>
      <c r="F246" s="58" t="s">
        <v>131</v>
      </c>
      <c r="G246" s="26" t="s">
        <v>90</v>
      </c>
      <c r="H246" s="5">
        <f>H245-B246</f>
        <v>-2000</v>
      </c>
      <c r="I246" s="21">
        <f t="shared" si="19"/>
        <v>4.166666666666667</v>
      </c>
      <c r="K246" t="s">
        <v>46</v>
      </c>
      <c r="L246">
        <v>6</v>
      </c>
      <c r="M246" s="2">
        <v>480</v>
      </c>
    </row>
    <row r="247" spans="2:13" ht="12.75">
      <c r="B247" s="283">
        <v>2000</v>
      </c>
      <c r="C247" s="1" t="s">
        <v>41</v>
      </c>
      <c r="D247" s="11" t="s">
        <v>17</v>
      </c>
      <c r="E247" s="1" t="s">
        <v>33</v>
      </c>
      <c r="F247" s="58" t="s">
        <v>131</v>
      </c>
      <c r="G247" s="26" t="s">
        <v>129</v>
      </c>
      <c r="H247" s="5">
        <f>H246-B247</f>
        <v>-4000</v>
      </c>
      <c r="I247" s="21">
        <f t="shared" si="19"/>
        <v>4.166666666666667</v>
      </c>
      <c r="K247" t="s">
        <v>46</v>
      </c>
      <c r="L247">
        <v>6</v>
      </c>
      <c r="M247" s="2">
        <v>480</v>
      </c>
    </row>
    <row r="248" spans="1:13" s="69" customFormat="1" ht="12.75">
      <c r="A248" s="10"/>
      <c r="B248" s="284">
        <f>SUM(B246:B247)</f>
        <v>4000</v>
      </c>
      <c r="C248" s="10" t="s">
        <v>41</v>
      </c>
      <c r="D248" s="10"/>
      <c r="E248" s="10"/>
      <c r="F248" s="99"/>
      <c r="G248" s="17"/>
      <c r="H248" s="67">
        <v>0</v>
      </c>
      <c r="I248" s="68">
        <f t="shared" si="19"/>
        <v>8.333333333333334</v>
      </c>
      <c r="M248" s="2">
        <v>480</v>
      </c>
    </row>
    <row r="249" spans="2:13" ht="12.75">
      <c r="B249" s="283"/>
      <c r="H249" s="5">
        <f>H248-B249</f>
        <v>0</v>
      </c>
      <c r="I249" s="21">
        <f t="shared" si="19"/>
        <v>0</v>
      </c>
      <c r="M249" s="2">
        <v>480</v>
      </c>
    </row>
    <row r="250" spans="2:13" ht="12.75">
      <c r="B250" s="283"/>
      <c r="H250" s="5">
        <f>H249-B250</f>
        <v>0</v>
      </c>
      <c r="I250" s="21">
        <f t="shared" si="19"/>
        <v>0</v>
      </c>
      <c r="M250" s="2">
        <v>480</v>
      </c>
    </row>
    <row r="251" spans="2:13" ht="12.75">
      <c r="B251" s="283">
        <v>1000</v>
      </c>
      <c r="C251" s="1" t="s">
        <v>73</v>
      </c>
      <c r="D251" s="11" t="s">
        <v>17</v>
      </c>
      <c r="E251" s="1" t="s">
        <v>74</v>
      </c>
      <c r="F251" s="58" t="s">
        <v>131</v>
      </c>
      <c r="G251" s="26" t="s">
        <v>90</v>
      </c>
      <c r="H251" s="5">
        <f>H250-B251</f>
        <v>-1000</v>
      </c>
      <c r="I251" s="21">
        <f t="shared" si="19"/>
        <v>2.0833333333333335</v>
      </c>
      <c r="K251" t="s">
        <v>46</v>
      </c>
      <c r="L251">
        <v>6</v>
      </c>
      <c r="M251" s="2">
        <v>480</v>
      </c>
    </row>
    <row r="252" spans="1:13" s="14" customFormat="1" ht="12.75">
      <c r="A252" s="11"/>
      <c r="B252" s="285">
        <v>1000</v>
      </c>
      <c r="C252" s="11" t="s">
        <v>73</v>
      </c>
      <c r="D252" s="11" t="s">
        <v>17</v>
      </c>
      <c r="E252" s="11" t="s">
        <v>74</v>
      </c>
      <c r="F252" s="119" t="s">
        <v>131</v>
      </c>
      <c r="G252" s="28" t="s">
        <v>129</v>
      </c>
      <c r="H252" s="5">
        <f>H251-B252</f>
        <v>-2000</v>
      </c>
      <c r="I252" s="21">
        <f t="shared" si="19"/>
        <v>2.0833333333333335</v>
      </c>
      <c r="K252" s="14" t="s">
        <v>46</v>
      </c>
      <c r="L252" s="14">
        <v>6</v>
      </c>
      <c r="M252" s="2">
        <v>480</v>
      </c>
    </row>
    <row r="253" spans="1:13" s="69" customFormat="1" ht="12.75">
      <c r="A253" s="10"/>
      <c r="B253" s="284">
        <f>SUM(B251:B252)</f>
        <v>2000</v>
      </c>
      <c r="C253" s="10"/>
      <c r="D253" s="10"/>
      <c r="E253" s="10" t="s">
        <v>74</v>
      </c>
      <c r="F253" s="99"/>
      <c r="G253" s="17"/>
      <c r="H253" s="67">
        <v>0</v>
      </c>
      <c r="I253" s="68">
        <f t="shared" si="19"/>
        <v>4.166666666666667</v>
      </c>
      <c r="M253" s="2">
        <v>480</v>
      </c>
    </row>
    <row r="254" spans="2:13" ht="12.75">
      <c r="B254" s="283"/>
      <c r="H254" s="5">
        <f>H253-B254</f>
        <v>0</v>
      </c>
      <c r="I254" s="21">
        <f t="shared" si="19"/>
        <v>0</v>
      </c>
      <c r="M254" s="2">
        <v>480</v>
      </c>
    </row>
    <row r="255" spans="2:13" ht="12.75">
      <c r="B255" s="283"/>
      <c r="H255" s="5">
        <f>H254-B255</f>
        <v>0</v>
      </c>
      <c r="I255" s="21">
        <f t="shared" si="19"/>
        <v>0</v>
      </c>
      <c r="M255" s="2">
        <v>480</v>
      </c>
    </row>
    <row r="256" spans="2:13" ht="12.75">
      <c r="B256" s="283"/>
      <c r="H256" s="5">
        <f>H255-B256</f>
        <v>0</v>
      </c>
      <c r="I256" s="21">
        <f t="shared" si="19"/>
        <v>0</v>
      </c>
      <c r="M256" s="2">
        <v>480</v>
      </c>
    </row>
    <row r="257" spans="2:13" ht="12.75">
      <c r="B257" s="283"/>
      <c r="H257" s="5">
        <f>H256-B257</f>
        <v>0</v>
      </c>
      <c r="I257" s="21">
        <f t="shared" si="19"/>
        <v>0</v>
      </c>
      <c r="M257" s="2">
        <v>480</v>
      </c>
    </row>
    <row r="258" spans="1:13" s="69" customFormat="1" ht="12.75">
      <c r="A258" s="10"/>
      <c r="B258" s="284">
        <f>+B263+B268+B274+B279+B285+B289+B293</f>
        <v>29200</v>
      </c>
      <c r="C258" s="63" t="s">
        <v>140</v>
      </c>
      <c r="D258" s="81" t="s">
        <v>153</v>
      </c>
      <c r="E258" s="63" t="s">
        <v>29</v>
      </c>
      <c r="F258" s="65" t="s">
        <v>141</v>
      </c>
      <c r="G258" s="66" t="s">
        <v>30</v>
      </c>
      <c r="H258" s="67"/>
      <c r="I258" s="68">
        <f t="shared" si="19"/>
        <v>60.833333333333336</v>
      </c>
      <c r="J258" s="68"/>
      <c r="K258" s="68"/>
      <c r="M258" s="2">
        <v>480</v>
      </c>
    </row>
    <row r="259" spans="2:13" ht="12.75">
      <c r="B259" s="283"/>
      <c r="H259" s="5">
        <f>H258-B259</f>
        <v>0</v>
      </c>
      <c r="I259" s="21">
        <f t="shared" si="19"/>
        <v>0</v>
      </c>
      <c r="M259" s="2">
        <v>480</v>
      </c>
    </row>
    <row r="260" spans="2:13" ht="12.75">
      <c r="B260" s="283">
        <v>2500</v>
      </c>
      <c r="C260" s="72" t="s">
        <v>0</v>
      </c>
      <c r="D260" s="1" t="s">
        <v>27</v>
      </c>
      <c r="E260" s="1" t="s">
        <v>36</v>
      </c>
      <c r="F260" s="58" t="s">
        <v>858</v>
      </c>
      <c r="G260" s="26" t="s">
        <v>859</v>
      </c>
      <c r="H260" s="5">
        <f>H259-B260</f>
        <v>-2500</v>
      </c>
      <c r="I260" s="21">
        <f t="shared" si="19"/>
        <v>5.208333333333333</v>
      </c>
      <c r="K260" t="s">
        <v>0</v>
      </c>
      <c r="L260">
        <v>7</v>
      </c>
      <c r="M260" s="2">
        <v>480</v>
      </c>
    </row>
    <row r="261" spans="2:13" ht="12.75">
      <c r="B261" s="283">
        <v>2000</v>
      </c>
      <c r="C261" s="1" t="s">
        <v>142</v>
      </c>
      <c r="D261" s="11" t="s">
        <v>17</v>
      </c>
      <c r="E261" s="1" t="s">
        <v>143</v>
      </c>
      <c r="F261" s="58" t="s">
        <v>144</v>
      </c>
      <c r="G261" s="26" t="s">
        <v>129</v>
      </c>
      <c r="H261" s="5">
        <f>H260-B261</f>
        <v>-4500</v>
      </c>
      <c r="I261" s="21">
        <f t="shared" si="19"/>
        <v>4.166666666666667</v>
      </c>
      <c r="K261" s="14" t="s">
        <v>36</v>
      </c>
      <c r="L261">
        <v>7</v>
      </c>
      <c r="M261" s="2">
        <v>480</v>
      </c>
    </row>
    <row r="262" spans="2:13" ht="12.75">
      <c r="B262" s="283">
        <v>2500</v>
      </c>
      <c r="C262" s="72" t="s">
        <v>0</v>
      </c>
      <c r="D262" s="1" t="s">
        <v>27</v>
      </c>
      <c r="E262" s="1" t="s">
        <v>36</v>
      </c>
      <c r="F262" s="58" t="s">
        <v>860</v>
      </c>
      <c r="G262" s="26" t="s">
        <v>148</v>
      </c>
      <c r="H262" s="5">
        <f>H261-B262</f>
        <v>-7000</v>
      </c>
      <c r="I262" s="21">
        <f t="shared" si="19"/>
        <v>5.208333333333333</v>
      </c>
      <c r="K262" t="s">
        <v>0</v>
      </c>
      <c r="L262">
        <v>7</v>
      </c>
      <c r="M262" s="2">
        <v>480</v>
      </c>
    </row>
    <row r="263" spans="1:13" s="69" customFormat="1" ht="12.75">
      <c r="A263" s="10"/>
      <c r="B263" s="284">
        <f>SUM(B260:B262)</f>
        <v>7000</v>
      </c>
      <c r="C263" s="10" t="s">
        <v>0</v>
      </c>
      <c r="D263" s="10"/>
      <c r="E263" s="10"/>
      <c r="F263" s="99"/>
      <c r="G263" s="17"/>
      <c r="H263" s="67">
        <v>0</v>
      </c>
      <c r="I263" s="68">
        <f t="shared" si="19"/>
        <v>14.583333333333334</v>
      </c>
      <c r="M263" s="2">
        <v>480</v>
      </c>
    </row>
    <row r="264" spans="2:13" ht="12.75">
      <c r="B264" s="283"/>
      <c r="H264" s="5">
        <f>H263-B264</f>
        <v>0</v>
      </c>
      <c r="I264" s="21">
        <f t="shared" si="19"/>
        <v>0</v>
      </c>
      <c r="M264" s="2">
        <v>480</v>
      </c>
    </row>
    <row r="265" spans="2:13" ht="12.75">
      <c r="B265" s="283"/>
      <c r="H265" s="5">
        <f>H264-B265</f>
        <v>0</v>
      </c>
      <c r="I265" s="21">
        <f t="shared" si="19"/>
        <v>0</v>
      </c>
      <c r="M265" s="2">
        <v>480</v>
      </c>
    </row>
    <row r="266" spans="2:13" ht="12.75">
      <c r="B266" s="283">
        <v>1000</v>
      </c>
      <c r="C266" s="1" t="s">
        <v>145</v>
      </c>
      <c r="D266" s="11" t="s">
        <v>17</v>
      </c>
      <c r="E266" s="1" t="s">
        <v>33</v>
      </c>
      <c r="F266" s="58" t="s">
        <v>146</v>
      </c>
      <c r="G266" s="26" t="s">
        <v>90</v>
      </c>
      <c r="H266" s="5">
        <f>H265-B266</f>
        <v>-1000</v>
      </c>
      <c r="I266" s="21">
        <f aca="true" t="shared" si="20" ref="I266:I299">+B266/M266</f>
        <v>2.0833333333333335</v>
      </c>
      <c r="K266" s="14" t="s">
        <v>36</v>
      </c>
      <c r="L266">
        <v>7</v>
      </c>
      <c r="M266" s="2">
        <v>480</v>
      </c>
    </row>
    <row r="267" spans="2:13" ht="12.75">
      <c r="B267" s="283">
        <v>1000</v>
      </c>
      <c r="C267" s="1" t="s">
        <v>147</v>
      </c>
      <c r="D267" s="11" t="s">
        <v>17</v>
      </c>
      <c r="E267" s="1" t="s">
        <v>33</v>
      </c>
      <c r="F267" s="58" t="s">
        <v>146</v>
      </c>
      <c r="G267" s="26" t="s">
        <v>148</v>
      </c>
      <c r="H267" s="5">
        <f>H266-B267</f>
        <v>-2000</v>
      </c>
      <c r="I267" s="21">
        <f t="shared" si="20"/>
        <v>2.0833333333333335</v>
      </c>
      <c r="K267" s="14" t="s">
        <v>36</v>
      </c>
      <c r="L267">
        <v>7</v>
      </c>
      <c r="M267" s="2">
        <v>480</v>
      </c>
    </row>
    <row r="268" spans="1:13" s="69" customFormat="1" ht="12.75">
      <c r="A268" s="10"/>
      <c r="B268" s="284">
        <f>SUM(B266:B267)</f>
        <v>2000</v>
      </c>
      <c r="C268" s="10" t="s">
        <v>38</v>
      </c>
      <c r="D268" s="10"/>
      <c r="E268" s="10"/>
      <c r="F268" s="99"/>
      <c r="G268" s="17"/>
      <c r="H268" s="67">
        <v>0</v>
      </c>
      <c r="I268" s="68">
        <f t="shared" si="20"/>
        <v>4.166666666666667</v>
      </c>
      <c r="M268" s="2">
        <v>480</v>
      </c>
    </row>
    <row r="269" spans="2:13" ht="12.75">
      <c r="B269" s="283"/>
      <c r="H269" s="5">
        <f>H268-B269</f>
        <v>0</v>
      </c>
      <c r="I269" s="21">
        <f t="shared" si="20"/>
        <v>0</v>
      </c>
      <c r="M269" s="2">
        <v>480</v>
      </c>
    </row>
    <row r="270" spans="2:13" ht="12.75">
      <c r="B270" s="283"/>
      <c r="H270" s="5">
        <f>H269-B270</f>
        <v>0</v>
      </c>
      <c r="I270" s="21">
        <f t="shared" si="20"/>
        <v>0</v>
      </c>
      <c r="M270" s="2">
        <v>480</v>
      </c>
    </row>
    <row r="271" spans="2:13" ht="12.75">
      <c r="B271" s="283">
        <v>600</v>
      </c>
      <c r="C271" s="1" t="s">
        <v>39</v>
      </c>
      <c r="D271" s="11" t="s">
        <v>17</v>
      </c>
      <c r="E271" s="1" t="s">
        <v>40</v>
      </c>
      <c r="F271" s="58" t="s">
        <v>146</v>
      </c>
      <c r="G271" s="26" t="s">
        <v>90</v>
      </c>
      <c r="H271" s="5">
        <f>H270-B271</f>
        <v>-600</v>
      </c>
      <c r="I271" s="21">
        <f t="shared" si="20"/>
        <v>1.25</v>
      </c>
      <c r="K271" s="14" t="s">
        <v>36</v>
      </c>
      <c r="L271">
        <v>7</v>
      </c>
      <c r="M271" s="2">
        <v>480</v>
      </c>
    </row>
    <row r="272" spans="2:13" ht="12.75">
      <c r="B272" s="283">
        <v>1000</v>
      </c>
      <c r="C272" s="1" t="s">
        <v>39</v>
      </c>
      <c r="D272" s="11" t="s">
        <v>17</v>
      </c>
      <c r="E272" s="1" t="s">
        <v>40</v>
      </c>
      <c r="F272" s="58" t="s">
        <v>146</v>
      </c>
      <c r="G272" s="26" t="s">
        <v>129</v>
      </c>
      <c r="H272" s="5">
        <f>H271-B272</f>
        <v>-1600</v>
      </c>
      <c r="I272" s="21">
        <f t="shared" si="20"/>
        <v>2.0833333333333335</v>
      </c>
      <c r="K272" s="14" t="s">
        <v>36</v>
      </c>
      <c r="L272">
        <v>7</v>
      </c>
      <c r="M272" s="2">
        <v>480</v>
      </c>
    </row>
    <row r="273" spans="2:13" ht="12.75">
      <c r="B273" s="283">
        <v>600</v>
      </c>
      <c r="C273" s="1" t="s">
        <v>39</v>
      </c>
      <c r="D273" s="11" t="s">
        <v>17</v>
      </c>
      <c r="E273" s="1" t="s">
        <v>40</v>
      </c>
      <c r="F273" s="58" t="s">
        <v>146</v>
      </c>
      <c r="G273" s="26" t="s">
        <v>148</v>
      </c>
      <c r="H273" s="5">
        <f>H272-B273</f>
        <v>-2200</v>
      </c>
      <c r="I273" s="21">
        <f t="shared" si="20"/>
        <v>1.25</v>
      </c>
      <c r="K273" s="14" t="s">
        <v>36</v>
      </c>
      <c r="L273">
        <v>7</v>
      </c>
      <c r="M273" s="2">
        <v>480</v>
      </c>
    </row>
    <row r="274" spans="1:13" s="69" customFormat="1" ht="12.75">
      <c r="A274" s="10"/>
      <c r="B274" s="284">
        <f>SUM(B271:B273)</f>
        <v>2200</v>
      </c>
      <c r="C274" s="10"/>
      <c r="D274" s="10"/>
      <c r="E274" s="10" t="s">
        <v>40</v>
      </c>
      <c r="F274" s="99"/>
      <c r="G274" s="17"/>
      <c r="H274" s="67">
        <v>0</v>
      </c>
      <c r="I274" s="68">
        <f t="shared" si="20"/>
        <v>4.583333333333333</v>
      </c>
      <c r="M274" s="2">
        <v>480</v>
      </c>
    </row>
    <row r="275" spans="2:13" ht="12.75">
      <c r="B275" s="283"/>
      <c r="H275" s="5">
        <f>H274-B275</f>
        <v>0</v>
      </c>
      <c r="I275" s="21">
        <f t="shared" si="20"/>
        <v>0</v>
      </c>
      <c r="M275" s="2">
        <v>480</v>
      </c>
    </row>
    <row r="276" spans="2:13" ht="12.75">
      <c r="B276" s="283"/>
      <c r="H276" s="5">
        <f>H275-B276</f>
        <v>0</v>
      </c>
      <c r="I276" s="21">
        <f t="shared" si="20"/>
        <v>0</v>
      </c>
      <c r="M276" s="2">
        <v>480</v>
      </c>
    </row>
    <row r="277" spans="2:13" ht="12.75">
      <c r="B277" s="283">
        <v>5000</v>
      </c>
      <c r="C277" s="1" t="s">
        <v>70</v>
      </c>
      <c r="D277" s="11" t="s">
        <v>17</v>
      </c>
      <c r="E277" s="1" t="s">
        <v>33</v>
      </c>
      <c r="F277" s="58" t="s">
        <v>149</v>
      </c>
      <c r="G277" s="26" t="s">
        <v>90</v>
      </c>
      <c r="H277" s="5">
        <f>H276-B277</f>
        <v>-5000</v>
      </c>
      <c r="I277" s="21">
        <f t="shared" si="20"/>
        <v>10.416666666666666</v>
      </c>
      <c r="K277" s="14" t="s">
        <v>36</v>
      </c>
      <c r="L277">
        <v>7</v>
      </c>
      <c r="M277" s="2">
        <v>480</v>
      </c>
    </row>
    <row r="278" spans="2:13" ht="12.75">
      <c r="B278" s="283">
        <v>5000</v>
      </c>
      <c r="C278" s="1" t="s">
        <v>70</v>
      </c>
      <c r="D278" s="11" t="s">
        <v>17</v>
      </c>
      <c r="E278" s="1" t="s">
        <v>33</v>
      </c>
      <c r="F278" s="58" t="s">
        <v>149</v>
      </c>
      <c r="G278" s="26" t="s">
        <v>129</v>
      </c>
      <c r="H278" s="5">
        <f>H277-B278</f>
        <v>-10000</v>
      </c>
      <c r="I278" s="21">
        <f t="shared" si="20"/>
        <v>10.416666666666666</v>
      </c>
      <c r="K278" s="14" t="s">
        <v>36</v>
      </c>
      <c r="L278">
        <v>7</v>
      </c>
      <c r="M278" s="2">
        <v>480</v>
      </c>
    </row>
    <row r="279" spans="1:13" s="69" customFormat="1" ht="12.75">
      <c r="A279" s="10"/>
      <c r="B279" s="284">
        <f>SUM(B277:B278)</f>
        <v>10000</v>
      </c>
      <c r="C279" s="10" t="s">
        <v>137</v>
      </c>
      <c r="D279" s="10"/>
      <c r="E279" s="10"/>
      <c r="F279" s="99"/>
      <c r="G279" s="17"/>
      <c r="H279" s="67">
        <v>0</v>
      </c>
      <c r="I279" s="68">
        <f t="shared" si="20"/>
        <v>20.833333333333332</v>
      </c>
      <c r="M279" s="2">
        <v>480</v>
      </c>
    </row>
    <row r="280" spans="2:13" ht="12.75">
      <c r="B280" s="283"/>
      <c r="H280" s="5">
        <f>H279-B280</f>
        <v>0</v>
      </c>
      <c r="I280" s="21">
        <f t="shared" si="20"/>
        <v>0</v>
      </c>
      <c r="M280" s="2">
        <v>480</v>
      </c>
    </row>
    <row r="281" spans="2:13" ht="12.75">
      <c r="B281" s="283"/>
      <c r="H281" s="5">
        <f>H280-B281</f>
        <v>0</v>
      </c>
      <c r="I281" s="21">
        <f t="shared" si="20"/>
        <v>0</v>
      </c>
      <c r="M281" s="2">
        <v>480</v>
      </c>
    </row>
    <row r="282" spans="2:13" ht="12.75">
      <c r="B282" s="283">
        <v>2000</v>
      </c>
      <c r="C282" s="1" t="s">
        <v>41</v>
      </c>
      <c r="D282" s="11" t="s">
        <v>17</v>
      </c>
      <c r="E282" s="1" t="s">
        <v>33</v>
      </c>
      <c r="F282" s="58" t="s">
        <v>146</v>
      </c>
      <c r="G282" s="26" t="s">
        <v>90</v>
      </c>
      <c r="H282" s="5">
        <f>H281-B282</f>
        <v>-2000</v>
      </c>
      <c r="I282" s="21">
        <f t="shared" si="20"/>
        <v>4.166666666666667</v>
      </c>
      <c r="K282" s="14" t="s">
        <v>36</v>
      </c>
      <c r="L282">
        <v>7</v>
      </c>
      <c r="M282" s="2">
        <v>480</v>
      </c>
    </row>
    <row r="283" spans="2:13" ht="12.75">
      <c r="B283" s="283">
        <v>2000</v>
      </c>
      <c r="C283" s="1" t="s">
        <v>41</v>
      </c>
      <c r="D283" s="11" t="s">
        <v>17</v>
      </c>
      <c r="E283" s="1" t="s">
        <v>33</v>
      </c>
      <c r="F283" s="58" t="s">
        <v>146</v>
      </c>
      <c r="G283" s="26" t="s">
        <v>129</v>
      </c>
      <c r="H283" s="5">
        <f>H282-B283</f>
        <v>-4000</v>
      </c>
      <c r="I283" s="21">
        <f t="shared" si="20"/>
        <v>4.166666666666667</v>
      </c>
      <c r="K283" s="14" t="s">
        <v>36</v>
      </c>
      <c r="L283">
        <v>7</v>
      </c>
      <c r="M283" s="2">
        <v>480</v>
      </c>
    </row>
    <row r="284" spans="2:13" ht="12.75">
      <c r="B284" s="283">
        <v>2000</v>
      </c>
      <c r="C284" s="1" t="s">
        <v>41</v>
      </c>
      <c r="D284" s="11" t="s">
        <v>17</v>
      </c>
      <c r="E284" s="1" t="s">
        <v>33</v>
      </c>
      <c r="F284" s="58" t="s">
        <v>146</v>
      </c>
      <c r="G284" s="26" t="s">
        <v>148</v>
      </c>
      <c r="H284" s="5">
        <f>H283-B284</f>
        <v>-6000</v>
      </c>
      <c r="I284" s="21">
        <f t="shared" si="20"/>
        <v>4.166666666666667</v>
      </c>
      <c r="K284" s="14" t="s">
        <v>36</v>
      </c>
      <c r="L284">
        <v>7</v>
      </c>
      <c r="M284" s="2">
        <v>480</v>
      </c>
    </row>
    <row r="285" spans="1:13" s="69" customFormat="1" ht="12.75">
      <c r="A285" s="10"/>
      <c r="B285" s="284">
        <f>SUM(B282:B284)</f>
        <v>6000</v>
      </c>
      <c r="C285" s="10" t="s">
        <v>41</v>
      </c>
      <c r="D285" s="10"/>
      <c r="E285" s="10"/>
      <c r="F285" s="99"/>
      <c r="G285" s="17"/>
      <c r="H285" s="67">
        <v>0</v>
      </c>
      <c r="I285" s="68">
        <f t="shared" si="20"/>
        <v>12.5</v>
      </c>
      <c r="M285" s="2">
        <v>480</v>
      </c>
    </row>
    <row r="286" spans="2:13" ht="12.75">
      <c r="B286" s="283"/>
      <c r="H286" s="5">
        <f>H285-B286</f>
        <v>0</v>
      </c>
      <c r="I286" s="21">
        <f t="shared" si="20"/>
        <v>0</v>
      </c>
      <c r="M286" s="2">
        <v>480</v>
      </c>
    </row>
    <row r="287" spans="2:13" ht="12.75">
      <c r="B287" s="283"/>
      <c r="H287" s="5">
        <f>H286-B287</f>
        <v>0</v>
      </c>
      <c r="I287" s="21">
        <f t="shared" si="20"/>
        <v>0</v>
      </c>
      <c r="M287" s="2">
        <v>480</v>
      </c>
    </row>
    <row r="288" spans="2:13" ht="12.75">
      <c r="B288" s="283">
        <v>1000</v>
      </c>
      <c r="C288" s="1" t="s">
        <v>73</v>
      </c>
      <c r="D288" s="11" t="s">
        <v>17</v>
      </c>
      <c r="E288" s="1" t="s">
        <v>108</v>
      </c>
      <c r="F288" s="58" t="s">
        <v>146</v>
      </c>
      <c r="G288" s="26" t="s">
        <v>129</v>
      </c>
      <c r="H288" s="5">
        <f>H287-B288</f>
        <v>-1000</v>
      </c>
      <c r="I288" s="21">
        <f t="shared" si="20"/>
        <v>2.0833333333333335</v>
      </c>
      <c r="K288" s="14" t="s">
        <v>36</v>
      </c>
      <c r="L288">
        <v>7</v>
      </c>
      <c r="M288" s="2">
        <v>480</v>
      </c>
    </row>
    <row r="289" spans="1:13" s="69" customFormat="1" ht="12.75">
      <c r="A289" s="10"/>
      <c r="B289" s="284">
        <f>SUM(B288)</f>
        <v>1000</v>
      </c>
      <c r="C289" s="10"/>
      <c r="D289" s="10"/>
      <c r="E289" s="10" t="s">
        <v>108</v>
      </c>
      <c r="F289" s="99"/>
      <c r="G289" s="17"/>
      <c r="H289" s="67">
        <v>0</v>
      </c>
      <c r="I289" s="68">
        <f t="shared" si="20"/>
        <v>2.0833333333333335</v>
      </c>
      <c r="M289" s="2">
        <v>480</v>
      </c>
    </row>
    <row r="290" spans="2:13" ht="12.75">
      <c r="B290" s="283"/>
      <c r="H290" s="5">
        <f>H289-B290</f>
        <v>0</v>
      </c>
      <c r="I290" s="21">
        <f t="shared" si="20"/>
        <v>0</v>
      </c>
      <c r="M290" s="2">
        <v>480</v>
      </c>
    </row>
    <row r="291" spans="2:13" ht="12.75">
      <c r="B291" s="283"/>
      <c r="H291" s="5">
        <f>H290-B291</f>
        <v>0</v>
      </c>
      <c r="I291" s="21">
        <f t="shared" si="20"/>
        <v>0</v>
      </c>
      <c r="M291" s="2">
        <v>480</v>
      </c>
    </row>
    <row r="292" spans="2:13" ht="12.75">
      <c r="B292" s="283">
        <v>1000</v>
      </c>
      <c r="C292" s="1" t="s">
        <v>150</v>
      </c>
      <c r="D292" s="11" t="s">
        <v>17</v>
      </c>
      <c r="E292" s="1" t="s">
        <v>25</v>
      </c>
      <c r="F292" s="58" t="s">
        <v>151</v>
      </c>
      <c r="G292" s="26" t="s">
        <v>152</v>
      </c>
      <c r="H292" s="5">
        <f>H291-B292</f>
        <v>-1000</v>
      </c>
      <c r="I292" s="21">
        <f t="shared" si="20"/>
        <v>2.0833333333333335</v>
      </c>
      <c r="K292" s="14" t="s">
        <v>36</v>
      </c>
      <c r="L292">
        <v>7</v>
      </c>
      <c r="M292" s="2">
        <v>480</v>
      </c>
    </row>
    <row r="293" spans="1:13" s="69" customFormat="1" ht="12.75">
      <c r="A293" s="10"/>
      <c r="B293" s="284">
        <f>SUM(B292)</f>
        <v>1000</v>
      </c>
      <c r="C293" s="10"/>
      <c r="D293" s="10"/>
      <c r="E293" s="10" t="s">
        <v>25</v>
      </c>
      <c r="F293" s="99"/>
      <c r="G293" s="17"/>
      <c r="H293" s="67">
        <v>0</v>
      </c>
      <c r="I293" s="68">
        <f t="shared" si="20"/>
        <v>2.0833333333333335</v>
      </c>
      <c r="M293" s="2">
        <v>480</v>
      </c>
    </row>
    <row r="294" spans="2:13" ht="12.75">
      <c r="B294" s="283"/>
      <c r="H294" s="5">
        <f>H293-B294</f>
        <v>0</v>
      </c>
      <c r="I294" s="21">
        <f t="shared" si="20"/>
        <v>0</v>
      </c>
      <c r="M294" s="2">
        <v>480</v>
      </c>
    </row>
    <row r="295" spans="2:13" ht="12.75">
      <c r="B295" s="283"/>
      <c r="H295" s="5">
        <f>H294-B295</f>
        <v>0</v>
      </c>
      <c r="I295" s="21">
        <f t="shared" si="20"/>
        <v>0</v>
      </c>
      <c r="M295" s="2">
        <v>480</v>
      </c>
    </row>
    <row r="296" spans="2:13" ht="12.75">
      <c r="B296" s="283"/>
      <c r="H296" s="5">
        <f>H295-B296</f>
        <v>0</v>
      </c>
      <c r="I296" s="21">
        <f t="shared" si="20"/>
        <v>0</v>
      </c>
      <c r="M296" s="2">
        <v>480</v>
      </c>
    </row>
    <row r="297" spans="2:13" ht="12.75">
      <c r="B297" s="283"/>
      <c r="H297" s="5">
        <f>H296-B297</f>
        <v>0</v>
      </c>
      <c r="I297" s="21">
        <f t="shared" si="20"/>
        <v>0</v>
      </c>
      <c r="M297" s="2">
        <v>480</v>
      </c>
    </row>
    <row r="298" spans="1:13" s="69" customFormat="1" ht="12.75">
      <c r="A298" s="10"/>
      <c r="B298" s="284">
        <f>+B307+B317+B326+B338+B347+B356+B362+B366</f>
        <v>131600</v>
      </c>
      <c r="C298" s="63" t="s">
        <v>154</v>
      </c>
      <c r="D298" s="81" t="s">
        <v>197</v>
      </c>
      <c r="E298" s="63" t="s">
        <v>135</v>
      </c>
      <c r="F298" s="65" t="s">
        <v>155</v>
      </c>
      <c r="G298" s="66" t="s">
        <v>156</v>
      </c>
      <c r="H298" s="67"/>
      <c r="I298" s="68">
        <f t="shared" si="20"/>
        <v>274.1666666666667</v>
      </c>
      <c r="J298" s="68"/>
      <c r="K298" s="68"/>
      <c r="M298" s="2">
        <v>480</v>
      </c>
    </row>
    <row r="299" spans="2:13" ht="12.75">
      <c r="B299" s="283"/>
      <c r="H299" s="5">
        <f>H298-B299</f>
        <v>0</v>
      </c>
      <c r="I299" s="21">
        <f t="shared" si="20"/>
        <v>0</v>
      </c>
      <c r="M299" s="2">
        <v>480</v>
      </c>
    </row>
    <row r="300" spans="2:13" ht="12.75">
      <c r="B300" s="283">
        <v>2500</v>
      </c>
      <c r="C300" s="72" t="s">
        <v>0</v>
      </c>
      <c r="D300" s="1" t="s">
        <v>27</v>
      </c>
      <c r="E300" s="1" t="s">
        <v>157</v>
      </c>
      <c r="F300" s="58" t="s">
        <v>158</v>
      </c>
      <c r="G300" s="26" t="s">
        <v>129</v>
      </c>
      <c r="H300" s="5">
        <f aca="true" t="shared" si="21" ref="H300:H306">H299-B300</f>
        <v>-2500</v>
      </c>
      <c r="I300" s="21">
        <f aca="true" t="shared" si="22" ref="I300:I306">+B300/M300</f>
        <v>5.208333333333333</v>
      </c>
      <c r="K300" t="s">
        <v>0</v>
      </c>
      <c r="L300">
        <v>8</v>
      </c>
      <c r="M300" s="2">
        <v>480</v>
      </c>
    </row>
    <row r="301" spans="2:13" ht="12.75">
      <c r="B301" s="283">
        <v>5000</v>
      </c>
      <c r="C301" s="72" t="s">
        <v>0</v>
      </c>
      <c r="D301" s="1" t="s">
        <v>27</v>
      </c>
      <c r="E301" s="1" t="s">
        <v>159</v>
      </c>
      <c r="F301" s="58" t="s">
        <v>160</v>
      </c>
      <c r="G301" s="26" t="s">
        <v>129</v>
      </c>
      <c r="H301" s="5">
        <f t="shared" si="21"/>
        <v>-7500</v>
      </c>
      <c r="I301" s="21">
        <f t="shared" si="22"/>
        <v>10.416666666666666</v>
      </c>
      <c r="K301" t="s">
        <v>0</v>
      </c>
      <c r="L301">
        <v>8</v>
      </c>
      <c r="M301" s="2">
        <v>480</v>
      </c>
    </row>
    <row r="302" spans="2:13" ht="12.75">
      <c r="B302" s="283">
        <v>2500</v>
      </c>
      <c r="C302" s="72" t="s">
        <v>0</v>
      </c>
      <c r="D302" s="1" t="s">
        <v>27</v>
      </c>
      <c r="E302" s="1" t="s">
        <v>159</v>
      </c>
      <c r="F302" s="58" t="s">
        <v>161</v>
      </c>
      <c r="G302" s="26" t="s">
        <v>148</v>
      </c>
      <c r="H302" s="5">
        <f t="shared" si="21"/>
        <v>-10000</v>
      </c>
      <c r="I302" s="21">
        <f t="shared" si="22"/>
        <v>5.208333333333333</v>
      </c>
      <c r="K302" t="s">
        <v>0</v>
      </c>
      <c r="L302">
        <v>8</v>
      </c>
      <c r="M302" s="2">
        <v>480</v>
      </c>
    </row>
    <row r="303" spans="2:13" ht="12.75">
      <c r="B303" s="283">
        <v>5000</v>
      </c>
      <c r="C303" s="72" t="s">
        <v>0</v>
      </c>
      <c r="D303" s="1" t="s">
        <v>27</v>
      </c>
      <c r="E303" s="1" t="s">
        <v>159</v>
      </c>
      <c r="F303" s="58" t="s">
        <v>162</v>
      </c>
      <c r="G303" s="26" t="s">
        <v>163</v>
      </c>
      <c r="H303" s="5">
        <f t="shared" si="21"/>
        <v>-15000</v>
      </c>
      <c r="I303" s="21">
        <f t="shared" si="22"/>
        <v>10.416666666666666</v>
      </c>
      <c r="K303" t="s">
        <v>0</v>
      </c>
      <c r="L303">
        <v>8</v>
      </c>
      <c r="M303" s="2">
        <v>480</v>
      </c>
    </row>
    <row r="304" spans="2:13" ht="12.75">
      <c r="B304" s="283">
        <v>2500</v>
      </c>
      <c r="C304" s="72" t="s">
        <v>0</v>
      </c>
      <c r="D304" s="1" t="s">
        <v>27</v>
      </c>
      <c r="E304" s="1" t="s">
        <v>159</v>
      </c>
      <c r="F304" s="58" t="s">
        <v>164</v>
      </c>
      <c r="G304" s="26" t="s">
        <v>152</v>
      </c>
      <c r="H304" s="5">
        <f t="shared" si="21"/>
        <v>-17500</v>
      </c>
      <c r="I304" s="21">
        <f t="shared" si="22"/>
        <v>5.208333333333333</v>
      </c>
      <c r="K304" t="s">
        <v>0</v>
      </c>
      <c r="L304">
        <v>8</v>
      </c>
      <c r="M304" s="2">
        <v>480</v>
      </c>
    </row>
    <row r="305" spans="2:13" ht="12.75">
      <c r="B305" s="283">
        <v>5000</v>
      </c>
      <c r="C305" s="72" t="s">
        <v>0</v>
      </c>
      <c r="D305" s="1" t="s">
        <v>27</v>
      </c>
      <c r="E305" s="1" t="s">
        <v>159</v>
      </c>
      <c r="F305" s="58" t="s">
        <v>165</v>
      </c>
      <c r="G305" s="26" t="s">
        <v>152</v>
      </c>
      <c r="H305" s="5">
        <f t="shared" si="21"/>
        <v>-22500</v>
      </c>
      <c r="I305" s="21">
        <f t="shared" si="22"/>
        <v>10.416666666666666</v>
      </c>
      <c r="K305" t="s">
        <v>0</v>
      </c>
      <c r="L305">
        <v>8</v>
      </c>
      <c r="M305" s="2">
        <v>480</v>
      </c>
    </row>
    <row r="306" spans="2:13" ht="12.75">
      <c r="B306" s="283">
        <v>5000</v>
      </c>
      <c r="C306" s="72" t="s">
        <v>0</v>
      </c>
      <c r="D306" s="1" t="s">
        <v>27</v>
      </c>
      <c r="E306" s="1" t="s">
        <v>159</v>
      </c>
      <c r="F306" s="58" t="s">
        <v>166</v>
      </c>
      <c r="G306" s="26" t="s">
        <v>167</v>
      </c>
      <c r="H306" s="5">
        <f t="shared" si="21"/>
        <v>-27500</v>
      </c>
      <c r="I306" s="21">
        <f t="shared" si="22"/>
        <v>10.416666666666666</v>
      </c>
      <c r="K306" t="s">
        <v>0</v>
      </c>
      <c r="L306">
        <v>8</v>
      </c>
      <c r="M306" s="2">
        <v>480</v>
      </c>
    </row>
    <row r="307" spans="1:13" s="69" customFormat="1" ht="12.75">
      <c r="A307" s="10"/>
      <c r="B307" s="284">
        <f>SUM(B300:B306)</f>
        <v>27500</v>
      </c>
      <c r="C307" s="10" t="s">
        <v>142</v>
      </c>
      <c r="D307" s="10"/>
      <c r="E307" s="10"/>
      <c r="F307" s="99"/>
      <c r="G307" s="17"/>
      <c r="H307" s="67">
        <v>0</v>
      </c>
      <c r="I307" s="68">
        <f>+B307/M307</f>
        <v>57.291666666666664</v>
      </c>
      <c r="M307" s="2">
        <v>480</v>
      </c>
    </row>
    <row r="308" spans="2:13" ht="12.75">
      <c r="B308" s="283"/>
      <c r="H308" s="5">
        <f>H307-B308</f>
        <v>0</v>
      </c>
      <c r="I308" s="21">
        <f>+B308/M308</f>
        <v>0</v>
      </c>
      <c r="M308" s="2">
        <v>480</v>
      </c>
    </row>
    <row r="309" spans="2:13" ht="12.75">
      <c r="B309" s="283"/>
      <c r="H309" s="5">
        <f aca="true" t="shared" si="23" ref="H309:H316">H308-B309</f>
        <v>0</v>
      </c>
      <c r="I309" s="21">
        <f aca="true" t="shared" si="24" ref="I309:I316">+B309/M309</f>
        <v>0</v>
      </c>
      <c r="M309" s="2">
        <v>480</v>
      </c>
    </row>
    <row r="310" spans="2:13" ht="12.75">
      <c r="B310" s="283">
        <v>300</v>
      </c>
      <c r="C310" s="1" t="s">
        <v>179</v>
      </c>
      <c r="D310" s="11" t="s">
        <v>192</v>
      </c>
      <c r="E310" s="1" t="s">
        <v>143</v>
      </c>
      <c r="F310" s="58" t="s">
        <v>176</v>
      </c>
      <c r="G310" s="26" t="s">
        <v>90</v>
      </c>
      <c r="H310" s="5">
        <f t="shared" si="23"/>
        <v>-300</v>
      </c>
      <c r="I310" s="21">
        <f t="shared" si="24"/>
        <v>0.625</v>
      </c>
      <c r="K310" s="14" t="s">
        <v>159</v>
      </c>
      <c r="L310">
        <v>8</v>
      </c>
      <c r="M310" s="2">
        <v>480</v>
      </c>
    </row>
    <row r="311" spans="2:13" ht="12.75">
      <c r="B311" s="283">
        <v>1500</v>
      </c>
      <c r="C311" s="1" t="s">
        <v>180</v>
      </c>
      <c r="D311" s="11" t="s">
        <v>192</v>
      </c>
      <c r="E311" s="1" t="s">
        <v>143</v>
      </c>
      <c r="F311" s="58" t="s">
        <v>176</v>
      </c>
      <c r="G311" s="26" t="s">
        <v>129</v>
      </c>
      <c r="H311" s="5">
        <f t="shared" si="23"/>
        <v>-1800</v>
      </c>
      <c r="I311" s="21">
        <f t="shared" si="24"/>
        <v>3.125</v>
      </c>
      <c r="K311" s="14" t="s">
        <v>159</v>
      </c>
      <c r="L311">
        <v>8</v>
      </c>
      <c r="M311" s="2">
        <v>480</v>
      </c>
    </row>
    <row r="312" spans="2:13" ht="12.75">
      <c r="B312" s="283">
        <v>2000</v>
      </c>
      <c r="C312" s="1" t="s">
        <v>181</v>
      </c>
      <c r="D312" s="11" t="s">
        <v>192</v>
      </c>
      <c r="E312" s="1" t="s">
        <v>143</v>
      </c>
      <c r="F312" s="58" t="s">
        <v>182</v>
      </c>
      <c r="G312" s="26" t="s">
        <v>129</v>
      </c>
      <c r="H312" s="5">
        <f t="shared" si="23"/>
        <v>-3800</v>
      </c>
      <c r="I312" s="21">
        <f t="shared" si="24"/>
        <v>4.166666666666667</v>
      </c>
      <c r="K312" s="14" t="s">
        <v>159</v>
      </c>
      <c r="L312">
        <v>8</v>
      </c>
      <c r="M312" s="2">
        <v>480</v>
      </c>
    </row>
    <row r="313" spans="2:13" ht="12.75">
      <c r="B313" s="283">
        <v>2100</v>
      </c>
      <c r="C313" s="1" t="s">
        <v>183</v>
      </c>
      <c r="D313" s="11" t="s">
        <v>192</v>
      </c>
      <c r="E313" s="1" t="s">
        <v>143</v>
      </c>
      <c r="F313" s="58" t="s">
        <v>176</v>
      </c>
      <c r="G313" s="26" t="s">
        <v>148</v>
      </c>
      <c r="H313" s="5">
        <f t="shared" si="23"/>
        <v>-5900</v>
      </c>
      <c r="I313" s="21">
        <f t="shared" si="24"/>
        <v>4.375</v>
      </c>
      <c r="K313" s="14" t="s">
        <v>159</v>
      </c>
      <c r="L313">
        <v>8</v>
      </c>
      <c r="M313" s="2">
        <v>480</v>
      </c>
    </row>
    <row r="314" spans="2:13" ht="12.75">
      <c r="B314" s="283">
        <v>2000</v>
      </c>
      <c r="C314" s="1" t="s">
        <v>181</v>
      </c>
      <c r="D314" s="11" t="s">
        <v>192</v>
      </c>
      <c r="E314" s="1" t="s">
        <v>143</v>
      </c>
      <c r="F314" s="58" t="s">
        <v>182</v>
      </c>
      <c r="G314" s="26" t="s">
        <v>148</v>
      </c>
      <c r="H314" s="5">
        <f t="shared" si="23"/>
        <v>-7900</v>
      </c>
      <c r="I314" s="21">
        <f t="shared" si="24"/>
        <v>4.166666666666667</v>
      </c>
      <c r="K314" s="14" t="s">
        <v>159</v>
      </c>
      <c r="L314">
        <v>8</v>
      </c>
      <c r="M314" s="2">
        <v>480</v>
      </c>
    </row>
    <row r="315" spans="2:13" ht="12.75">
      <c r="B315" s="283">
        <v>2000</v>
      </c>
      <c r="C315" s="1" t="s">
        <v>181</v>
      </c>
      <c r="D315" s="11" t="s">
        <v>192</v>
      </c>
      <c r="E315" s="1" t="s">
        <v>143</v>
      </c>
      <c r="F315" s="58" t="s">
        <v>182</v>
      </c>
      <c r="G315" s="26" t="s">
        <v>163</v>
      </c>
      <c r="H315" s="5">
        <f t="shared" si="23"/>
        <v>-9900</v>
      </c>
      <c r="I315" s="21">
        <f t="shared" si="24"/>
        <v>4.166666666666667</v>
      </c>
      <c r="K315" s="14" t="s">
        <v>159</v>
      </c>
      <c r="L315">
        <v>8</v>
      </c>
      <c r="M315" s="2">
        <v>480</v>
      </c>
    </row>
    <row r="316" spans="1:13" s="69" customFormat="1" ht="12.75">
      <c r="A316" s="1"/>
      <c r="B316" s="283">
        <v>1200</v>
      </c>
      <c r="C316" s="1" t="s">
        <v>184</v>
      </c>
      <c r="D316" s="11" t="s">
        <v>192</v>
      </c>
      <c r="E316" s="1" t="s">
        <v>143</v>
      </c>
      <c r="F316" s="58" t="s">
        <v>176</v>
      </c>
      <c r="G316" s="26" t="s">
        <v>152</v>
      </c>
      <c r="H316" s="5">
        <f t="shared" si="23"/>
        <v>-11100</v>
      </c>
      <c r="I316" s="21">
        <f t="shared" si="24"/>
        <v>2.5</v>
      </c>
      <c r="J316"/>
      <c r="K316" s="14" t="s">
        <v>159</v>
      </c>
      <c r="L316">
        <v>8</v>
      </c>
      <c r="M316" s="2">
        <v>480</v>
      </c>
    </row>
    <row r="317" spans="1:13" s="69" customFormat="1" ht="12.75">
      <c r="A317" s="10"/>
      <c r="B317" s="284">
        <f>SUM(B310:B316)</f>
        <v>11100</v>
      </c>
      <c r="C317" s="10" t="s">
        <v>1</v>
      </c>
      <c r="D317" s="10"/>
      <c r="E317" s="10"/>
      <c r="F317" s="99"/>
      <c r="G317" s="17"/>
      <c r="H317" s="67">
        <v>0</v>
      </c>
      <c r="I317" s="68">
        <f>+B317/M317</f>
        <v>23.125</v>
      </c>
      <c r="M317" s="2">
        <v>480</v>
      </c>
    </row>
    <row r="318" spans="2:13" ht="12.75">
      <c r="B318" s="283"/>
      <c r="H318" s="5">
        <f>H317-B318</f>
        <v>0</v>
      </c>
      <c r="I318" s="21">
        <f>+B318/M318</f>
        <v>0</v>
      </c>
      <c r="M318" s="2">
        <v>480</v>
      </c>
    </row>
    <row r="319" spans="2:13" ht="12.75">
      <c r="B319" s="283"/>
      <c r="H319" s="5">
        <f aca="true" t="shared" si="25" ref="H319:H325">H318-B319</f>
        <v>0</v>
      </c>
      <c r="I319" s="21">
        <f aca="true" t="shared" si="26" ref="I319:I325">+B319/M319</f>
        <v>0</v>
      </c>
      <c r="M319" s="2">
        <v>480</v>
      </c>
    </row>
    <row r="320" spans="2:13" ht="12.75">
      <c r="B320" s="283">
        <v>4500</v>
      </c>
      <c r="C320" s="1" t="s">
        <v>168</v>
      </c>
      <c r="D320" s="11" t="s">
        <v>192</v>
      </c>
      <c r="E320" s="1" t="s">
        <v>170</v>
      </c>
      <c r="F320" s="58" t="s">
        <v>171</v>
      </c>
      <c r="G320" s="26" t="s">
        <v>90</v>
      </c>
      <c r="H320" s="5">
        <f t="shared" si="25"/>
        <v>-4500</v>
      </c>
      <c r="I320" s="21">
        <f t="shared" si="26"/>
        <v>9.375</v>
      </c>
      <c r="K320" s="14" t="s">
        <v>159</v>
      </c>
      <c r="L320">
        <v>8</v>
      </c>
      <c r="M320" s="2">
        <v>480</v>
      </c>
    </row>
    <row r="321" spans="2:13" ht="12.75">
      <c r="B321" s="283">
        <v>2000</v>
      </c>
      <c r="C321" s="1" t="s">
        <v>172</v>
      </c>
      <c r="D321" s="11" t="s">
        <v>192</v>
      </c>
      <c r="E321" s="1" t="s">
        <v>170</v>
      </c>
      <c r="F321" s="58" t="s">
        <v>173</v>
      </c>
      <c r="G321" s="26" t="s">
        <v>163</v>
      </c>
      <c r="H321" s="5">
        <f t="shared" si="25"/>
        <v>-6500</v>
      </c>
      <c r="I321" s="21">
        <f t="shared" si="26"/>
        <v>4.166666666666667</v>
      </c>
      <c r="K321" s="14" t="s">
        <v>159</v>
      </c>
      <c r="L321">
        <v>8</v>
      </c>
      <c r="M321" s="2">
        <v>480</v>
      </c>
    </row>
    <row r="322" spans="2:13" ht="12.75">
      <c r="B322" s="283">
        <v>2000</v>
      </c>
      <c r="C322" s="1" t="s">
        <v>172</v>
      </c>
      <c r="D322" s="11" t="s">
        <v>192</v>
      </c>
      <c r="E322" s="1" t="s">
        <v>170</v>
      </c>
      <c r="F322" s="58" t="s">
        <v>176</v>
      </c>
      <c r="G322" s="26" t="s">
        <v>163</v>
      </c>
      <c r="H322" s="5">
        <f t="shared" si="25"/>
        <v>-8500</v>
      </c>
      <c r="I322" s="21">
        <f t="shared" si="26"/>
        <v>4.166666666666667</v>
      </c>
      <c r="K322" s="14" t="s">
        <v>159</v>
      </c>
      <c r="L322">
        <v>8</v>
      </c>
      <c r="M322" s="2">
        <v>480</v>
      </c>
    </row>
    <row r="323" spans="2:13" ht="12.75">
      <c r="B323" s="283">
        <v>2000</v>
      </c>
      <c r="C323" s="1" t="s">
        <v>175</v>
      </c>
      <c r="D323" s="11" t="s">
        <v>192</v>
      </c>
      <c r="E323" s="1" t="s">
        <v>170</v>
      </c>
      <c r="F323" s="58" t="s">
        <v>176</v>
      </c>
      <c r="G323" s="26" t="s">
        <v>152</v>
      </c>
      <c r="H323" s="5">
        <f t="shared" si="25"/>
        <v>-10500</v>
      </c>
      <c r="I323" s="21">
        <f t="shared" si="26"/>
        <v>4.166666666666667</v>
      </c>
      <c r="K323" s="14" t="s">
        <v>159</v>
      </c>
      <c r="L323">
        <v>8</v>
      </c>
      <c r="M323" s="2">
        <v>480</v>
      </c>
    </row>
    <row r="324" spans="2:13" ht="12.75">
      <c r="B324" s="283">
        <v>2000</v>
      </c>
      <c r="C324" s="1" t="s">
        <v>175</v>
      </c>
      <c r="D324" s="11" t="s">
        <v>192</v>
      </c>
      <c r="E324" s="1" t="s">
        <v>170</v>
      </c>
      <c r="F324" s="58" t="s">
        <v>176</v>
      </c>
      <c r="G324" s="26" t="s">
        <v>152</v>
      </c>
      <c r="H324" s="5">
        <f t="shared" si="25"/>
        <v>-12500</v>
      </c>
      <c r="I324" s="21">
        <f t="shared" si="26"/>
        <v>4.166666666666667</v>
      </c>
      <c r="K324" s="14" t="s">
        <v>159</v>
      </c>
      <c r="L324">
        <v>8</v>
      </c>
      <c r="M324" s="2">
        <v>480</v>
      </c>
    </row>
    <row r="325" spans="2:13" ht="12.75">
      <c r="B325" s="283">
        <v>2000</v>
      </c>
      <c r="C325" s="1" t="s">
        <v>177</v>
      </c>
      <c r="D325" s="11" t="s">
        <v>192</v>
      </c>
      <c r="E325" s="1" t="s">
        <v>170</v>
      </c>
      <c r="F325" s="58" t="s">
        <v>176</v>
      </c>
      <c r="G325" s="26" t="s">
        <v>167</v>
      </c>
      <c r="H325" s="5">
        <f t="shared" si="25"/>
        <v>-14500</v>
      </c>
      <c r="I325" s="21">
        <f t="shared" si="26"/>
        <v>4.166666666666667</v>
      </c>
      <c r="K325" s="14" t="s">
        <v>159</v>
      </c>
      <c r="L325">
        <v>8</v>
      </c>
      <c r="M325" s="2">
        <v>480</v>
      </c>
    </row>
    <row r="326" spans="1:13" s="69" customFormat="1" ht="12.75">
      <c r="A326" s="10"/>
      <c r="B326" s="284">
        <f>SUM(B320:B325)</f>
        <v>14500</v>
      </c>
      <c r="C326" s="10" t="s">
        <v>185</v>
      </c>
      <c r="D326" s="10"/>
      <c r="E326" s="10"/>
      <c r="F326" s="99"/>
      <c r="G326" s="17"/>
      <c r="H326" s="67">
        <v>0</v>
      </c>
      <c r="I326" s="68">
        <f>+B326/M326</f>
        <v>30.208333333333332</v>
      </c>
      <c r="M326" s="2">
        <v>480</v>
      </c>
    </row>
    <row r="327" spans="2:13" ht="12.75">
      <c r="B327" s="283"/>
      <c r="H327" s="5">
        <f>H326-B327</f>
        <v>0</v>
      </c>
      <c r="I327" s="21">
        <f>+B327/M327</f>
        <v>0</v>
      </c>
      <c r="M327" s="2">
        <v>480</v>
      </c>
    </row>
    <row r="328" spans="2:13" ht="12.75">
      <c r="B328" s="283"/>
      <c r="H328" s="5">
        <f aca="true" t="shared" si="27" ref="H328:H337">H327-B328</f>
        <v>0</v>
      </c>
      <c r="I328" s="21">
        <f aca="true" t="shared" si="28" ref="I328:I337">+B328/M328</f>
        <v>0</v>
      </c>
      <c r="M328" s="2">
        <v>480</v>
      </c>
    </row>
    <row r="329" spans="2:13" ht="12.75">
      <c r="B329" s="283">
        <v>1400</v>
      </c>
      <c r="C329" s="1" t="s">
        <v>39</v>
      </c>
      <c r="D329" s="1" t="s">
        <v>192</v>
      </c>
      <c r="E329" s="1" t="s">
        <v>40</v>
      </c>
      <c r="F329" s="58" t="s">
        <v>176</v>
      </c>
      <c r="G329" s="26" t="s">
        <v>129</v>
      </c>
      <c r="H329" s="5">
        <f t="shared" si="27"/>
        <v>-1400</v>
      </c>
      <c r="I329" s="21">
        <f t="shared" si="28"/>
        <v>2.9166666666666665</v>
      </c>
      <c r="K329" s="14" t="s">
        <v>159</v>
      </c>
      <c r="L329">
        <v>8</v>
      </c>
      <c r="M329" s="2">
        <v>480</v>
      </c>
    </row>
    <row r="330" spans="2:13" ht="12.75">
      <c r="B330" s="283">
        <v>1000</v>
      </c>
      <c r="C330" s="1" t="s">
        <v>39</v>
      </c>
      <c r="D330" s="1" t="s">
        <v>192</v>
      </c>
      <c r="E330" s="1" t="s">
        <v>40</v>
      </c>
      <c r="F330" s="58" t="s">
        <v>186</v>
      </c>
      <c r="G330" s="26" t="s">
        <v>129</v>
      </c>
      <c r="H330" s="5">
        <f t="shared" si="27"/>
        <v>-2400</v>
      </c>
      <c r="I330" s="21">
        <f t="shared" si="28"/>
        <v>2.0833333333333335</v>
      </c>
      <c r="K330" s="14" t="s">
        <v>159</v>
      </c>
      <c r="L330">
        <v>8</v>
      </c>
      <c r="M330" s="2">
        <v>480</v>
      </c>
    </row>
    <row r="331" spans="2:13" ht="12.75">
      <c r="B331" s="283">
        <v>1200</v>
      </c>
      <c r="C331" s="1" t="s">
        <v>39</v>
      </c>
      <c r="D331" s="1" t="s">
        <v>192</v>
      </c>
      <c r="E331" s="1" t="s">
        <v>40</v>
      </c>
      <c r="F331" s="58" t="s">
        <v>176</v>
      </c>
      <c r="G331" s="26" t="s">
        <v>148</v>
      </c>
      <c r="H331" s="5">
        <f t="shared" si="27"/>
        <v>-3600</v>
      </c>
      <c r="I331" s="21">
        <f t="shared" si="28"/>
        <v>2.5</v>
      </c>
      <c r="K331" s="14" t="s">
        <v>159</v>
      </c>
      <c r="L331">
        <v>8</v>
      </c>
      <c r="M331" s="2">
        <v>480</v>
      </c>
    </row>
    <row r="332" spans="2:13" ht="12.75">
      <c r="B332" s="283">
        <v>1000</v>
      </c>
      <c r="C332" s="1" t="s">
        <v>39</v>
      </c>
      <c r="D332" s="1" t="s">
        <v>192</v>
      </c>
      <c r="E332" s="1" t="s">
        <v>40</v>
      </c>
      <c r="F332" s="58" t="s">
        <v>186</v>
      </c>
      <c r="G332" s="26" t="s">
        <v>148</v>
      </c>
      <c r="H332" s="5">
        <f t="shared" si="27"/>
        <v>-4600</v>
      </c>
      <c r="I332" s="21">
        <f t="shared" si="28"/>
        <v>2.0833333333333335</v>
      </c>
      <c r="K332" s="14" t="s">
        <v>159</v>
      </c>
      <c r="L332">
        <v>8</v>
      </c>
      <c r="M332" s="2">
        <v>480</v>
      </c>
    </row>
    <row r="333" spans="2:13" ht="12.75">
      <c r="B333" s="283">
        <v>1300</v>
      </c>
      <c r="C333" s="1" t="s">
        <v>39</v>
      </c>
      <c r="D333" s="1" t="s">
        <v>192</v>
      </c>
      <c r="E333" s="1" t="s">
        <v>40</v>
      </c>
      <c r="F333" s="58" t="s">
        <v>176</v>
      </c>
      <c r="G333" s="26" t="s">
        <v>163</v>
      </c>
      <c r="H333" s="5">
        <f t="shared" si="27"/>
        <v>-5900</v>
      </c>
      <c r="I333" s="21">
        <f t="shared" si="28"/>
        <v>2.7083333333333335</v>
      </c>
      <c r="K333" s="14" t="s">
        <v>159</v>
      </c>
      <c r="L333">
        <v>8</v>
      </c>
      <c r="M333" s="2">
        <v>480</v>
      </c>
    </row>
    <row r="334" spans="2:13" ht="12.75">
      <c r="B334" s="283">
        <v>1000</v>
      </c>
      <c r="C334" s="1" t="s">
        <v>39</v>
      </c>
      <c r="D334" s="1" t="s">
        <v>192</v>
      </c>
      <c r="E334" s="1" t="s">
        <v>40</v>
      </c>
      <c r="F334" s="58" t="s">
        <v>186</v>
      </c>
      <c r="G334" s="26" t="s">
        <v>163</v>
      </c>
      <c r="H334" s="5">
        <f t="shared" si="27"/>
        <v>-6900</v>
      </c>
      <c r="I334" s="21">
        <f t="shared" si="28"/>
        <v>2.0833333333333335</v>
      </c>
      <c r="K334" s="14" t="s">
        <v>159</v>
      </c>
      <c r="L334">
        <v>8</v>
      </c>
      <c r="M334" s="2">
        <v>480</v>
      </c>
    </row>
    <row r="335" spans="2:13" ht="12.75">
      <c r="B335" s="283">
        <v>1200</v>
      </c>
      <c r="C335" s="1" t="s">
        <v>39</v>
      </c>
      <c r="D335" s="1" t="s">
        <v>192</v>
      </c>
      <c r="E335" s="1" t="s">
        <v>40</v>
      </c>
      <c r="F335" s="58" t="s">
        <v>176</v>
      </c>
      <c r="G335" s="26" t="s">
        <v>152</v>
      </c>
      <c r="H335" s="5">
        <f t="shared" si="27"/>
        <v>-8100</v>
      </c>
      <c r="I335" s="21">
        <f t="shared" si="28"/>
        <v>2.5</v>
      </c>
      <c r="K335" s="14" t="s">
        <v>159</v>
      </c>
      <c r="L335">
        <v>8</v>
      </c>
      <c r="M335" s="2">
        <v>480</v>
      </c>
    </row>
    <row r="336" spans="2:13" ht="12.75">
      <c r="B336" s="283">
        <v>1000</v>
      </c>
      <c r="C336" s="1" t="s">
        <v>39</v>
      </c>
      <c r="D336" s="1" t="s">
        <v>192</v>
      </c>
      <c r="E336" s="1" t="s">
        <v>40</v>
      </c>
      <c r="F336" s="58" t="s">
        <v>176</v>
      </c>
      <c r="G336" s="26" t="s">
        <v>163</v>
      </c>
      <c r="H336" s="5">
        <f t="shared" si="27"/>
        <v>-9100</v>
      </c>
      <c r="I336" s="21">
        <f t="shared" si="28"/>
        <v>2.0833333333333335</v>
      </c>
      <c r="K336" s="14" t="s">
        <v>159</v>
      </c>
      <c r="L336">
        <v>8</v>
      </c>
      <c r="M336" s="2">
        <v>480</v>
      </c>
    </row>
    <row r="337" spans="2:13" ht="12.75">
      <c r="B337" s="283">
        <v>1400</v>
      </c>
      <c r="C337" s="1" t="s">
        <v>39</v>
      </c>
      <c r="D337" s="1" t="s">
        <v>192</v>
      </c>
      <c r="E337" s="1" t="s">
        <v>40</v>
      </c>
      <c r="F337" s="58" t="s">
        <v>176</v>
      </c>
      <c r="G337" s="26" t="s">
        <v>167</v>
      </c>
      <c r="H337" s="5">
        <f t="shared" si="27"/>
        <v>-10500</v>
      </c>
      <c r="I337" s="21">
        <f t="shared" si="28"/>
        <v>2.9166666666666665</v>
      </c>
      <c r="K337" s="14" t="s">
        <v>159</v>
      </c>
      <c r="L337">
        <v>8</v>
      </c>
      <c r="M337" s="2">
        <v>480</v>
      </c>
    </row>
    <row r="338" spans="1:13" s="69" customFormat="1" ht="12.75">
      <c r="A338" s="10"/>
      <c r="B338" s="284">
        <f>SUM(B329:B337)</f>
        <v>10500</v>
      </c>
      <c r="C338" s="10"/>
      <c r="D338" s="10"/>
      <c r="E338" s="10" t="s">
        <v>40</v>
      </c>
      <c r="F338" s="99"/>
      <c r="G338" s="17"/>
      <c r="H338" s="67">
        <v>0</v>
      </c>
      <c r="I338" s="68">
        <f>+B338/M338</f>
        <v>21.875</v>
      </c>
      <c r="M338" s="2">
        <v>480</v>
      </c>
    </row>
    <row r="339" spans="2:13" ht="12.75">
      <c r="B339" s="283"/>
      <c r="H339" s="5">
        <f>H338-B339</f>
        <v>0</v>
      </c>
      <c r="I339" s="21">
        <f>+B339/M339</f>
        <v>0</v>
      </c>
      <c r="M339" s="2">
        <v>480</v>
      </c>
    </row>
    <row r="340" spans="2:13" ht="12.75">
      <c r="B340" s="283"/>
      <c r="H340" s="5">
        <f aca="true" t="shared" si="29" ref="H340:H346">H339-B340</f>
        <v>0</v>
      </c>
      <c r="I340" s="21">
        <f aca="true" t="shared" si="30" ref="I340:I346">+B340/M340</f>
        <v>0</v>
      </c>
      <c r="M340" s="2">
        <v>480</v>
      </c>
    </row>
    <row r="341" spans="2:13" ht="12.75">
      <c r="B341" s="283">
        <v>5000</v>
      </c>
      <c r="C341" s="1" t="s">
        <v>70</v>
      </c>
      <c r="D341" s="11" t="s">
        <v>192</v>
      </c>
      <c r="E341" s="1" t="s">
        <v>170</v>
      </c>
      <c r="F341" s="58" t="s">
        <v>187</v>
      </c>
      <c r="G341" s="26" t="s">
        <v>90</v>
      </c>
      <c r="H341" s="5">
        <f t="shared" si="29"/>
        <v>-5000</v>
      </c>
      <c r="I341" s="21">
        <f t="shared" si="30"/>
        <v>10.416666666666666</v>
      </c>
      <c r="K341" s="14" t="s">
        <v>159</v>
      </c>
      <c r="L341">
        <v>8</v>
      </c>
      <c r="M341" s="2">
        <v>480</v>
      </c>
    </row>
    <row r="342" spans="2:13" ht="12.75">
      <c r="B342" s="283">
        <v>5000</v>
      </c>
      <c r="C342" s="1" t="s">
        <v>70</v>
      </c>
      <c r="D342" s="11" t="s">
        <v>192</v>
      </c>
      <c r="E342" s="1" t="s">
        <v>170</v>
      </c>
      <c r="F342" s="58" t="s">
        <v>188</v>
      </c>
      <c r="G342" s="26" t="s">
        <v>129</v>
      </c>
      <c r="H342" s="5">
        <f t="shared" si="29"/>
        <v>-10000</v>
      </c>
      <c r="I342" s="21">
        <f t="shared" si="30"/>
        <v>10.416666666666666</v>
      </c>
      <c r="K342" s="14" t="s">
        <v>159</v>
      </c>
      <c r="L342">
        <v>8</v>
      </c>
      <c r="M342" s="2">
        <v>480</v>
      </c>
    </row>
    <row r="343" spans="2:13" ht="12.75">
      <c r="B343" s="283">
        <v>5000</v>
      </c>
      <c r="C343" s="1" t="s">
        <v>70</v>
      </c>
      <c r="D343" s="11" t="s">
        <v>192</v>
      </c>
      <c r="E343" s="1" t="s">
        <v>170</v>
      </c>
      <c r="F343" s="58" t="s">
        <v>188</v>
      </c>
      <c r="G343" s="26" t="s">
        <v>148</v>
      </c>
      <c r="H343" s="5">
        <f t="shared" si="29"/>
        <v>-15000</v>
      </c>
      <c r="I343" s="21">
        <f t="shared" si="30"/>
        <v>10.416666666666666</v>
      </c>
      <c r="K343" s="14" t="s">
        <v>159</v>
      </c>
      <c r="L343">
        <v>8</v>
      </c>
      <c r="M343" s="2">
        <v>480</v>
      </c>
    </row>
    <row r="344" spans="2:13" ht="12.75">
      <c r="B344" s="283">
        <v>5000</v>
      </c>
      <c r="C344" s="1" t="s">
        <v>70</v>
      </c>
      <c r="D344" s="11" t="s">
        <v>192</v>
      </c>
      <c r="E344" s="1" t="s">
        <v>170</v>
      </c>
      <c r="F344" s="58" t="s">
        <v>189</v>
      </c>
      <c r="G344" s="26" t="s">
        <v>163</v>
      </c>
      <c r="H344" s="5">
        <f t="shared" si="29"/>
        <v>-20000</v>
      </c>
      <c r="I344" s="21">
        <f t="shared" si="30"/>
        <v>10.416666666666666</v>
      </c>
      <c r="K344" s="14" t="s">
        <v>159</v>
      </c>
      <c r="L344">
        <v>8</v>
      </c>
      <c r="M344" s="2">
        <v>480</v>
      </c>
    </row>
    <row r="345" spans="2:13" ht="12.75">
      <c r="B345" s="283">
        <v>5000</v>
      </c>
      <c r="C345" s="1" t="s">
        <v>70</v>
      </c>
      <c r="D345" s="11" t="s">
        <v>192</v>
      </c>
      <c r="E345" s="1" t="s">
        <v>170</v>
      </c>
      <c r="F345" s="58" t="s">
        <v>190</v>
      </c>
      <c r="G345" s="26" t="s">
        <v>152</v>
      </c>
      <c r="H345" s="5">
        <f t="shared" si="29"/>
        <v>-25000</v>
      </c>
      <c r="I345" s="21">
        <f t="shared" si="30"/>
        <v>10.416666666666666</v>
      </c>
      <c r="K345" s="14" t="s">
        <v>159</v>
      </c>
      <c r="L345">
        <v>8</v>
      </c>
      <c r="M345" s="2">
        <v>480</v>
      </c>
    </row>
    <row r="346" spans="2:13" ht="12.75">
      <c r="B346" s="283">
        <v>5000</v>
      </c>
      <c r="C346" s="1" t="s">
        <v>70</v>
      </c>
      <c r="D346" s="11" t="s">
        <v>192</v>
      </c>
      <c r="E346" s="1" t="s">
        <v>170</v>
      </c>
      <c r="F346" s="58" t="s">
        <v>174</v>
      </c>
      <c r="G346" s="26" t="s">
        <v>152</v>
      </c>
      <c r="H346" s="5">
        <f t="shared" si="29"/>
        <v>-30000</v>
      </c>
      <c r="I346" s="21">
        <f t="shared" si="30"/>
        <v>10.416666666666666</v>
      </c>
      <c r="K346" s="14" t="s">
        <v>159</v>
      </c>
      <c r="L346">
        <v>8</v>
      </c>
      <c r="M346" s="2">
        <v>480</v>
      </c>
    </row>
    <row r="347" spans="1:13" s="69" customFormat="1" ht="12.75">
      <c r="A347" s="10"/>
      <c r="B347" s="284">
        <f>SUM(B341:B346)</f>
        <v>30000</v>
      </c>
      <c r="C347" s="10" t="s">
        <v>70</v>
      </c>
      <c r="D347" s="10"/>
      <c r="E347" s="10"/>
      <c r="F347" s="99"/>
      <c r="G347" s="17"/>
      <c r="H347" s="67">
        <v>0</v>
      </c>
      <c r="I347" s="68">
        <f>+B347/M347</f>
        <v>62.5</v>
      </c>
      <c r="M347" s="2">
        <v>480</v>
      </c>
    </row>
    <row r="348" spans="2:13" ht="12.75">
      <c r="B348" s="283"/>
      <c r="H348" s="5">
        <f>H347-B348</f>
        <v>0</v>
      </c>
      <c r="I348" s="21">
        <f>+B348/M348</f>
        <v>0</v>
      </c>
      <c r="M348" s="2">
        <v>480</v>
      </c>
    </row>
    <row r="349" spans="2:13" ht="12.75">
      <c r="B349" s="283"/>
      <c r="H349" s="5">
        <f aca="true" t="shared" si="31" ref="H349:H355">H348-B349</f>
        <v>0</v>
      </c>
      <c r="I349" s="21">
        <f aca="true" t="shared" si="32" ref="I349:I355">+B349/M349</f>
        <v>0</v>
      </c>
      <c r="M349" s="2">
        <v>480</v>
      </c>
    </row>
    <row r="350" spans="2:13" ht="12.75">
      <c r="B350" s="283">
        <v>2000</v>
      </c>
      <c r="C350" s="1" t="s">
        <v>41</v>
      </c>
      <c r="D350" s="11" t="s">
        <v>192</v>
      </c>
      <c r="E350" s="1" t="s">
        <v>170</v>
      </c>
      <c r="F350" s="58" t="s">
        <v>176</v>
      </c>
      <c r="G350" s="26" t="s">
        <v>90</v>
      </c>
      <c r="H350" s="5">
        <f t="shared" si="31"/>
        <v>-2000</v>
      </c>
      <c r="I350" s="21">
        <f t="shared" si="32"/>
        <v>4.166666666666667</v>
      </c>
      <c r="K350" s="14" t="s">
        <v>159</v>
      </c>
      <c r="L350">
        <v>8</v>
      </c>
      <c r="M350" s="2">
        <v>480</v>
      </c>
    </row>
    <row r="351" spans="2:13" ht="12.75">
      <c r="B351" s="283">
        <v>2000</v>
      </c>
      <c r="C351" s="1" t="s">
        <v>41</v>
      </c>
      <c r="D351" s="11" t="s">
        <v>192</v>
      </c>
      <c r="E351" s="1" t="s">
        <v>170</v>
      </c>
      <c r="F351" s="58" t="s">
        <v>176</v>
      </c>
      <c r="G351" s="26" t="s">
        <v>129</v>
      </c>
      <c r="H351" s="5">
        <f t="shared" si="31"/>
        <v>-4000</v>
      </c>
      <c r="I351" s="21">
        <f t="shared" si="32"/>
        <v>4.166666666666667</v>
      </c>
      <c r="K351" s="14" t="s">
        <v>159</v>
      </c>
      <c r="L351">
        <v>8</v>
      </c>
      <c r="M351" s="2">
        <v>480</v>
      </c>
    </row>
    <row r="352" spans="2:13" ht="12.75">
      <c r="B352" s="283">
        <v>2000</v>
      </c>
      <c r="C352" s="1" t="s">
        <v>41</v>
      </c>
      <c r="D352" s="11" t="s">
        <v>192</v>
      </c>
      <c r="E352" s="1" t="s">
        <v>170</v>
      </c>
      <c r="F352" s="58" t="s">
        <v>176</v>
      </c>
      <c r="G352" s="26" t="s">
        <v>148</v>
      </c>
      <c r="H352" s="5">
        <f t="shared" si="31"/>
        <v>-6000</v>
      </c>
      <c r="I352" s="21">
        <f t="shared" si="32"/>
        <v>4.166666666666667</v>
      </c>
      <c r="K352" s="14" t="s">
        <v>159</v>
      </c>
      <c r="L352">
        <v>8</v>
      </c>
      <c r="M352" s="2">
        <v>480</v>
      </c>
    </row>
    <row r="353" spans="2:13" ht="12.75">
      <c r="B353" s="283">
        <v>2000</v>
      </c>
      <c r="C353" s="1" t="s">
        <v>41</v>
      </c>
      <c r="D353" s="11" t="s">
        <v>192</v>
      </c>
      <c r="E353" s="1" t="s">
        <v>170</v>
      </c>
      <c r="F353" s="58" t="s">
        <v>176</v>
      </c>
      <c r="G353" s="26" t="s">
        <v>163</v>
      </c>
      <c r="H353" s="5">
        <f t="shared" si="31"/>
        <v>-8000</v>
      </c>
      <c r="I353" s="21">
        <f t="shared" si="32"/>
        <v>4.166666666666667</v>
      </c>
      <c r="K353" s="14" t="s">
        <v>159</v>
      </c>
      <c r="L353">
        <v>8</v>
      </c>
      <c r="M353" s="2">
        <v>480</v>
      </c>
    </row>
    <row r="354" spans="2:13" ht="12.75">
      <c r="B354" s="283">
        <v>2000</v>
      </c>
      <c r="C354" s="1" t="s">
        <v>41</v>
      </c>
      <c r="D354" s="11" t="s">
        <v>192</v>
      </c>
      <c r="E354" s="1" t="s">
        <v>170</v>
      </c>
      <c r="F354" s="58" t="s">
        <v>176</v>
      </c>
      <c r="G354" s="26" t="s">
        <v>152</v>
      </c>
      <c r="H354" s="5">
        <f t="shared" si="31"/>
        <v>-10000</v>
      </c>
      <c r="I354" s="21">
        <f t="shared" si="32"/>
        <v>4.166666666666667</v>
      </c>
      <c r="K354" s="14" t="s">
        <v>159</v>
      </c>
      <c r="L354">
        <v>8</v>
      </c>
      <c r="M354" s="2">
        <v>480</v>
      </c>
    </row>
    <row r="355" spans="2:13" ht="12.75">
      <c r="B355" s="283">
        <v>2000</v>
      </c>
      <c r="C355" s="1" t="s">
        <v>41</v>
      </c>
      <c r="D355" s="11" t="s">
        <v>192</v>
      </c>
      <c r="E355" s="1" t="s">
        <v>170</v>
      </c>
      <c r="F355" s="58" t="s">
        <v>176</v>
      </c>
      <c r="G355" s="26" t="s">
        <v>167</v>
      </c>
      <c r="H355" s="5">
        <f t="shared" si="31"/>
        <v>-12000</v>
      </c>
      <c r="I355" s="21">
        <f t="shared" si="32"/>
        <v>4.166666666666667</v>
      </c>
      <c r="K355" s="14" t="s">
        <v>159</v>
      </c>
      <c r="L355">
        <v>8</v>
      </c>
      <c r="M355" s="2">
        <v>480</v>
      </c>
    </row>
    <row r="356" spans="1:13" s="69" customFormat="1" ht="12.75">
      <c r="A356" s="10"/>
      <c r="B356" s="284">
        <f>SUM(B350:B355)</f>
        <v>12000</v>
      </c>
      <c r="C356" s="10" t="s">
        <v>41</v>
      </c>
      <c r="D356" s="10"/>
      <c r="E356" s="10"/>
      <c r="F356" s="99"/>
      <c r="G356" s="17"/>
      <c r="H356" s="67">
        <v>0</v>
      </c>
      <c r="I356" s="68">
        <f aca="true" t="shared" si="33" ref="I356:I372">+B356/M356</f>
        <v>25</v>
      </c>
      <c r="M356" s="2">
        <v>480</v>
      </c>
    </row>
    <row r="357" spans="2:13" ht="12.75">
      <c r="B357" s="283"/>
      <c r="H357" s="5">
        <f>H356-B357</f>
        <v>0</v>
      </c>
      <c r="I357" s="21">
        <f t="shared" si="33"/>
        <v>0</v>
      </c>
      <c r="M357" s="2">
        <v>480</v>
      </c>
    </row>
    <row r="358" spans="2:13" ht="12.75">
      <c r="B358" s="283"/>
      <c r="H358" s="5">
        <f>H357-B358</f>
        <v>0</v>
      </c>
      <c r="I358" s="21">
        <f t="shared" si="33"/>
        <v>0</v>
      </c>
      <c r="M358" s="2">
        <v>480</v>
      </c>
    </row>
    <row r="359" spans="2:13" ht="12.75">
      <c r="B359" s="285">
        <v>10000</v>
      </c>
      <c r="C359" s="1" t="s">
        <v>847</v>
      </c>
      <c r="D359" s="11" t="s">
        <v>192</v>
      </c>
      <c r="E359" s="1" t="s">
        <v>193</v>
      </c>
      <c r="F359" s="58" t="s">
        <v>194</v>
      </c>
      <c r="G359" s="26" t="s">
        <v>163</v>
      </c>
      <c r="H359" s="5">
        <f>H358-B359</f>
        <v>-10000</v>
      </c>
      <c r="I359" s="21">
        <f t="shared" si="33"/>
        <v>20.833333333333332</v>
      </c>
      <c r="K359" s="14" t="s">
        <v>159</v>
      </c>
      <c r="L359">
        <v>8</v>
      </c>
      <c r="M359" s="2">
        <v>480</v>
      </c>
    </row>
    <row r="360" spans="2:13" ht="12.75">
      <c r="B360" s="285">
        <v>10000</v>
      </c>
      <c r="C360" s="1" t="s">
        <v>847</v>
      </c>
      <c r="D360" s="11" t="s">
        <v>192</v>
      </c>
      <c r="E360" s="1" t="s">
        <v>193</v>
      </c>
      <c r="F360" s="58" t="s">
        <v>195</v>
      </c>
      <c r="G360" s="26" t="s">
        <v>163</v>
      </c>
      <c r="H360" s="5">
        <f>H359-B360</f>
        <v>-20000</v>
      </c>
      <c r="I360" s="21">
        <f t="shared" si="33"/>
        <v>20.833333333333332</v>
      </c>
      <c r="K360" s="14" t="s">
        <v>159</v>
      </c>
      <c r="L360">
        <v>8</v>
      </c>
      <c r="M360" s="2">
        <v>480</v>
      </c>
    </row>
    <row r="361" spans="2:13" ht="12.75">
      <c r="B361" s="285">
        <v>5000</v>
      </c>
      <c r="C361" s="1" t="s">
        <v>847</v>
      </c>
      <c r="D361" s="11" t="s">
        <v>192</v>
      </c>
      <c r="E361" s="1" t="s">
        <v>193</v>
      </c>
      <c r="F361" s="58" t="s">
        <v>196</v>
      </c>
      <c r="G361" s="26" t="s">
        <v>163</v>
      </c>
      <c r="H361" s="5">
        <f>H360-B361</f>
        <v>-25000</v>
      </c>
      <c r="I361" s="21">
        <f t="shared" si="33"/>
        <v>10.416666666666666</v>
      </c>
      <c r="K361" s="14" t="s">
        <v>159</v>
      </c>
      <c r="L361">
        <v>8</v>
      </c>
      <c r="M361" s="2">
        <v>480</v>
      </c>
    </row>
    <row r="362" spans="1:13" s="69" customFormat="1" ht="12.75">
      <c r="A362" s="10"/>
      <c r="B362" s="284">
        <f>SUM(B359:B361)</f>
        <v>25000</v>
      </c>
      <c r="C362" s="10"/>
      <c r="D362" s="10"/>
      <c r="E362" s="10" t="s">
        <v>193</v>
      </c>
      <c r="F362" s="99"/>
      <c r="G362" s="17"/>
      <c r="H362" s="67">
        <v>0</v>
      </c>
      <c r="I362" s="68">
        <f t="shared" si="33"/>
        <v>52.083333333333336</v>
      </c>
      <c r="M362" s="2">
        <v>480</v>
      </c>
    </row>
    <row r="363" spans="2:13" ht="12.75">
      <c r="B363" s="283"/>
      <c r="H363" s="5">
        <f>H362-B363</f>
        <v>0</v>
      </c>
      <c r="I363" s="21">
        <f t="shared" si="33"/>
        <v>0</v>
      </c>
      <c r="M363" s="2">
        <v>480</v>
      </c>
    </row>
    <row r="364" spans="2:13" ht="12.75">
      <c r="B364" s="283"/>
      <c r="H364" s="5">
        <f>H363-B364</f>
        <v>0</v>
      </c>
      <c r="I364" s="21">
        <f t="shared" si="33"/>
        <v>0</v>
      </c>
      <c r="M364" s="2">
        <v>480</v>
      </c>
    </row>
    <row r="365" spans="2:13" ht="12.75">
      <c r="B365" s="283">
        <v>1000</v>
      </c>
      <c r="C365" s="1" t="s">
        <v>191</v>
      </c>
      <c r="D365" s="11" t="s">
        <v>192</v>
      </c>
      <c r="E365" s="1" t="s">
        <v>74</v>
      </c>
      <c r="F365" s="58" t="s">
        <v>176</v>
      </c>
      <c r="G365" s="26" t="s">
        <v>163</v>
      </c>
      <c r="H365" s="5">
        <f>H364-B365</f>
        <v>-1000</v>
      </c>
      <c r="I365" s="21">
        <f t="shared" si="33"/>
        <v>2.0833333333333335</v>
      </c>
      <c r="K365" s="14" t="s">
        <v>159</v>
      </c>
      <c r="L365">
        <v>8</v>
      </c>
      <c r="M365" s="2">
        <v>480</v>
      </c>
    </row>
    <row r="366" spans="1:13" s="69" customFormat="1" ht="12.75">
      <c r="A366" s="10"/>
      <c r="B366" s="284">
        <f>SUM(B365)</f>
        <v>1000</v>
      </c>
      <c r="C366" s="10"/>
      <c r="D366" s="10"/>
      <c r="E366" s="10" t="s">
        <v>74</v>
      </c>
      <c r="F366" s="99"/>
      <c r="G366" s="17"/>
      <c r="H366" s="67">
        <v>0</v>
      </c>
      <c r="I366" s="68">
        <f t="shared" si="33"/>
        <v>2.0833333333333335</v>
      </c>
      <c r="M366" s="2">
        <v>480</v>
      </c>
    </row>
    <row r="367" spans="2:13" ht="12.75">
      <c r="B367" s="283"/>
      <c r="H367" s="5">
        <f>H366-B367</f>
        <v>0</v>
      </c>
      <c r="I367" s="21">
        <f t="shared" si="33"/>
        <v>0</v>
      </c>
      <c r="M367" s="2">
        <v>480</v>
      </c>
    </row>
    <row r="368" spans="2:13" ht="12.75">
      <c r="B368" s="283"/>
      <c r="H368" s="5">
        <f>H367-B368</f>
        <v>0</v>
      </c>
      <c r="I368" s="21">
        <f t="shared" si="33"/>
        <v>0</v>
      </c>
      <c r="M368" s="2">
        <v>480</v>
      </c>
    </row>
    <row r="369" spans="2:13" ht="12.75">
      <c r="B369" s="283"/>
      <c r="H369" s="5">
        <f>H368-B369</f>
        <v>0</v>
      </c>
      <c r="I369" s="21">
        <f t="shared" si="33"/>
        <v>0</v>
      </c>
      <c r="M369" s="2">
        <v>480</v>
      </c>
    </row>
    <row r="370" spans="2:13" ht="12.75">
      <c r="B370" s="283"/>
      <c r="H370" s="5">
        <f>H369-B370</f>
        <v>0</v>
      </c>
      <c r="I370" s="21">
        <f t="shared" si="33"/>
        <v>0</v>
      </c>
      <c r="M370" s="2">
        <v>480</v>
      </c>
    </row>
    <row r="371" spans="1:13" s="69" customFormat="1" ht="12.75">
      <c r="A371" s="10"/>
      <c r="B371" s="284">
        <f>+B379+B388+B394+B400+B406</f>
        <v>32400</v>
      </c>
      <c r="C371" s="63" t="s">
        <v>198</v>
      </c>
      <c r="D371" s="81" t="s">
        <v>213</v>
      </c>
      <c r="E371" s="63" t="s">
        <v>29</v>
      </c>
      <c r="F371" s="65" t="s">
        <v>199</v>
      </c>
      <c r="G371" s="66" t="s">
        <v>30</v>
      </c>
      <c r="H371" s="67"/>
      <c r="I371" s="68">
        <f t="shared" si="33"/>
        <v>67.5</v>
      </c>
      <c r="J371" s="68"/>
      <c r="K371" s="68"/>
      <c r="M371" s="2">
        <v>480</v>
      </c>
    </row>
    <row r="372" spans="2:13" ht="12.75">
      <c r="B372" s="283"/>
      <c r="H372" s="5">
        <f>H371-B372</f>
        <v>0</v>
      </c>
      <c r="I372" s="21">
        <f t="shared" si="33"/>
        <v>0</v>
      </c>
      <c r="M372" s="2">
        <v>480</v>
      </c>
    </row>
    <row r="373" spans="2:13" ht="12.75">
      <c r="B373" s="283">
        <v>2000</v>
      </c>
      <c r="C373" s="72" t="s">
        <v>0</v>
      </c>
      <c r="D373" s="1" t="s">
        <v>27</v>
      </c>
      <c r="E373" s="1" t="s">
        <v>86</v>
      </c>
      <c r="F373" s="58" t="s">
        <v>200</v>
      </c>
      <c r="G373" s="26" t="s">
        <v>129</v>
      </c>
      <c r="H373" s="5">
        <f aca="true" t="shared" si="34" ref="H373:H378">H372-B373</f>
        <v>-2000</v>
      </c>
      <c r="I373" s="21">
        <f aca="true" t="shared" si="35" ref="I373:I378">+B373/M373</f>
        <v>4.166666666666667</v>
      </c>
      <c r="K373" t="s">
        <v>0</v>
      </c>
      <c r="L373">
        <v>9</v>
      </c>
      <c r="M373" s="2">
        <v>480</v>
      </c>
    </row>
    <row r="374" spans="2:13" ht="12.75">
      <c r="B374" s="283">
        <v>2500</v>
      </c>
      <c r="C374" s="72" t="s">
        <v>0</v>
      </c>
      <c r="D374" s="1" t="s">
        <v>27</v>
      </c>
      <c r="E374" s="1" t="s">
        <v>114</v>
      </c>
      <c r="F374" s="58" t="s">
        <v>201</v>
      </c>
      <c r="G374" s="26" t="s">
        <v>129</v>
      </c>
      <c r="H374" s="5">
        <f t="shared" si="34"/>
        <v>-4500</v>
      </c>
      <c r="I374" s="21">
        <f t="shared" si="35"/>
        <v>5.208333333333333</v>
      </c>
      <c r="K374" t="s">
        <v>0</v>
      </c>
      <c r="L374">
        <v>9</v>
      </c>
      <c r="M374" s="2">
        <v>480</v>
      </c>
    </row>
    <row r="375" spans="2:13" ht="12.75">
      <c r="B375" s="283">
        <v>2500</v>
      </c>
      <c r="C375" s="72" t="s">
        <v>0</v>
      </c>
      <c r="D375" s="1" t="s">
        <v>27</v>
      </c>
      <c r="E375" s="1" t="s">
        <v>114</v>
      </c>
      <c r="F375" s="58" t="s">
        <v>202</v>
      </c>
      <c r="G375" s="26" t="s">
        <v>148</v>
      </c>
      <c r="H375" s="5">
        <f t="shared" si="34"/>
        <v>-7000</v>
      </c>
      <c r="I375" s="21">
        <f t="shared" si="35"/>
        <v>5.208333333333333</v>
      </c>
      <c r="K375" t="s">
        <v>0</v>
      </c>
      <c r="L375">
        <v>9</v>
      </c>
      <c r="M375" s="2">
        <v>480</v>
      </c>
    </row>
    <row r="376" spans="2:13" ht="12.75">
      <c r="B376" s="283">
        <v>3000</v>
      </c>
      <c r="C376" s="72" t="s">
        <v>0</v>
      </c>
      <c r="D376" s="1" t="s">
        <v>27</v>
      </c>
      <c r="E376" s="1" t="s">
        <v>86</v>
      </c>
      <c r="F376" s="58" t="s">
        <v>203</v>
      </c>
      <c r="G376" s="26" t="s">
        <v>148</v>
      </c>
      <c r="H376" s="5">
        <f t="shared" si="34"/>
        <v>-10000</v>
      </c>
      <c r="I376" s="21">
        <f t="shared" si="35"/>
        <v>6.25</v>
      </c>
      <c r="K376" t="s">
        <v>0</v>
      </c>
      <c r="L376">
        <v>9</v>
      </c>
      <c r="M376" s="2">
        <v>480</v>
      </c>
    </row>
    <row r="377" spans="2:13" ht="12.75">
      <c r="B377" s="283">
        <v>3000</v>
      </c>
      <c r="C377" s="1" t="s">
        <v>142</v>
      </c>
      <c r="D377" s="11" t="s">
        <v>17</v>
      </c>
      <c r="E377" s="1" t="s">
        <v>143</v>
      </c>
      <c r="F377" s="58" t="s">
        <v>205</v>
      </c>
      <c r="G377" s="26" t="s">
        <v>163</v>
      </c>
      <c r="H377" s="5">
        <f t="shared" si="34"/>
        <v>-13000</v>
      </c>
      <c r="I377" s="21">
        <f t="shared" si="35"/>
        <v>6.25</v>
      </c>
      <c r="K377" t="s">
        <v>114</v>
      </c>
      <c r="L377">
        <v>9</v>
      </c>
      <c r="M377" s="2">
        <v>480</v>
      </c>
    </row>
    <row r="378" spans="2:13" ht="12.75">
      <c r="B378" s="283">
        <v>2500</v>
      </c>
      <c r="C378" s="72" t="s">
        <v>0</v>
      </c>
      <c r="D378" s="1" t="s">
        <v>27</v>
      </c>
      <c r="E378" s="1" t="s">
        <v>114</v>
      </c>
      <c r="F378" s="58" t="s">
        <v>204</v>
      </c>
      <c r="G378" s="26" t="s">
        <v>152</v>
      </c>
      <c r="H378" s="5">
        <f t="shared" si="34"/>
        <v>-15500</v>
      </c>
      <c r="I378" s="21">
        <f t="shared" si="35"/>
        <v>5.208333333333333</v>
      </c>
      <c r="K378" t="s">
        <v>0</v>
      </c>
      <c r="L378">
        <v>9</v>
      </c>
      <c r="M378" s="2">
        <v>480</v>
      </c>
    </row>
    <row r="379" spans="1:13" s="69" customFormat="1" ht="12.75">
      <c r="A379" s="10"/>
      <c r="B379" s="284">
        <f>SUM(B373:B378)</f>
        <v>15500</v>
      </c>
      <c r="C379" s="10" t="s">
        <v>0</v>
      </c>
      <c r="D379" s="10"/>
      <c r="E379" s="10"/>
      <c r="F379" s="99"/>
      <c r="G379" s="17"/>
      <c r="H379" s="67">
        <v>0</v>
      </c>
      <c r="I379" s="68">
        <f>+B379/M379</f>
        <v>32.291666666666664</v>
      </c>
      <c r="M379" s="2">
        <v>480</v>
      </c>
    </row>
    <row r="380" spans="2:13" ht="12.75">
      <c r="B380" s="283"/>
      <c r="H380" s="5">
        <f>H379-B380</f>
        <v>0</v>
      </c>
      <c r="I380" s="21">
        <f>+B380/M380</f>
        <v>0</v>
      </c>
      <c r="M380" s="2">
        <v>480</v>
      </c>
    </row>
    <row r="381" spans="2:13" ht="12.75">
      <c r="B381" s="283"/>
      <c r="H381" s="5">
        <f aca="true" t="shared" si="36" ref="H381:H387">H380-B381</f>
        <v>0</v>
      </c>
      <c r="I381" s="21">
        <f aca="true" t="shared" si="37" ref="I381:I387">+B381/M381</f>
        <v>0</v>
      </c>
      <c r="J381" s="14"/>
      <c r="M381" s="2">
        <v>480</v>
      </c>
    </row>
    <row r="382" spans="2:13" ht="12.75">
      <c r="B382" s="283">
        <v>500</v>
      </c>
      <c r="C382" s="1" t="s">
        <v>206</v>
      </c>
      <c r="D382" s="11" t="s">
        <v>17</v>
      </c>
      <c r="E382" s="1" t="s">
        <v>33</v>
      </c>
      <c r="F382" s="58" t="s">
        <v>207</v>
      </c>
      <c r="G382" s="26" t="s">
        <v>148</v>
      </c>
      <c r="H382" s="5">
        <f t="shared" si="36"/>
        <v>-500</v>
      </c>
      <c r="I382" s="21">
        <f t="shared" si="37"/>
        <v>1.0416666666666667</v>
      </c>
      <c r="K382" t="s">
        <v>114</v>
      </c>
      <c r="L382">
        <v>9</v>
      </c>
      <c r="M382" s="2">
        <v>480</v>
      </c>
    </row>
    <row r="383" spans="2:13" ht="12.75">
      <c r="B383" s="283">
        <v>500</v>
      </c>
      <c r="C383" s="1" t="s">
        <v>208</v>
      </c>
      <c r="D383" s="11" t="s">
        <v>17</v>
      </c>
      <c r="E383" s="1" t="s">
        <v>33</v>
      </c>
      <c r="F383" s="58" t="s">
        <v>207</v>
      </c>
      <c r="G383" s="26" t="s">
        <v>148</v>
      </c>
      <c r="H383" s="5">
        <f t="shared" si="36"/>
        <v>-1000</v>
      </c>
      <c r="I383" s="21">
        <f t="shared" si="37"/>
        <v>1.0416666666666667</v>
      </c>
      <c r="K383" t="s">
        <v>114</v>
      </c>
      <c r="L383">
        <v>9</v>
      </c>
      <c r="M383" s="2">
        <v>480</v>
      </c>
    </row>
    <row r="384" spans="2:13" ht="12.75">
      <c r="B384" s="283">
        <v>1000</v>
      </c>
      <c r="C384" s="1" t="s">
        <v>209</v>
      </c>
      <c r="D384" s="11" t="s">
        <v>17</v>
      </c>
      <c r="E384" s="1" t="s">
        <v>33</v>
      </c>
      <c r="F384" s="58" t="s">
        <v>207</v>
      </c>
      <c r="G384" s="26" t="s">
        <v>163</v>
      </c>
      <c r="H384" s="5">
        <f t="shared" si="36"/>
        <v>-2000</v>
      </c>
      <c r="I384" s="21">
        <f t="shared" si="37"/>
        <v>2.0833333333333335</v>
      </c>
      <c r="K384" t="s">
        <v>114</v>
      </c>
      <c r="L384">
        <v>9</v>
      </c>
      <c r="M384" s="2">
        <v>480</v>
      </c>
    </row>
    <row r="385" spans="2:13" ht="12.75">
      <c r="B385" s="283">
        <v>1000</v>
      </c>
      <c r="C385" s="1" t="s">
        <v>210</v>
      </c>
      <c r="D385" s="11" t="s">
        <v>17</v>
      </c>
      <c r="E385" s="1" t="s">
        <v>33</v>
      </c>
      <c r="F385" s="58" t="s">
        <v>207</v>
      </c>
      <c r="G385" s="26" t="s">
        <v>163</v>
      </c>
      <c r="H385" s="5">
        <f t="shared" si="36"/>
        <v>-3000</v>
      </c>
      <c r="I385" s="21">
        <f t="shared" si="37"/>
        <v>2.0833333333333335</v>
      </c>
      <c r="K385" t="s">
        <v>114</v>
      </c>
      <c r="L385">
        <v>9</v>
      </c>
      <c r="M385" s="2">
        <v>480</v>
      </c>
    </row>
    <row r="386" spans="2:13" ht="12.75">
      <c r="B386" s="283">
        <v>500</v>
      </c>
      <c r="C386" s="1" t="s">
        <v>211</v>
      </c>
      <c r="D386" s="11" t="s">
        <v>17</v>
      </c>
      <c r="E386" s="1" t="s">
        <v>33</v>
      </c>
      <c r="F386" s="58" t="s">
        <v>207</v>
      </c>
      <c r="G386" s="26" t="s">
        <v>152</v>
      </c>
      <c r="H386" s="5">
        <f t="shared" si="36"/>
        <v>-3500</v>
      </c>
      <c r="I386" s="21">
        <f t="shared" si="37"/>
        <v>1.0416666666666667</v>
      </c>
      <c r="K386" t="s">
        <v>114</v>
      </c>
      <c r="L386">
        <v>9</v>
      </c>
      <c r="M386" s="2">
        <v>480</v>
      </c>
    </row>
    <row r="387" spans="2:13" ht="12.75">
      <c r="B387" s="283">
        <v>500</v>
      </c>
      <c r="C387" s="1" t="s">
        <v>212</v>
      </c>
      <c r="D387" s="11" t="s">
        <v>17</v>
      </c>
      <c r="E387" s="1" t="s">
        <v>33</v>
      </c>
      <c r="F387" s="58" t="s">
        <v>207</v>
      </c>
      <c r="G387" s="26" t="s">
        <v>152</v>
      </c>
      <c r="H387" s="5">
        <f t="shared" si="36"/>
        <v>-4000</v>
      </c>
      <c r="I387" s="21">
        <f t="shared" si="37"/>
        <v>1.0416666666666667</v>
      </c>
      <c r="K387" t="s">
        <v>114</v>
      </c>
      <c r="L387">
        <v>9</v>
      </c>
      <c r="M387" s="2">
        <v>480</v>
      </c>
    </row>
    <row r="388" spans="1:13" s="69" customFormat="1" ht="12.75">
      <c r="A388" s="10"/>
      <c r="B388" s="284">
        <f>SUM(B382:B387)</f>
        <v>4000</v>
      </c>
      <c r="C388" s="10" t="s">
        <v>185</v>
      </c>
      <c r="D388" s="10"/>
      <c r="E388" s="10"/>
      <c r="F388" s="99"/>
      <c r="G388" s="17"/>
      <c r="H388" s="67">
        <v>0</v>
      </c>
      <c r="I388" s="68">
        <f aca="true" t="shared" si="38" ref="I388:I419">+B388/M388</f>
        <v>8.333333333333334</v>
      </c>
      <c r="M388" s="2">
        <v>480</v>
      </c>
    </row>
    <row r="389" spans="2:13" ht="12.75">
      <c r="B389" s="283"/>
      <c r="H389" s="5">
        <f>H388-B389</f>
        <v>0</v>
      </c>
      <c r="I389" s="21">
        <f t="shared" si="38"/>
        <v>0</v>
      </c>
      <c r="M389" s="2">
        <v>480</v>
      </c>
    </row>
    <row r="390" spans="2:13" ht="12.75">
      <c r="B390" s="283"/>
      <c r="H390" s="5">
        <f>H389-B390</f>
        <v>0</v>
      </c>
      <c r="I390" s="21">
        <f t="shared" si="38"/>
        <v>0</v>
      </c>
      <c r="M390" s="2">
        <v>480</v>
      </c>
    </row>
    <row r="391" spans="2:13" ht="12.75">
      <c r="B391" s="283">
        <v>1200</v>
      </c>
      <c r="C391" s="1" t="s">
        <v>39</v>
      </c>
      <c r="D391" s="11" t="s">
        <v>17</v>
      </c>
      <c r="E391" s="1" t="s">
        <v>123</v>
      </c>
      <c r="F391" s="58" t="s">
        <v>207</v>
      </c>
      <c r="G391" s="26" t="s">
        <v>129</v>
      </c>
      <c r="H391" s="5">
        <f>H390-B391</f>
        <v>-1200</v>
      </c>
      <c r="I391" s="21">
        <f t="shared" si="38"/>
        <v>2.5</v>
      </c>
      <c r="K391" t="s">
        <v>114</v>
      </c>
      <c r="L391">
        <v>9</v>
      </c>
      <c r="M391" s="2">
        <v>480</v>
      </c>
    </row>
    <row r="392" spans="2:13" ht="12.75">
      <c r="B392" s="283">
        <v>1500</v>
      </c>
      <c r="C392" s="1" t="s">
        <v>39</v>
      </c>
      <c r="D392" s="11" t="s">
        <v>17</v>
      </c>
      <c r="E392" s="1" t="s">
        <v>123</v>
      </c>
      <c r="F392" s="58" t="s">
        <v>207</v>
      </c>
      <c r="G392" s="26" t="s">
        <v>148</v>
      </c>
      <c r="H392" s="5">
        <f>H391-B392</f>
        <v>-2700</v>
      </c>
      <c r="I392" s="21">
        <f t="shared" si="38"/>
        <v>3.125</v>
      </c>
      <c r="K392" t="s">
        <v>114</v>
      </c>
      <c r="L392">
        <v>9</v>
      </c>
      <c r="M392" s="2">
        <v>480</v>
      </c>
    </row>
    <row r="393" spans="2:13" ht="12.75">
      <c r="B393" s="283">
        <v>1300</v>
      </c>
      <c r="C393" s="1" t="s">
        <v>39</v>
      </c>
      <c r="D393" s="11" t="s">
        <v>17</v>
      </c>
      <c r="E393" s="1" t="s">
        <v>123</v>
      </c>
      <c r="F393" s="58" t="s">
        <v>207</v>
      </c>
      <c r="G393" s="26" t="s">
        <v>163</v>
      </c>
      <c r="H393" s="5">
        <f>H392-B393</f>
        <v>-4000</v>
      </c>
      <c r="I393" s="21">
        <f t="shared" si="38"/>
        <v>2.7083333333333335</v>
      </c>
      <c r="K393" t="s">
        <v>114</v>
      </c>
      <c r="L393">
        <v>9</v>
      </c>
      <c r="M393" s="2">
        <v>480</v>
      </c>
    </row>
    <row r="394" spans="1:13" s="69" customFormat="1" ht="12.75">
      <c r="A394" s="10"/>
      <c r="B394" s="284">
        <f>SUM(B391:B393)</f>
        <v>4000</v>
      </c>
      <c r="C394" s="10"/>
      <c r="D394" s="10"/>
      <c r="E394" s="10" t="s">
        <v>123</v>
      </c>
      <c r="F394" s="99"/>
      <c r="G394" s="17"/>
      <c r="H394" s="67">
        <v>0</v>
      </c>
      <c r="I394" s="68">
        <f t="shared" si="38"/>
        <v>8.333333333333334</v>
      </c>
      <c r="M394" s="2">
        <v>480</v>
      </c>
    </row>
    <row r="395" spans="2:13" ht="12.75">
      <c r="B395" s="283"/>
      <c r="H395" s="5">
        <f>H394-B395</f>
        <v>0</v>
      </c>
      <c r="I395" s="21">
        <f t="shared" si="38"/>
        <v>0</v>
      </c>
      <c r="M395" s="2">
        <v>480</v>
      </c>
    </row>
    <row r="396" spans="2:13" ht="12.75">
      <c r="B396" s="283"/>
      <c r="H396" s="5">
        <f>H395-B396</f>
        <v>0</v>
      </c>
      <c r="I396" s="21">
        <f t="shared" si="38"/>
        <v>0</v>
      </c>
      <c r="M396" s="2">
        <v>480</v>
      </c>
    </row>
    <row r="397" spans="2:13" ht="12.75">
      <c r="B397" s="283">
        <v>2000</v>
      </c>
      <c r="C397" s="1" t="s">
        <v>41</v>
      </c>
      <c r="D397" s="11" t="s">
        <v>17</v>
      </c>
      <c r="E397" s="1" t="s">
        <v>33</v>
      </c>
      <c r="F397" s="58" t="s">
        <v>207</v>
      </c>
      <c r="G397" s="26" t="s">
        <v>129</v>
      </c>
      <c r="H397" s="5">
        <f>H396-B397</f>
        <v>-2000</v>
      </c>
      <c r="I397" s="21">
        <f t="shared" si="38"/>
        <v>4.166666666666667</v>
      </c>
      <c r="K397" t="s">
        <v>114</v>
      </c>
      <c r="L397">
        <v>9</v>
      </c>
      <c r="M397" s="2">
        <v>480</v>
      </c>
    </row>
    <row r="398" spans="2:13" ht="12.75">
      <c r="B398" s="283">
        <v>2000</v>
      </c>
      <c r="C398" s="1" t="s">
        <v>41</v>
      </c>
      <c r="D398" s="11" t="s">
        <v>17</v>
      </c>
      <c r="E398" s="1" t="s">
        <v>33</v>
      </c>
      <c r="F398" s="58" t="s">
        <v>207</v>
      </c>
      <c r="G398" s="26" t="s">
        <v>148</v>
      </c>
      <c r="H398" s="5">
        <f>H397-B398</f>
        <v>-4000</v>
      </c>
      <c r="I398" s="21">
        <f t="shared" si="38"/>
        <v>4.166666666666667</v>
      </c>
      <c r="K398" t="s">
        <v>114</v>
      </c>
      <c r="L398">
        <v>9</v>
      </c>
      <c r="M398" s="2">
        <v>480</v>
      </c>
    </row>
    <row r="399" spans="2:13" ht="12.75">
      <c r="B399" s="283">
        <v>2000</v>
      </c>
      <c r="C399" s="1" t="s">
        <v>41</v>
      </c>
      <c r="D399" s="11" t="s">
        <v>17</v>
      </c>
      <c r="E399" s="1" t="s">
        <v>33</v>
      </c>
      <c r="F399" s="58" t="s">
        <v>207</v>
      </c>
      <c r="G399" s="26" t="s">
        <v>163</v>
      </c>
      <c r="H399" s="5">
        <f>H398-B399</f>
        <v>-6000</v>
      </c>
      <c r="I399" s="21">
        <f t="shared" si="38"/>
        <v>4.166666666666667</v>
      </c>
      <c r="K399" t="s">
        <v>114</v>
      </c>
      <c r="L399">
        <v>9</v>
      </c>
      <c r="M399" s="2">
        <v>480</v>
      </c>
    </row>
    <row r="400" spans="1:13" s="69" customFormat="1" ht="12.75">
      <c r="A400" s="10"/>
      <c r="B400" s="284">
        <f>SUM(B397:B399)</f>
        <v>6000</v>
      </c>
      <c r="C400" s="10" t="s">
        <v>41</v>
      </c>
      <c r="D400" s="10"/>
      <c r="E400" s="10"/>
      <c r="F400" s="99"/>
      <c r="G400" s="17"/>
      <c r="H400" s="67">
        <v>0</v>
      </c>
      <c r="I400" s="68">
        <f t="shared" si="38"/>
        <v>12.5</v>
      </c>
      <c r="M400" s="2">
        <v>480</v>
      </c>
    </row>
    <row r="401" spans="2:13" ht="12.75">
      <c r="B401" s="283"/>
      <c r="H401" s="5">
        <f>H400-B401</f>
        <v>0</v>
      </c>
      <c r="I401" s="21">
        <f t="shared" si="38"/>
        <v>0</v>
      </c>
      <c r="M401" s="2">
        <v>480</v>
      </c>
    </row>
    <row r="402" spans="2:13" ht="12.75">
      <c r="B402" s="283"/>
      <c r="H402" s="5">
        <f>H401-B402</f>
        <v>0</v>
      </c>
      <c r="I402" s="21">
        <f t="shared" si="38"/>
        <v>0</v>
      </c>
      <c r="M402" s="2">
        <v>480</v>
      </c>
    </row>
    <row r="403" spans="2:13" ht="12.75">
      <c r="B403" s="283">
        <v>900</v>
      </c>
      <c r="C403" s="1" t="s">
        <v>97</v>
      </c>
      <c r="D403" s="11" t="s">
        <v>17</v>
      </c>
      <c r="E403" s="1" t="s">
        <v>74</v>
      </c>
      <c r="F403" s="58" t="s">
        <v>207</v>
      </c>
      <c r="G403" s="26" t="s">
        <v>129</v>
      </c>
      <c r="H403" s="5">
        <f>H402-B403</f>
        <v>-900</v>
      </c>
      <c r="I403" s="21">
        <f t="shared" si="38"/>
        <v>1.875</v>
      </c>
      <c r="K403" t="s">
        <v>114</v>
      </c>
      <c r="L403">
        <v>9</v>
      </c>
      <c r="M403" s="2">
        <v>480</v>
      </c>
    </row>
    <row r="404" spans="2:13" ht="12.75">
      <c r="B404" s="283">
        <v>1000</v>
      </c>
      <c r="C404" s="1" t="s">
        <v>97</v>
      </c>
      <c r="D404" s="11" t="s">
        <v>17</v>
      </c>
      <c r="E404" s="1" t="s">
        <v>74</v>
      </c>
      <c r="F404" s="58" t="s">
        <v>207</v>
      </c>
      <c r="G404" s="26" t="s">
        <v>148</v>
      </c>
      <c r="H404" s="5">
        <f>H403-B404</f>
        <v>-1900</v>
      </c>
      <c r="I404" s="21">
        <f t="shared" si="38"/>
        <v>2.0833333333333335</v>
      </c>
      <c r="K404" t="s">
        <v>114</v>
      </c>
      <c r="L404">
        <v>9</v>
      </c>
      <c r="M404" s="2">
        <v>480</v>
      </c>
    </row>
    <row r="405" spans="2:13" ht="12.75">
      <c r="B405" s="283">
        <v>1000</v>
      </c>
      <c r="C405" s="1" t="s">
        <v>97</v>
      </c>
      <c r="D405" s="11" t="s">
        <v>17</v>
      </c>
      <c r="E405" s="1" t="s">
        <v>74</v>
      </c>
      <c r="F405" s="58" t="s">
        <v>207</v>
      </c>
      <c r="G405" s="26" t="s">
        <v>163</v>
      </c>
      <c r="H405" s="5">
        <f>H404-B405</f>
        <v>-2900</v>
      </c>
      <c r="I405" s="21">
        <f t="shared" si="38"/>
        <v>2.0833333333333335</v>
      </c>
      <c r="K405" t="s">
        <v>114</v>
      </c>
      <c r="L405">
        <v>9</v>
      </c>
      <c r="M405" s="2">
        <v>480</v>
      </c>
    </row>
    <row r="406" spans="1:13" s="69" customFormat="1" ht="12.75">
      <c r="A406" s="10"/>
      <c r="B406" s="284">
        <f>SUM(B403:B405)</f>
        <v>2900</v>
      </c>
      <c r="C406" s="10"/>
      <c r="D406" s="10"/>
      <c r="E406" s="10" t="s">
        <v>74</v>
      </c>
      <c r="F406" s="99"/>
      <c r="G406" s="17"/>
      <c r="H406" s="67">
        <v>0</v>
      </c>
      <c r="I406" s="68">
        <f t="shared" si="38"/>
        <v>6.041666666666667</v>
      </c>
      <c r="M406" s="2">
        <v>480</v>
      </c>
    </row>
    <row r="407" spans="2:13" ht="12.75">
      <c r="B407" s="283"/>
      <c r="H407" s="5">
        <f>H406-B407</f>
        <v>0</v>
      </c>
      <c r="I407" s="21">
        <f t="shared" si="38"/>
        <v>0</v>
      </c>
      <c r="M407" s="2">
        <v>480</v>
      </c>
    </row>
    <row r="408" spans="2:13" ht="12.75">
      <c r="B408" s="283"/>
      <c r="H408" s="5">
        <f>H407-B408</f>
        <v>0</v>
      </c>
      <c r="I408" s="21">
        <f t="shared" si="38"/>
        <v>0</v>
      </c>
      <c r="M408" s="2">
        <v>480</v>
      </c>
    </row>
    <row r="409" spans="2:13" ht="12.75">
      <c r="B409" s="283"/>
      <c r="H409" s="5">
        <f>H408-B409</f>
        <v>0</v>
      </c>
      <c r="I409" s="21">
        <f t="shared" si="38"/>
        <v>0</v>
      </c>
      <c r="M409" s="2">
        <v>480</v>
      </c>
    </row>
    <row r="410" spans="2:13" ht="12.75">
      <c r="B410" s="283"/>
      <c r="H410" s="5">
        <f>H409-B410</f>
        <v>0</v>
      </c>
      <c r="I410" s="21">
        <f t="shared" si="38"/>
        <v>0</v>
      </c>
      <c r="M410" s="2">
        <v>480</v>
      </c>
    </row>
    <row r="411" spans="1:13" s="69" customFormat="1" ht="12.75">
      <c r="A411" s="10"/>
      <c r="B411" s="284">
        <f>+B418+B426+B432+B437+B443+B449+B453</f>
        <v>42450</v>
      </c>
      <c r="C411" s="63" t="s">
        <v>214</v>
      </c>
      <c r="D411" s="81" t="s">
        <v>231</v>
      </c>
      <c r="E411" s="63" t="s">
        <v>29</v>
      </c>
      <c r="F411" s="65" t="s">
        <v>141</v>
      </c>
      <c r="G411" s="66" t="s">
        <v>215</v>
      </c>
      <c r="H411" s="67"/>
      <c r="I411" s="68">
        <f t="shared" si="38"/>
        <v>88.4375</v>
      </c>
      <c r="J411" s="68"/>
      <c r="K411" s="68"/>
      <c r="M411" s="2">
        <v>480</v>
      </c>
    </row>
    <row r="412" spans="2:13" ht="12.75">
      <c r="B412" s="283"/>
      <c r="H412" s="5">
        <f aca="true" t="shared" si="39" ref="H412:H417">H411-B412</f>
        <v>0</v>
      </c>
      <c r="I412" s="21">
        <f t="shared" si="38"/>
        <v>0</v>
      </c>
      <c r="M412" s="2">
        <v>480</v>
      </c>
    </row>
    <row r="413" spans="2:13" ht="12.75">
      <c r="B413" s="283">
        <v>3000</v>
      </c>
      <c r="C413" s="72" t="s">
        <v>0</v>
      </c>
      <c r="D413" s="1" t="s">
        <v>27</v>
      </c>
      <c r="E413" s="1" t="s">
        <v>86</v>
      </c>
      <c r="F413" s="58" t="s">
        <v>216</v>
      </c>
      <c r="G413" s="26" t="s">
        <v>167</v>
      </c>
      <c r="H413" s="5">
        <f t="shared" si="39"/>
        <v>-3000</v>
      </c>
      <c r="I413" s="21">
        <f t="shared" si="38"/>
        <v>6.25</v>
      </c>
      <c r="K413" t="s">
        <v>0</v>
      </c>
      <c r="L413">
        <v>10</v>
      </c>
      <c r="M413" s="2">
        <v>480</v>
      </c>
    </row>
    <row r="414" spans="2:13" ht="12.75">
      <c r="B414" s="287">
        <v>2500</v>
      </c>
      <c r="C414" s="72" t="s">
        <v>0</v>
      </c>
      <c r="D414" s="1" t="s">
        <v>27</v>
      </c>
      <c r="E414" s="1" t="s">
        <v>114</v>
      </c>
      <c r="F414" s="58" t="s">
        <v>217</v>
      </c>
      <c r="G414" s="26" t="s">
        <v>167</v>
      </c>
      <c r="H414" s="5">
        <f t="shared" si="39"/>
        <v>-5500</v>
      </c>
      <c r="I414" s="21">
        <f t="shared" si="38"/>
        <v>5.208333333333333</v>
      </c>
      <c r="K414" t="s">
        <v>0</v>
      </c>
      <c r="L414">
        <v>10</v>
      </c>
      <c r="M414" s="2">
        <v>480</v>
      </c>
    </row>
    <row r="415" spans="2:13" ht="12.75">
      <c r="B415" s="283">
        <v>2500</v>
      </c>
      <c r="C415" s="72" t="s">
        <v>0</v>
      </c>
      <c r="D415" s="1" t="s">
        <v>27</v>
      </c>
      <c r="E415" s="1" t="s">
        <v>114</v>
      </c>
      <c r="F415" s="58" t="s">
        <v>218</v>
      </c>
      <c r="G415" s="26" t="s">
        <v>219</v>
      </c>
      <c r="H415" s="5">
        <f t="shared" si="39"/>
        <v>-8000</v>
      </c>
      <c r="I415" s="21">
        <f t="shared" si="38"/>
        <v>5.208333333333333</v>
      </c>
      <c r="K415" t="s">
        <v>0</v>
      </c>
      <c r="L415">
        <v>10</v>
      </c>
      <c r="M415" s="2">
        <v>480</v>
      </c>
    </row>
    <row r="416" spans="2:13" ht="12.75">
      <c r="B416" s="283">
        <v>3000</v>
      </c>
      <c r="C416" s="72" t="s">
        <v>0</v>
      </c>
      <c r="D416" s="1" t="s">
        <v>27</v>
      </c>
      <c r="E416" s="1" t="s">
        <v>86</v>
      </c>
      <c r="F416" s="58" t="s">
        <v>220</v>
      </c>
      <c r="G416" s="26" t="s">
        <v>219</v>
      </c>
      <c r="H416" s="5">
        <f t="shared" si="39"/>
        <v>-11000</v>
      </c>
      <c r="I416" s="21">
        <f t="shared" si="38"/>
        <v>6.25</v>
      </c>
      <c r="K416" t="s">
        <v>0</v>
      </c>
      <c r="L416">
        <v>10</v>
      </c>
      <c r="M416" s="2">
        <v>480</v>
      </c>
    </row>
    <row r="417" spans="2:13" ht="12.75">
      <c r="B417" s="287">
        <v>2500</v>
      </c>
      <c r="C417" s="72" t="s">
        <v>0</v>
      </c>
      <c r="D417" s="1" t="s">
        <v>27</v>
      </c>
      <c r="E417" s="1" t="s">
        <v>114</v>
      </c>
      <c r="F417" s="58" t="s">
        <v>221</v>
      </c>
      <c r="G417" s="26" t="s">
        <v>222</v>
      </c>
      <c r="H417" s="5">
        <f t="shared" si="39"/>
        <v>-13500</v>
      </c>
      <c r="I417" s="21">
        <f t="shared" si="38"/>
        <v>5.208333333333333</v>
      </c>
      <c r="K417" t="s">
        <v>0</v>
      </c>
      <c r="L417">
        <v>10</v>
      </c>
      <c r="M417" s="2">
        <v>480</v>
      </c>
    </row>
    <row r="418" spans="1:13" s="69" customFormat="1" ht="12.75">
      <c r="A418" s="10"/>
      <c r="B418" s="284">
        <f>SUM(B413:B417)</f>
        <v>13500</v>
      </c>
      <c r="C418" s="10" t="s">
        <v>0</v>
      </c>
      <c r="D418" s="10"/>
      <c r="E418" s="10"/>
      <c r="F418" s="99"/>
      <c r="G418" s="17"/>
      <c r="H418" s="67">
        <v>0</v>
      </c>
      <c r="I418" s="68">
        <f t="shared" si="38"/>
        <v>28.125</v>
      </c>
      <c r="M418" s="2">
        <v>480</v>
      </c>
    </row>
    <row r="419" spans="2:13" ht="12.75">
      <c r="B419" s="283"/>
      <c r="H419" s="5">
        <f>H418-B419</f>
        <v>0</v>
      </c>
      <c r="I419" s="21">
        <f t="shared" si="38"/>
        <v>0</v>
      </c>
      <c r="M419" s="2">
        <v>480</v>
      </c>
    </row>
    <row r="420" spans="2:13" ht="12.75">
      <c r="B420" s="283"/>
      <c r="H420" s="5">
        <f aca="true" t="shared" si="40" ref="H420:H425">H419-B420</f>
        <v>0</v>
      </c>
      <c r="I420" s="21">
        <f aca="true" t="shared" si="41" ref="I420:I425">+B420/M420</f>
        <v>0</v>
      </c>
      <c r="M420" s="2">
        <v>480</v>
      </c>
    </row>
    <row r="421" spans="2:13" ht="12.75">
      <c r="B421" s="283">
        <v>1000</v>
      </c>
      <c r="C421" s="1" t="s">
        <v>223</v>
      </c>
      <c r="D421" s="11" t="s">
        <v>17</v>
      </c>
      <c r="E421" s="1" t="s">
        <v>33</v>
      </c>
      <c r="F421" s="58" t="s">
        <v>224</v>
      </c>
      <c r="G421" s="26" t="s">
        <v>152</v>
      </c>
      <c r="H421" s="5">
        <f t="shared" si="40"/>
        <v>-1000</v>
      </c>
      <c r="I421" s="21">
        <f t="shared" si="41"/>
        <v>2.0833333333333335</v>
      </c>
      <c r="K421" t="s">
        <v>114</v>
      </c>
      <c r="L421">
        <v>10</v>
      </c>
      <c r="M421" s="2">
        <v>480</v>
      </c>
    </row>
    <row r="422" spans="2:13" ht="12.75">
      <c r="B422" s="283">
        <v>1000</v>
      </c>
      <c r="C422" s="1" t="s">
        <v>225</v>
      </c>
      <c r="D422" s="11" t="s">
        <v>17</v>
      </c>
      <c r="E422" s="1" t="s">
        <v>33</v>
      </c>
      <c r="F422" s="58" t="s">
        <v>224</v>
      </c>
      <c r="G422" s="26" t="s">
        <v>167</v>
      </c>
      <c r="H422" s="5">
        <f t="shared" si="40"/>
        <v>-2000</v>
      </c>
      <c r="I422" s="21">
        <f t="shared" si="41"/>
        <v>2.0833333333333335</v>
      </c>
      <c r="K422" t="s">
        <v>114</v>
      </c>
      <c r="L422">
        <v>10</v>
      </c>
      <c r="M422" s="2">
        <v>480</v>
      </c>
    </row>
    <row r="423" spans="2:13" ht="12.75">
      <c r="B423" s="283">
        <v>1000</v>
      </c>
      <c r="C423" s="1" t="s">
        <v>226</v>
      </c>
      <c r="D423" s="11" t="s">
        <v>17</v>
      </c>
      <c r="E423" s="1" t="s">
        <v>33</v>
      </c>
      <c r="F423" s="58" t="s">
        <v>224</v>
      </c>
      <c r="G423" s="26" t="s">
        <v>167</v>
      </c>
      <c r="H423" s="5">
        <f t="shared" si="40"/>
        <v>-3000</v>
      </c>
      <c r="I423" s="21">
        <f t="shared" si="41"/>
        <v>2.0833333333333335</v>
      </c>
      <c r="K423" t="s">
        <v>114</v>
      </c>
      <c r="L423">
        <v>10</v>
      </c>
      <c r="M423" s="2">
        <v>480</v>
      </c>
    </row>
    <row r="424" spans="2:13" ht="12.75">
      <c r="B424" s="283">
        <v>800</v>
      </c>
      <c r="C424" s="1" t="s">
        <v>227</v>
      </c>
      <c r="D424" s="11" t="s">
        <v>17</v>
      </c>
      <c r="E424" s="1" t="s">
        <v>33</v>
      </c>
      <c r="F424" s="58" t="s">
        <v>224</v>
      </c>
      <c r="G424" s="26" t="s">
        <v>219</v>
      </c>
      <c r="H424" s="5">
        <f t="shared" si="40"/>
        <v>-3800</v>
      </c>
      <c r="I424" s="21">
        <f t="shared" si="41"/>
        <v>1.6666666666666667</v>
      </c>
      <c r="K424" t="s">
        <v>114</v>
      </c>
      <c r="L424">
        <v>10</v>
      </c>
      <c r="M424" s="2">
        <v>480</v>
      </c>
    </row>
    <row r="425" spans="2:13" ht="12.75">
      <c r="B425" s="283">
        <v>800</v>
      </c>
      <c r="C425" s="1" t="s">
        <v>228</v>
      </c>
      <c r="D425" s="11" t="s">
        <v>17</v>
      </c>
      <c r="E425" s="1" t="s">
        <v>33</v>
      </c>
      <c r="F425" s="58" t="s">
        <v>224</v>
      </c>
      <c r="G425" s="26" t="s">
        <v>219</v>
      </c>
      <c r="H425" s="5">
        <f t="shared" si="40"/>
        <v>-4600</v>
      </c>
      <c r="I425" s="21">
        <f t="shared" si="41"/>
        <v>1.6666666666666667</v>
      </c>
      <c r="K425" t="s">
        <v>114</v>
      </c>
      <c r="L425">
        <v>10</v>
      </c>
      <c r="M425" s="2">
        <v>480</v>
      </c>
    </row>
    <row r="426" spans="1:13" s="69" customFormat="1" ht="12.75">
      <c r="A426" s="10"/>
      <c r="B426" s="284">
        <f>SUM(B421:B425)</f>
        <v>4600</v>
      </c>
      <c r="C426" s="10" t="s">
        <v>185</v>
      </c>
      <c r="D426" s="10"/>
      <c r="E426" s="10"/>
      <c r="F426" s="99"/>
      <c r="G426" s="17"/>
      <c r="H426" s="67">
        <v>0</v>
      </c>
      <c r="I426" s="68">
        <f aca="true" t="shared" si="42" ref="I426:I464">+B426/M426</f>
        <v>9.583333333333334</v>
      </c>
      <c r="M426" s="2">
        <v>480</v>
      </c>
    </row>
    <row r="427" spans="2:13" ht="12.75">
      <c r="B427" s="283"/>
      <c r="H427" s="5">
        <f>H426-B427</f>
        <v>0</v>
      </c>
      <c r="I427" s="21">
        <f t="shared" si="42"/>
        <v>0</v>
      </c>
      <c r="M427" s="2">
        <v>480</v>
      </c>
    </row>
    <row r="428" spans="2:13" ht="12.75">
      <c r="B428" s="283"/>
      <c r="H428" s="5">
        <f>H427-B428</f>
        <v>0</v>
      </c>
      <c r="I428" s="21">
        <f t="shared" si="42"/>
        <v>0</v>
      </c>
      <c r="M428" s="2">
        <v>480</v>
      </c>
    </row>
    <row r="429" spans="2:13" ht="12.75">
      <c r="B429" s="283">
        <v>1500</v>
      </c>
      <c r="C429" s="1" t="s">
        <v>39</v>
      </c>
      <c r="D429" s="11" t="s">
        <v>17</v>
      </c>
      <c r="E429" s="1" t="s">
        <v>123</v>
      </c>
      <c r="F429" s="58" t="s">
        <v>224</v>
      </c>
      <c r="G429" s="26" t="s">
        <v>152</v>
      </c>
      <c r="H429" s="5">
        <f>H428-B429</f>
        <v>-1500</v>
      </c>
      <c r="I429" s="21">
        <f t="shared" si="42"/>
        <v>3.125</v>
      </c>
      <c r="K429" t="s">
        <v>114</v>
      </c>
      <c r="L429">
        <v>10</v>
      </c>
      <c r="M429" s="2">
        <v>480</v>
      </c>
    </row>
    <row r="430" spans="2:13" ht="12.75">
      <c r="B430" s="283">
        <v>1300</v>
      </c>
      <c r="C430" s="1" t="s">
        <v>39</v>
      </c>
      <c r="D430" s="11" t="s">
        <v>17</v>
      </c>
      <c r="E430" s="1" t="s">
        <v>123</v>
      </c>
      <c r="F430" s="58" t="s">
        <v>224</v>
      </c>
      <c r="G430" s="26" t="s">
        <v>167</v>
      </c>
      <c r="H430" s="5">
        <f>H429-B430</f>
        <v>-2800</v>
      </c>
      <c r="I430" s="21">
        <f t="shared" si="42"/>
        <v>2.7083333333333335</v>
      </c>
      <c r="K430" t="s">
        <v>114</v>
      </c>
      <c r="L430">
        <v>10</v>
      </c>
      <c r="M430" s="2">
        <v>480</v>
      </c>
    </row>
    <row r="431" spans="2:13" ht="12.75">
      <c r="B431" s="283">
        <v>1600</v>
      </c>
      <c r="C431" s="1" t="s">
        <v>39</v>
      </c>
      <c r="D431" s="11" t="s">
        <v>17</v>
      </c>
      <c r="E431" s="1" t="s">
        <v>123</v>
      </c>
      <c r="F431" s="58" t="s">
        <v>224</v>
      </c>
      <c r="G431" s="26" t="s">
        <v>219</v>
      </c>
      <c r="H431" s="5">
        <f>H430-B431</f>
        <v>-4400</v>
      </c>
      <c r="I431" s="21">
        <f t="shared" si="42"/>
        <v>3.3333333333333335</v>
      </c>
      <c r="K431" t="s">
        <v>114</v>
      </c>
      <c r="L431">
        <v>10</v>
      </c>
      <c r="M431" s="2">
        <v>480</v>
      </c>
    </row>
    <row r="432" spans="1:13" s="69" customFormat="1" ht="12.75">
      <c r="A432" s="10"/>
      <c r="B432" s="284">
        <f>SUM(B429:B431)</f>
        <v>4400</v>
      </c>
      <c r="C432" s="10"/>
      <c r="D432" s="10"/>
      <c r="E432" s="10" t="s">
        <v>123</v>
      </c>
      <c r="F432" s="99"/>
      <c r="G432" s="17"/>
      <c r="H432" s="67">
        <v>0</v>
      </c>
      <c r="I432" s="68">
        <f t="shared" si="42"/>
        <v>9.166666666666666</v>
      </c>
      <c r="M432" s="2">
        <v>480</v>
      </c>
    </row>
    <row r="433" spans="2:13" ht="12.75">
      <c r="B433" s="283"/>
      <c r="H433" s="5">
        <f>H432-B433</f>
        <v>0</v>
      </c>
      <c r="I433" s="21">
        <f t="shared" si="42"/>
        <v>0</v>
      </c>
      <c r="M433" s="2">
        <v>480</v>
      </c>
    </row>
    <row r="434" spans="2:13" ht="12.75">
      <c r="B434" s="283"/>
      <c r="H434" s="5">
        <f>H433-B434</f>
        <v>0</v>
      </c>
      <c r="I434" s="21">
        <f t="shared" si="42"/>
        <v>0</v>
      </c>
      <c r="M434" s="2">
        <v>480</v>
      </c>
    </row>
    <row r="435" spans="2:13" ht="12.75">
      <c r="B435" s="283">
        <v>5000</v>
      </c>
      <c r="C435" s="1" t="s">
        <v>70</v>
      </c>
      <c r="D435" s="11" t="s">
        <v>17</v>
      </c>
      <c r="E435" s="1" t="s">
        <v>33</v>
      </c>
      <c r="F435" s="58" t="s">
        <v>229</v>
      </c>
      <c r="G435" s="26" t="s">
        <v>152</v>
      </c>
      <c r="H435" s="5">
        <f>H434-B435</f>
        <v>-5000</v>
      </c>
      <c r="I435" s="21">
        <f t="shared" si="42"/>
        <v>10.416666666666666</v>
      </c>
      <c r="K435" t="s">
        <v>114</v>
      </c>
      <c r="L435">
        <v>10</v>
      </c>
      <c r="M435" s="2">
        <v>480</v>
      </c>
    </row>
    <row r="436" spans="2:13" ht="12.75">
      <c r="B436" s="283">
        <v>5000</v>
      </c>
      <c r="C436" s="1" t="s">
        <v>70</v>
      </c>
      <c r="D436" s="11" t="s">
        <v>17</v>
      </c>
      <c r="E436" s="1" t="s">
        <v>33</v>
      </c>
      <c r="F436" s="58" t="s">
        <v>229</v>
      </c>
      <c r="G436" s="26" t="s">
        <v>167</v>
      </c>
      <c r="H436" s="5">
        <f>H435-B436</f>
        <v>-10000</v>
      </c>
      <c r="I436" s="21">
        <f t="shared" si="42"/>
        <v>10.416666666666666</v>
      </c>
      <c r="K436" t="s">
        <v>114</v>
      </c>
      <c r="L436">
        <v>10</v>
      </c>
      <c r="M436" s="2">
        <v>480</v>
      </c>
    </row>
    <row r="437" spans="1:13" s="69" customFormat="1" ht="12.75">
      <c r="A437" s="10"/>
      <c r="B437" s="284">
        <f>SUM(B435:B436)</f>
        <v>10000</v>
      </c>
      <c r="C437" s="10" t="s">
        <v>70</v>
      </c>
      <c r="D437" s="10"/>
      <c r="E437" s="10"/>
      <c r="F437" s="99"/>
      <c r="G437" s="17"/>
      <c r="H437" s="67">
        <v>0</v>
      </c>
      <c r="I437" s="68">
        <f t="shared" si="42"/>
        <v>20.833333333333332</v>
      </c>
      <c r="M437" s="2">
        <v>480</v>
      </c>
    </row>
    <row r="438" spans="2:13" ht="12.75">
      <c r="B438" s="283"/>
      <c r="H438" s="5">
        <f>H437-B438</f>
        <v>0</v>
      </c>
      <c r="I438" s="21">
        <f t="shared" si="42"/>
        <v>0</v>
      </c>
      <c r="M438" s="2">
        <v>480</v>
      </c>
    </row>
    <row r="439" spans="2:13" ht="12.75">
      <c r="B439" s="283"/>
      <c r="H439" s="5">
        <f>H438-B439</f>
        <v>0</v>
      </c>
      <c r="I439" s="21">
        <f t="shared" si="42"/>
        <v>0</v>
      </c>
      <c r="M439" s="2">
        <v>480</v>
      </c>
    </row>
    <row r="440" spans="2:13" ht="12.75">
      <c r="B440" s="283">
        <v>2000</v>
      </c>
      <c r="C440" s="1" t="s">
        <v>41</v>
      </c>
      <c r="D440" s="11" t="s">
        <v>17</v>
      </c>
      <c r="E440" s="1" t="s">
        <v>33</v>
      </c>
      <c r="F440" s="58" t="s">
        <v>224</v>
      </c>
      <c r="G440" s="26" t="s">
        <v>152</v>
      </c>
      <c r="H440" s="5">
        <f>H439-B440</f>
        <v>-2000</v>
      </c>
      <c r="I440" s="21">
        <f t="shared" si="42"/>
        <v>4.166666666666667</v>
      </c>
      <c r="K440" t="s">
        <v>114</v>
      </c>
      <c r="L440">
        <v>10</v>
      </c>
      <c r="M440" s="2">
        <v>480</v>
      </c>
    </row>
    <row r="441" spans="2:13" ht="12.75">
      <c r="B441" s="283">
        <v>2000</v>
      </c>
      <c r="C441" s="1" t="s">
        <v>41</v>
      </c>
      <c r="D441" s="11" t="s">
        <v>17</v>
      </c>
      <c r="E441" s="1" t="s">
        <v>33</v>
      </c>
      <c r="F441" s="58" t="s">
        <v>224</v>
      </c>
      <c r="G441" s="26" t="s">
        <v>167</v>
      </c>
      <c r="H441" s="5">
        <f>H440-B441</f>
        <v>-4000</v>
      </c>
      <c r="I441" s="21">
        <f t="shared" si="42"/>
        <v>4.166666666666667</v>
      </c>
      <c r="K441" t="s">
        <v>114</v>
      </c>
      <c r="L441">
        <v>10</v>
      </c>
      <c r="M441" s="2">
        <v>480</v>
      </c>
    </row>
    <row r="442" spans="2:13" ht="12.75">
      <c r="B442" s="283">
        <v>2000</v>
      </c>
      <c r="C442" s="1" t="s">
        <v>41</v>
      </c>
      <c r="D442" s="11" t="s">
        <v>17</v>
      </c>
      <c r="E442" s="1" t="s">
        <v>33</v>
      </c>
      <c r="F442" s="58" t="s">
        <v>224</v>
      </c>
      <c r="G442" s="26" t="s">
        <v>219</v>
      </c>
      <c r="H442" s="5">
        <f>H441-B442</f>
        <v>-6000</v>
      </c>
      <c r="I442" s="21">
        <f t="shared" si="42"/>
        <v>4.166666666666667</v>
      </c>
      <c r="K442" t="s">
        <v>114</v>
      </c>
      <c r="L442">
        <v>10</v>
      </c>
      <c r="M442" s="2">
        <v>480</v>
      </c>
    </row>
    <row r="443" spans="1:13" s="69" customFormat="1" ht="12.75">
      <c r="A443" s="10"/>
      <c r="B443" s="284">
        <f>SUM(B440:B442)</f>
        <v>6000</v>
      </c>
      <c r="C443" s="10" t="s">
        <v>41</v>
      </c>
      <c r="D443" s="10"/>
      <c r="E443" s="10"/>
      <c r="F443" s="99"/>
      <c r="G443" s="17"/>
      <c r="H443" s="67">
        <v>0</v>
      </c>
      <c r="I443" s="68">
        <f t="shared" si="42"/>
        <v>12.5</v>
      </c>
      <c r="M443" s="2">
        <v>480</v>
      </c>
    </row>
    <row r="444" spans="2:13" ht="12.75">
      <c r="B444" s="283"/>
      <c r="H444" s="5">
        <f>H443-B444</f>
        <v>0</v>
      </c>
      <c r="I444" s="21">
        <f t="shared" si="42"/>
        <v>0</v>
      </c>
      <c r="M444" s="2">
        <v>480</v>
      </c>
    </row>
    <row r="445" spans="2:13" ht="12.75">
      <c r="B445" s="283"/>
      <c r="H445" s="5">
        <f>H444-B445</f>
        <v>0</v>
      </c>
      <c r="I445" s="21">
        <f t="shared" si="42"/>
        <v>0</v>
      </c>
      <c r="M445" s="2">
        <v>480</v>
      </c>
    </row>
    <row r="446" spans="2:13" ht="12.75">
      <c r="B446" s="283">
        <v>1000</v>
      </c>
      <c r="C446" s="1" t="s">
        <v>97</v>
      </c>
      <c r="D446" s="11" t="s">
        <v>17</v>
      </c>
      <c r="E446" s="1" t="s">
        <v>74</v>
      </c>
      <c r="F446" s="58" t="s">
        <v>224</v>
      </c>
      <c r="G446" s="26" t="s">
        <v>152</v>
      </c>
      <c r="H446" s="5">
        <f>H445-B446</f>
        <v>-1000</v>
      </c>
      <c r="I446" s="21">
        <f t="shared" si="42"/>
        <v>2.0833333333333335</v>
      </c>
      <c r="K446" t="s">
        <v>114</v>
      </c>
      <c r="L446">
        <v>10</v>
      </c>
      <c r="M446" s="2">
        <v>480</v>
      </c>
    </row>
    <row r="447" spans="2:13" ht="12.75">
      <c r="B447" s="283">
        <v>950</v>
      </c>
      <c r="C447" s="1" t="s">
        <v>97</v>
      </c>
      <c r="D447" s="11" t="s">
        <v>17</v>
      </c>
      <c r="E447" s="1" t="s">
        <v>74</v>
      </c>
      <c r="F447" s="58" t="s">
        <v>224</v>
      </c>
      <c r="G447" s="26" t="s">
        <v>167</v>
      </c>
      <c r="H447" s="5">
        <f>H446-B447</f>
        <v>-1950</v>
      </c>
      <c r="I447" s="21">
        <f t="shared" si="42"/>
        <v>1.9791666666666667</v>
      </c>
      <c r="K447" t="s">
        <v>114</v>
      </c>
      <c r="L447">
        <v>10</v>
      </c>
      <c r="M447" s="2">
        <v>480</v>
      </c>
    </row>
    <row r="448" spans="2:13" ht="12.75">
      <c r="B448" s="283">
        <v>1000</v>
      </c>
      <c r="C448" s="1" t="s">
        <v>97</v>
      </c>
      <c r="D448" s="11" t="s">
        <v>17</v>
      </c>
      <c r="E448" s="1" t="s">
        <v>74</v>
      </c>
      <c r="F448" s="58" t="s">
        <v>224</v>
      </c>
      <c r="G448" s="26" t="s">
        <v>219</v>
      </c>
      <c r="H448" s="5">
        <f>H447-B448</f>
        <v>-2950</v>
      </c>
      <c r="I448" s="21">
        <f t="shared" si="42"/>
        <v>2.0833333333333335</v>
      </c>
      <c r="K448" t="s">
        <v>114</v>
      </c>
      <c r="L448">
        <v>10</v>
      </c>
      <c r="M448" s="2">
        <v>480</v>
      </c>
    </row>
    <row r="449" spans="1:13" s="69" customFormat="1" ht="12.75">
      <c r="A449" s="10"/>
      <c r="B449" s="284">
        <f>SUM(B446:B448)</f>
        <v>2950</v>
      </c>
      <c r="C449" s="10"/>
      <c r="D449" s="10"/>
      <c r="E449" s="10" t="s">
        <v>74</v>
      </c>
      <c r="F449" s="99"/>
      <c r="G449" s="17"/>
      <c r="H449" s="67">
        <v>0</v>
      </c>
      <c r="I449" s="68">
        <f t="shared" si="42"/>
        <v>6.145833333333333</v>
      </c>
      <c r="M449" s="2">
        <v>480</v>
      </c>
    </row>
    <row r="450" spans="2:13" ht="12.75">
      <c r="B450" s="283"/>
      <c r="H450" s="5">
        <f>H449-B450</f>
        <v>0</v>
      </c>
      <c r="I450" s="21">
        <f t="shared" si="42"/>
        <v>0</v>
      </c>
      <c r="M450" s="2">
        <v>480</v>
      </c>
    </row>
    <row r="451" spans="2:13" ht="12.75">
      <c r="B451" s="283"/>
      <c r="H451" s="5">
        <f>H450-B451</f>
        <v>0</v>
      </c>
      <c r="I451" s="21">
        <f t="shared" si="42"/>
        <v>0</v>
      </c>
      <c r="M451" s="2">
        <v>480</v>
      </c>
    </row>
    <row r="452" spans="2:13" ht="12.75">
      <c r="B452" s="283">
        <v>1000</v>
      </c>
      <c r="C452" s="1" t="s">
        <v>150</v>
      </c>
      <c r="D452" s="11" t="s">
        <v>17</v>
      </c>
      <c r="E452" s="1" t="s">
        <v>25</v>
      </c>
      <c r="F452" s="58" t="s">
        <v>230</v>
      </c>
      <c r="G452" s="26" t="s">
        <v>219</v>
      </c>
      <c r="H452" s="5">
        <f>H451-B452</f>
        <v>-1000</v>
      </c>
      <c r="I452" s="21">
        <f t="shared" si="42"/>
        <v>2.0833333333333335</v>
      </c>
      <c r="K452" t="s">
        <v>114</v>
      </c>
      <c r="L452">
        <v>10</v>
      </c>
      <c r="M452" s="2">
        <v>480</v>
      </c>
    </row>
    <row r="453" spans="1:13" s="69" customFormat="1" ht="12.75">
      <c r="A453" s="10"/>
      <c r="B453" s="284">
        <f>SUM(B452)</f>
        <v>1000</v>
      </c>
      <c r="C453" s="10"/>
      <c r="D453" s="10"/>
      <c r="E453" s="10" t="s">
        <v>25</v>
      </c>
      <c r="F453" s="99"/>
      <c r="G453" s="17"/>
      <c r="H453" s="67">
        <v>0</v>
      </c>
      <c r="I453" s="68">
        <f t="shared" si="42"/>
        <v>2.0833333333333335</v>
      </c>
      <c r="M453" s="2">
        <v>480</v>
      </c>
    </row>
    <row r="454" spans="2:13" ht="12.75">
      <c r="B454" s="283"/>
      <c r="H454" s="5">
        <f>H453-B454</f>
        <v>0</v>
      </c>
      <c r="I454" s="21">
        <f t="shared" si="42"/>
        <v>0</v>
      </c>
      <c r="M454" s="2">
        <v>480</v>
      </c>
    </row>
    <row r="455" spans="2:13" ht="12.75">
      <c r="B455" s="283"/>
      <c r="H455" s="5">
        <f>H454-B455</f>
        <v>0</v>
      </c>
      <c r="I455" s="21">
        <f t="shared" si="42"/>
        <v>0</v>
      </c>
      <c r="M455" s="2">
        <v>480</v>
      </c>
    </row>
    <row r="456" spans="2:13" ht="12.75">
      <c r="B456" s="283"/>
      <c r="H456" s="5">
        <f>H455-B456</f>
        <v>0</v>
      </c>
      <c r="I456" s="21">
        <f t="shared" si="42"/>
        <v>0</v>
      </c>
      <c r="M456" s="2">
        <v>480</v>
      </c>
    </row>
    <row r="457" spans="2:13" ht="12.75">
      <c r="B457" s="283"/>
      <c r="H457" s="5">
        <f>H456-B457</f>
        <v>0</v>
      </c>
      <c r="I457" s="21">
        <f t="shared" si="42"/>
        <v>0</v>
      </c>
      <c r="M457" s="2">
        <v>480</v>
      </c>
    </row>
    <row r="458" spans="1:13" s="69" customFormat="1" ht="12.75">
      <c r="A458" s="10"/>
      <c r="B458" s="284">
        <f>+B463+B472+B477+B481+B486+B490</f>
        <v>33000</v>
      </c>
      <c r="C458" s="63" t="s">
        <v>232</v>
      </c>
      <c r="D458" s="81" t="s">
        <v>245</v>
      </c>
      <c r="E458" s="63" t="s">
        <v>135</v>
      </c>
      <c r="F458" s="65" t="s">
        <v>236</v>
      </c>
      <c r="G458" s="66" t="s">
        <v>45</v>
      </c>
      <c r="H458" s="67"/>
      <c r="I458" s="68">
        <f t="shared" si="42"/>
        <v>68.75</v>
      </c>
      <c r="J458" s="68"/>
      <c r="K458" s="68"/>
      <c r="M458" s="2">
        <v>480</v>
      </c>
    </row>
    <row r="459" spans="2:13" ht="12.75">
      <c r="B459" s="283"/>
      <c r="H459" s="5">
        <f>H458-B459</f>
        <v>0</v>
      </c>
      <c r="I459" s="21">
        <f t="shared" si="42"/>
        <v>0</v>
      </c>
      <c r="M459" s="2">
        <v>480</v>
      </c>
    </row>
    <row r="460" spans="2:13" ht="12.75">
      <c r="B460" s="283">
        <v>3000</v>
      </c>
      <c r="C460" s="72" t="s">
        <v>0</v>
      </c>
      <c r="D460" s="1" t="s">
        <v>27</v>
      </c>
      <c r="E460" s="1" t="s">
        <v>46</v>
      </c>
      <c r="F460" s="58" t="s">
        <v>233</v>
      </c>
      <c r="G460" s="26" t="s">
        <v>148</v>
      </c>
      <c r="H460" s="5">
        <f>H459-B460</f>
        <v>-3000</v>
      </c>
      <c r="I460" s="21">
        <f t="shared" si="42"/>
        <v>6.25</v>
      </c>
      <c r="K460" t="s">
        <v>0</v>
      </c>
      <c r="L460">
        <v>11</v>
      </c>
      <c r="M460" s="2">
        <v>480</v>
      </c>
    </row>
    <row r="461" spans="2:13" ht="12.75">
      <c r="B461" s="283">
        <v>3000</v>
      </c>
      <c r="C461" s="72" t="s">
        <v>0</v>
      </c>
      <c r="D461" s="1" t="s">
        <v>27</v>
      </c>
      <c r="E461" s="1" t="s">
        <v>86</v>
      </c>
      <c r="F461" s="58" t="s">
        <v>234</v>
      </c>
      <c r="G461" s="26" t="s">
        <v>163</v>
      </c>
      <c r="H461" s="5">
        <f>H460-B461</f>
        <v>-6000</v>
      </c>
      <c r="I461" s="21">
        <f t="shared" si="42"/>
        <v>6.25</v>
      </c>
      <c r="K461" t="s">
        <v>0</v>
      </c>
      <c r="L461">
        <v>11</v>
      </c>
      <c r="M461" s="2">
        <v>480</v>
      </c>
    </row>
    <row r="462" spans="2:13" ht="12.75">
      <c r="B462" s="283">
        <v>3000</v>
      </c>
      <c r="C462" s="72" t="s">
        <v>0</v>
      </c>
      <c r="D462" s="1" t="s">
        <v>27</v>
      </c>
      <c r="E462" s="1" t="s">
        <v>86</v>
      </c>
      <c r="F462" s="58" t="s">
        <v>235</v>
      </c>
      <c r="G462" s="26" t="s">
        <v>152</v>
      </c>
      <c r="H462" s="5">
        <f>H461-B462</f>
        <v>-9000</v>
      </c>
      <c r="I462" s="21">
        <f t="shared" si="42"/>
        <v>6.25</v>
      </c>
      <c r="K462" t="s">
        <v>0</v>
      </c>
      <c r="L462">
        <v>11</v>
      </c>
      <c r="M462" s="2">
        <v>480</v>
      </c>
    </row>
    <row r="463" spans="1:13" s="69" customFormat="1" ht="12.75">
      <c r="A463" s="10"/>
      <c r="B463" s="284">
        <f>SUM(B460:B462)</f>
        <v>9000</v>
      </c>
      <c r="C463" s="10" t="s">
        <v>0</v>
      </c>
      <c r="D463" s="10"/>
      <c r="E463" s="10"/>
      <c r="F463" s="99"/>
      <c r="G463" s="17"/>
      <c r="H463" s="67">
        <v>0</v>
      </c>
      <c r="I463" s="68">
        <f t="shared" si="42"/>
        <v>18.75</v>
      </c>
      <c r="M463" s="2">
        <v>480</v>
      </c>
    </row>
    <row r="464" spans="2:13" ht="12.75">
      <c r="B464" s="283"/>
      <c r="H464" s="5">
        <f>H463-B464</f>
        <v>0</v>
      </c>
      <c r="I464" s="21">
        <f t="shared" si="42"/>
        <v>0</v>
      </c>
      <c r="M464" s="2">
        <v>480</v>
      </c>
    </row>
    <row r="465" spans="2:13" ht="12.75">
      <c r="B465" s="283"/>
      <c r="H465" s="5">
        <f aca="true" t="shared" si="43" ref="H465:H471">H464-B465</f>
        <v>0</v>
      </c>
      <c r="I465" s="21">
        <f aca="true" t="shared" si="44" ref="I465:I471">+B465/M465</f>
        <v>0</v>
      </c>
      <c r="M465" s="2">
        <v>480</v>
      </c>
    </row>
    <row r="466" spans="2:13" ht="12.75">
      <c r="B466" s="283">
        <v>4000</v>
      </c>
      <c r="C466" s="1" t="s">
        <v>237</v>
      </c>
      <c r="D466" s="11" t="s">
        <v>17</v>
      </c>
      <c r="E466" s="1" t="s">
        <v>33</v>
      </c>
      <c r="F466" s="58" t="s">
        <v>238</v>
      </c>
      <c r="G466" s="26" t="s">
        <v>163</v>
      </c>
      <c r="H466" s="5">
        <f t="shared" si="43"/>
        <v>-4000</v>
      </c>
      <c r="I466" s="21">
        <f t="shared" si="44"/>
        <v>8.333333333333334</v>
      </c>
      <c r="K466" t="s">
        <v>46</v>
      </c>
      <c r="L466">
        <v>11</v>
      </c>
      <c r="M466" s="2">
        <v>480</v>
      </c>
    </row>
    <row r="467" spans="2:13" ht="12.75">
      <c r="B467" s="283">
        <v>1000</v>
      </c>
      <c r="C467" s="1" t="s">
        <v>239</v>
      </c>
      <c r="D467" s="11" t="s">
        <v>17</v>
      </c>
      <c r="E467" s="1" t="s">
        <v>33</v>
      </c>
      <c r="F467" s="58" t="s">
        <v>238</v>
      </c>
      <c r="G467" s="26" t="s">
        <v>163</v>
      </c>
      <c r="H467" s="5">
        <f t="shared" si="43"/>
        <v>-5000</v>
      </c>
      <c r="I467" s="21">
        <f t="shared" si="44"/>
        <v>2.0833333333333335</v>
      </c>
      <c r="K467" t="s">
        <v>46</v>
      </c>
      <c r="L467">
        <v>11</v>
      </c>
      <c r="M467" s="2">
        <v>480</v>
      </c>
    </row>
    <row r="468" spans="2:13" ht="12.75">
      <c r="B468" s="283">
        <v>500</v>
      </c>
      <c r="C468" s="1" t="s">
        <v>240</v>
      </c>
      <c r="D468" s="11" t="s">
        <v>17</v>
      </c>
      <c r="E468" s="1" t="s">
        <v>33</v>
      </c>
      <c r="F468" s="58" t="s">
        <v>238</v>
      </c>
      <c r="G468" s="26" t="s">
        <v>163</v>
      </c>
      <c r="H468" s="5">
        <f t="shared" si="43"/>
        <v>-5500</v>
      </c>
      <c r="I468" s="21">
        <f t="shared" si="44"/>
        <v>1.0416666666666667</v>
      </c>
      <c r="K468" t="s">
        <v>46</v>
      </c>
      <c r="L468">
        <v>11</v>
      </c>
      <c r="M468" s="2">
        <v>480</v>
      </c>
    </row>
    <row r="469" spans="2:13" ht="12.75">
      <c r="B469" s="283">
        <v>500</v>
      </c>
      <c r="C469" s="1" t="s">
        <v>241</v>
      </c>
      <c r="D469" s="11" t="s">
        <v>17</v>
      </c>
      <c r="E469" s="1" t="s">
        <v>33</v>
      </c>
      <c r="F469" s="58" t="s">
        <v>238</v>
      </c>
      <c r="G469" s="26" t="s">
        <v>163</v>
      </c>
      <c r="H469" s="5">
        <f t="shared" si="43"/>
        <v>-6000</v>
      </c>
      <c r="I469" s="21">
        <f t="shared" si="44"/>
        <v>1.0416666666666667</v>
      </c>
      <c r="K469" t="s">
        <v>46</v>
      </c>
      <c r="L469">
        <v>11</v>
      </c>
      <c r="M469" s="2">
        <v>480</v>
      </c>
    </row>
    <row r="470" spans="2:13" ht="12.75">
      <c r="B470" s="283">
        <v>1800</v>
      </c>
      <c r="C470" s="1" t="s">
        <v>177</v>
      </c>
      <c r="D470" s="11" t="s">
        <v>17</v>
      </c>
      <c r="E470" s="1" t="s">
        <v>33</v>
      </c>
      <c r="F470" s="58" t="s">
        <v>242</v>
      </c>
      <c r="G470" s="26" t="s">
        <v>152</v>
      </c>
      <c r="H470" s="5">
        <f t="shared" si="43"/>
        <v>-7800</v>
      </c>
      <c r="I470" s="21">
        <f t="shared" si="44"/>
        <v>3.75</v>
      </c>
      <c r="K470" t="s">
        <v>46</v>
      </c>
      <c r="L470">
        <v>11</v>
      </c>
      <c r="M470" s="2">
        <v>480</v>
      </c>
    </row>
    <row r="471" spans="2:13" ht="12.75">
      <c r="B471" s="283">
        <v>3500</v>
      </c>
      <c r="C471" s="1" t="s">
        <v>133</v>
      </c>
      <c r="D471" s="11" t="s">
        <v>17</v>
      </c>
      <c r="E471" s="1" t="s">
        <v>33</v>
      </c>
      <c r="F471" s="58" t="s">
        <v>243</v>
      </c>
      <c r="G471" s="26" t="s">
        <v>152</v>
      </c>
      <c r="H471" s="5">
        <f t="shared" si="43"/>
        <v>-11300</v>
      </c>
      <c r="I471" s="21">
        <f t="shared" si="44"/>
        <v>7.291666666666667</v>
      </c>
      <c r="K471" t="s">
        <v>46</v>
      </c>
      <c r="L471">
        <v>11</v>
      </c>
      <c r="M471" s="2">
        <v>480</v>
      </c>
    </row>
    <row r="472" spans="1:13" s="69" customFormat="1" ht="12.75">
      <c r="A472" s="10"/>
      <c r="B472" s="284">
        <f>SUM(B466:B471)</f>
        <v>11300</v>
      </c>
      <c r="C472" s="10" t="s">
        <v>185</v>
      </c>
      <c r="D472" s="10"/>
      <c r="E472" s="10"/>
      <c r="F472" s="99"/>
      <c r="G472" s="17"/>
      <c r="H472" s="67">
        <v>0</v>
      </c>
      <c r="I472" s="68">
        <f aca="true" t="shared" si="45" ref="I472:I503">+B472/M472</f>
        <v>23.541666666666668</v>
      </c>
      <c r="M472" s="2">
        <v>480</v>
      </c>
    </row>
    <row r="473" spans="2:13" ht="12.75">
      <c r="B473" s="283"/>
      <c r="H473" s="5">
        <f>H472-B473</f>
        <v>0</v>
      </c>
      <c r="I473" s="21">
        <f t="shared" si="45"/>
        <v>0</v>
      </c>
      <c r="M473" s="2">
        <v>480</v>
      </c>
    </row>
    <row r="474" spans="2:13" ht="12.75">
      <c r="B474" s="283"/>
      <c r="H474" s="5">
        <f>H473-B474</f>
        <v>0</v>
      </c>
      <c r="I474" s="21">
        <f t="shared" si="45"/>
        <v>0</v>
      </c>
      <c r="M474" s="2">
        <v>480</v>
      </c>
    </row>
    <row r="475" spans="2:13" ht="12.75">
      <c r="B475" s="283">
        <v>1400</v>
      </c>
      <c r="C475" s="1" t="s">
        <v>39</v>
      </c>
      <c r="D475" s="11" t="s">
        <v>17</v>
      </c>
      <c r="E475" s="1" t="s">
        <v>40</v>
      </c>
      <c r="F475" s="58" t="s">
        <v>238</v>
      </c>
      <c r="G475" s="26" t="s">
        <v>163</v>
      </c>
      <c r="H475" s="5">
        <f>H474-B475</f>
        <v>-1400</v>
      </c>
      <c r="I475" s="21">
        <f t="shared" si="45"/>
        <v>2.9166666666666665</v>
      </c>
      <c r="K475" t="s">
        <v>46</v>
      </c>
      <c r="L475">
        <v>11</v>
      </c>
      <c r="M475" s="2">
        <v>480</v>
      </c>
    </row>
    <row r="476" spans="2:13" ht="12.75">
      <c r="B476" s="283">
        <v>1300</v>
      </c>
      <c r="C476" s="1" t="s">
        <v>39</v>
      </c>
      <c r="D476" s="11" t="s">
        <v>17</v>
      </c>
      <c r="E476" s="1" t="s">
        <v>40</v>
      </c>
      <c r="F476" s="58" t="s">
        <v>238</v>
      </c>
      <c r="G476" s="26" t="s">
        <v>152</v>
      </c>
      <c r="H476" s="5">
        <f>H475-B476</f>
        <v>-2700</v>
      </c>
      <c r="I476" s="21">
        <f t="shared" si="45"/>
        <v>2.7083333333333335</v>
      </c>
      <c r="K476" t="s">
        <v>46</v>
      </c>
      <c r="L476">
        <v>11</v>
      </c>
      <c r="M476" s="2">
        <v>480</v>
      </c>
    </row>
    <row r="477" spans="1:13" s="69" customFormat="1" ht="12.75">
      <c r="A477" s="10"/>
      <c r="B477" s="284">
        <f>SUM(B475:B476)</f>
        <v>2700</v>
      </c>
      <c r="C477" s="10"/>
      <c r="D477" s="10"/>
      <c r="E477" s="10" t="s">
        <v>40</v>
      </c>
      <c r="F477" s="99"/>
      <c r="G477" s="17"/>
      <c r="H477" s="67">
        <v>0</v>
      </c>
      <c r="I477" s="68">
        <f t="shared" si="45"/>
        <v>5.625</v>
      </c>
      <c r="M477" s="2">
        <v>480</v>
      </c>
    </row>
    <row r="478" spans="2:13" ht="12.75">
      <c r="B478" s="283"/>
      <c r="H478" s="5">
        <f>H477-B478</f>
        <v>0</v>
      </c>
      <c r="I478" s="21">
        <f t="shared" si="45"/>
        <v>0</v>
      </c>
      <c r="M478" s="2">
        <v>480</v>
      </c>
    </row>
    <row r="479" spans="2:13" ht="12.75">
      <c r="B479" s="283"/>
      <c r="D479" s="11"/>
      <c r="H479" s="5">
        <f>H478-B479</f>
        <v>0</v>
      </c>
      <c r="I479" s="21">
        <f t="shared" si="45"/>
        <v>0</v>
      </c>
      <c r="M479" s="2">
        <v>480</v>
      </c>
    </row>
    <row r="480" spans="2:13" ht="12.75">
      <c r="B480" s="283">
        <v>5000</v>
      </c>
      <c r="C480" s="1" t="s">
        <v>70</v>
      </c>
      <c r="D480" s="11" t="s">
        <v>17</v>
      </c>
      <c r="E480" s="1" t="s">
        <v>33</v>
      </c>
      <c r="F480" s="58" t="s">
        <v>244</v>
      </c>
      <c r="G480" s="26" t="s">
        <v>163</v>
      </c>
      <c r="H480" s="5">
        <f>H479-B480</f>
        <v>-5000</v>
      </c>
      <c r="I480" s="21">
        <f t="shared" si="45"/>
        <v>10.416666666666666</v>
      </c>
      <c r="K480" t="s">
        <v>46</v>
      </c>
      <c r="L480">
        <v>11</v>
      </c>
      <c r="M480" s="2">
        <v>480</v>
      </c>
    </row>
    <row r="481" spans="1:13" s="69" customFormat="1" ht="12.75">
      <c r="A481" s="10"/>
      <c r="B481" s="284">
        <f>SUM(B480)</f>
        <v>5000</v>
      </c>
      <c r="C481" s="84" t="s">
        <v>70</v>
      </c>
      <c r="D481" s="10"/>
      <c r="E481" s="84"/>
      <c r="F481" s="99"/>
      <c r="G481" s="85"/>
      <c r="H481" s="67">
        <v>0</v>
      </c>
      <c r="I481" s="68">
        <f t="shared" si="45"/>
        <v>10.416666666666666</v>
      </c>
      <c r="M481" s="2">
        <v>480</v>
      </c>
    </row>
    <row r="482" spans="2:13" ht="12.75">
      <c r="B482" s="285"/>
      <c r="C482" s="11"/>
      <c r="D482" s="11"/>
      <c r="E482" s="30"/>
      <c r="G482" s="31"/>
      <c r="H482" s="5">
        <f>H481-B482</f>
        <v>0</v>
      </c>
      <c r="I482" s="21">
        <f t="shared" si="45"/>
        <v>0</v>
      </c>
      <c r="M482" s="2">
        <v>480</v>
      </c>
    </row>
    <row r="483" spans="2:13" ht="12.75">
      <c r="B483" s="285"/>
      <c r="C483" s="11"/>
      <c r="D483" s="11"/>
      <c r="E483" s="11"/>
      <c r="G483" s="28"/>
      <c r="H483" s="5">
        <f>H482-B483</f>
        <v>0</v>
      </c>
      <c r="I483" s="21">
        <f t="shared" si="45"/>
        <v>0</v>
      </c>
      <c r="M483" s="2">
        <v>480</v>
      </c>
    </row>
    <row r="484" spans="1:13" s="14" customFormat="1" ht="12.75">
      <c r="A484" s="1"/>
      <c r="B484" s="283">
        <v>2000</v>
      </c>
      <c r="C484" s="1" t="s">
        <v>41</v>
      </c>
      <c r="D484" s="11" t="s">
        <v>17</v>
      </c>
      <c r="E484" s="1" t="s">
        <v>33</v>
      </c>
      <c r="F484" s="58" t="s">
        <v>238</v>
      </c>
      <c r="G484" s="26" t="s">
        <v>163</v>
      </c>
      <c r="H484" s="5">
        <f>H483-B484</f>
        <v>-2000</v>
      </c>
      <c r="I484" s="21">
        <f t="shared" si="45"/>
        <v>4.166666666666667</v>
      </c>
      <c r="J484"/>
      <c r="K484" t="s">
        <v>46</v>
      </c>
      <c r="L484">
        <v>11</v>
      </c>
      <c r="M484" s="2">
        <v>480</v>
      </c>
    </row>
    <row r="485" spans="2:13" ht="12.75">
      <c r="B485" s="283">
        <v>2000</v>
      </c>
      <c r="C485" s="1" t="s">
        <v>41</v>
      </c>
      <c r="D485" s="11" t="s">
        <v>17</v>
      </c>
      <c r="E485" s="1" t="s">
        <v>33</v>
      </c>
      <c r="F485" s="58" t="s">
        <v>238</v>
      </c>
      <c r="G485" s="26" t="s">
        <v>152</v>
      </c>
      <c r="H485" s="5">
        <f>H484-B485</f>
        <v>-4000</v>
      </c>
      <c r="I485" s="21">
        <f t="shared" si="45"/>
        <v>4.166666666666667</v>
      </c>
      <c r="K485" t="s">
        <v>46</v>
      </c>
      <c r="L485">
        <v>11</v>
      </c>
      <c r="M485" s="2">
        <v>480</v>
      </c>
    </row>
    <row r="486" spans="1:13" s="69" customFormat="1" ht="12.75">
      <c r="A486" s="10"/>
      <c r="B486" s="284">
        <f>SUM(B484:B485)</f>
        <v>4000</v>
      </c>
      <c r="C486" s="10" t="s">
        <v>41</v>
      </c>
      <c r="D486" s="10"/>
      <c r="E486" s="10"/>
      <c r="F486" s="99"/>
      <c r="G486" s="17"/>
      <c r="H486" s="67">
        <v>0</v>
      </c>
      <c r="I486" s="68">
        <f t="shared" si="45"/>
        <v>8.333333333333334</v>
      </c>
      <c r="M486" s="2">
        <v>480</v>
      </c>
    </row>
    <row r="487" spans="2:13" ht="12.75">
      <c r="B487" s="283"/>
      <c r="D487" s="11"/>
      <c r="H487" s="5">
        <f>H486-B487</f>
        <v>0</v>
      </c>
      <c r="I487" s="21">
        <f t="shared" si="45"/>
        <v>0</v>
      </c>
      <c r="M487" s="2">
        <v>480</v>
      </c>
    </row>
    <row r="488" spans="2:14" ht="12.75">
      <c r="B488" s="288"/>
      <c r="C488" s="74"/>
      <c r="D488" s="11"/>
      <c r="E488" s="74"/>
      <c r="H488" s="5">
        <f>H487-B488</f>
        <v>0</v>
      </c>
      <c r="I488" s="21">
        <f t="shared" si="45"/>
        <v>0</v>
      </c>
      <c r="J488" s="75"/>
      <c r="K488" s="75"/>
      <c r="L488" s="75"/>
      <c r="M488" s="2">
        <v>480</v>
      </c>
      <c r="N488" s="82">
        <v>500</v>
      </c>
    </row>
    <row r="489" spans="2:13" ht="12.75">
      <c r="B489" s="283">
        <v>1000</v>
      </c>
      <c r="C489" s="1" t="s">
        <v>73</v>
      </c>
      <c r="D489" s="11" t="s">
        <v>17</v>
      </c>
      <c r="E489" s="1" t="s">
        <v>74</v>
      </c>
      <c r="F489" s="58" t="s">
        <v>238</v>
      </c>
      <c r="G489" s="26" t="s">
        <v>163</v>
      </c>
      <c r="H489" s="5">
        <f>H488-B489</f>
        <v>-1000</v>
      </c>
      <c r="I489" s="21">
        <f t="shared" si="45"/>
        <v>2.0833333333333335</v>
      </c>
      <c r="K489" t="s">
        <v>46</v>
      </c>
      <c r="L489">
        <v>11</v>
      </c>
      <c r="M489" s="2">
        <v>480</v>
      </c>
    </row>
    <row r="490" spans="1:13" s="69" customFormat="1" ht="12.75">
      <c r="A490" s="10"/>
      <c r="B490" s="284">
        <f>SUM(B489)</f>
        <v>1000</v>
      </c>
      <c r="C490" s="10"/>
      <c r="D490" s="10"/>
      <c r="E490" s="10" t="s">
        <v>74</v>
      </c>
      <c r="F490" s="99"/>
      <c r="G490" s="17"/>
      <c r="H490" s="67">
        <v>0</v>
      </c>
      <c r="I490" s="68">
        <f t="shared" si="45"/>
        <v>2.0833333333333335</v>
      </c>
      <c r="M490" s="2">
        <v>480</v>
      </c>
    </row>
    <row r="491" spans="2:13" ht="12.75">
      <c r="B491" s="283"/>
      <c r="D491" s="11"/>
      <c r="H491" s="5">
        <f>H490-B491</f>
        <v>0</v>
      </c>
      <c r="I491" s="21">
        <f t="shared" si="45"/>
        <v>0</v>
      </c>
      <c r="M491" s="2">
        <v>480</v>
      </c>
    </row>
    <row r="492" spans="2:13" ht="12.75">
      <c r="B492" s="283"/>
      <c r="D492" s="11"/>
      <c r="H492" s="5">
        <f>H491-B492</f>
        <v>0</v>
      </c>
      <c r="I492" s="21">
        <f t="shared" si="45"/>
        <v>0</v>
      </c>
      <c r="M492" s="2">
        <v>480</v>
      </c>
    </row>
    <row r="493" spans="2:13" ht="12.75">
      <c r="B493" s="283"/>
      <c r="D493" s="11"/>
      <c r="H493" s="5">
        <f>H492-B493</f>
        <v>0</v>
      </c>
      <c r="I493" s="21">
        <f t="shared" si="45"/>
        <v>0</v>
      </c>
      <c r="M493" s="2">
        <v>480</v>
      </c>
    </row>
    <row r="494" spans="2:13" ht="12.75">
      <c r="B494" s="283"/>
      <c r="D494" s="11"/>
      <c r="H494" s="5">
        <f>H493-B494</f>
        <v>0</v>
      </c>
      <c r="I494" s="21">
        <f t="shared" si="45"/>
        <v>0</v>
      </c>
      <c r="M494" s="2">
        <v>480</v>
      </c>
    </row>
    <row r="495" spans="1:13" s="69" customFormat="1" ht="12.75">
      <c r="A495" s="10"/>
      <c r="B495" s="284">
        <f>+B502+B507+B513+B518+B524+B529</f>
        <v>38300</v>
      </c>
      <c r="C495" s="63" t="s">
        <v>246</v>
      </c>
      <c r="D495" s="81" t="s">
        <v>263</v>
      </c>
      <c r="E495" s="63" t="s">
        <v>99</v>
      </c>
      <c r="F495" s="65" t="s">
        <v>247</v>
      </c>
      <c r="G495" s="66" t="s">
        <v>215</v>
      </c>
      <c r="H495" s="67"/>
      <c r="I495" s="68">
        <f t="shared" si="45"/>
        <v>79.79166666666667</v>
      </c>
      <c r="J495" s="68"/>
      <c r="K495" s="68"/>
      <c r="M495" s="2">
        <v>480</v>
      </c>
    </row>
    <row r="496" spans="2:13" ht="12.75">
      <c r="B496" s="283"/>
      <c r="H496" s="5">
        <f aca="true" t="shared" si="46" ref="H496:H501">H495-B496</f>
        <v>0</v>
      </c>
      <c r="I496" s="21">
        <f t="shared" si="45"/>
        <v>0</v>
      </c>
      <c r="M496" s="2">
        <v>480</v>
      </c>
    </row>
    <row r="497" spans="2:13" ht="12.75">
      <c r="B497" s="283">
        <v>2500</v>
      </c>
      <c r="C497" s="72" t="s">
        <v>0</v>
      </c>
      <c r="D497" s="1" t="s">
        <v>27</v>
      </c>
      <c r="E497" s="1" t="s">
        <v>77</v>
      </c>
      <c r="F497" s="58" t="s">
        <v>248</v>
      </c>
      <c r="G497" s="26" t="s">
        <v>129</v>
      </c>
      <c r="H497" s="5">
        <f t="shared" si="46"/>
        <v>-2500</v>
      </c>
      <c r="I497" s="21">
        <f t="shared" si="45"/>
        <v>5.208333333333333</v>
      </c>
      <c r="K497" t="s">
        <v>0</v>
      </c>
      <c r="L497">
        <v>12</v>
      </c>
      <c r="M497" s="2">
        <v>480</v>
      </c>
    </row>
    <row r="498" spans="2:13" ht="12.75">
      <c r="B498" s="283">
        <v>3000</v>
      </c>
      <c r="C498" s="1" t="s">
        <v>0</v>
      </c>
      <c r="D498" s="1" t="s">
        <v>27</v>
      </c>
      <c r="E498" s="1" t="s">
        <v>86</v>
      </c>
      <c r="F498" s="58" t="s">
        <v>249</v>
      </c>
      <c r="G498" s="26" t="s">
        <v>250</v>
      </c>
      <c r="H498" s="5">
        <f t="shared" si="46"/>
        <v>-5500</v>
      </c>
      <c r="I498" s="21">
        <f t="shared" si="45"/>
        <v>6.25</v>
      </c>
      <c r="K498" t="s">
        <v>0</v>
      </c>
      <c r="L498">
        <v>12</v>
      </c>
      <c r="M498" s="2">
        <v>480</v>
      </c>
    </row>
    <row r="499" spans="2:13" ht="12.75">
      <c r="B499" s="283">
        <v>2500</v>
      </c>
      <c r="C499" s="1" t="s">
        <v>0</v>
      </c>
      <c r="D499" s="1" t="s">
        <v>27</v>
      </c>
      <c r="E499" s="1" t="s">
        <v>77</v>
      </c>
      <c r="F499" s="58" t="s">
        <v>251</v>
      </c>
      <c r="G499" s="26" t="s">
        <v>252</v>
      </c>
      <c r="H499" s="5">
        <f t="shared" si="46"/>
        <v>-8000</v>
      </c>
      <c r="I499" s="21">
        <f t="shared" si="45"/>
        <v>5.208333333333333</v>
      </c>
      <c r="K499" t="s">
        <v>0</v>
      </c>
      <c r="L499">
        <v>12</v>
      </c>
      <c r="M499" s="2">
        <v>480</v>
      </c>
    </row>
    <row r="500" spans="2:13" ht="12.75">
      <c r="B500" s="283">
        <v>2500</v>
      </c>
      <c r="C500" s="1" t="s">
        <v>0</v>
      </c>
      <c r="D500" s="1" t="s">
        <v>27</v>
      </c>
      <c r="E500" s="1" t="s">
        <v>77</v>
      </c>
      <c r="F500" s="58" t="s">
        <v>253</v>
      </c>
      <c r="G500" s="26" t="s">
        <v>254</v>
      </c>
      <c r="H500" s="5">
        <f t="shared" si="46"/>
        <v>-10500</v>
      </c>
      <c r="I500" s="21">
        <f t="shared" si="45"/>
        <v>5.208333333333333</v>
      </c>
      <c r="K500" t="s">
        <v>0</v>
      </c>
      <c r="L500">
        <v>12</v>
      </c>
      <c r="M500" s="2">
        <v>480</v>
      </c>
    </row>
    <row r="501" spans="2:13" ht="12.75">
      <c r="B501" s="283">
        <v>2500</v>
      </c>
      <c r="C501" s="1" t="s">
        <v>0</v>
      </c>
      <c r="D501" s="1" t="s">
        <v>27</v>
      </c>
      <c r="E501" s="1" t="s">
        <v>77</v>
      </c>
      <c r="F501" s="58" t="s">
        <v>255</v>
      </c>
      <c r="G501" s="26" t="s">
        <v>256</v>
      </c>
      <c r="H501" s="5">
        <f t="shared" si="46"/>
        <v>-13000</v>
      </c>
      <c r="I501" s="21">
        <f t="shared" si="45"/>
        <v>5.208333333333333</v>
      </c>
      <c r="K501" t="s">
        <v>0</v>
      </c>
      <c r="L501">
        <v>12</v>
      </c>
      <c r="M501" s="2">
        <v>480</v>
      </c>
    </row>
    <row r="502" spans="1:13" s="69" customFormat="1" ht="12.75">
      <c r="A502" s="10"/>
      <c r="B502" s="284">
        <f>SUM(B497:B501)</f>
        <v>13000</v>
      </c>
      <c r="C502" s="10" t="s">
        <v>0</v>
      </c>
      <c r="D502" s="10"/>
      <c r="E502" s="10"/>
      <c r="F502" s="99"/>
      <c r="G502" s="17"/>
      <c r="H502" s="67">
        <v>0</v>
      </c>
      <c r="I502" s="68">
        <f t="shared" si="45"/>
        <v>27.083333333333332</v>
      </c>
      <c r="M502" s="2">
        <v>480</v>
      </c>
    </row>
    <row r="503" spans="2:13" ht="12.75">
      <c r="B503" s="283"/>
      <c r="H503" s="5">
        <f>H502-B503</f>
        <v>0</v>
      </c>
      <c r="I503" s="21">
        <f t="shared" si="45"/>
        <v>0</v>
      </c>
      <c r="M503" s="2">
        <v>480</v>
      </c>
    </row>
    <row r="504" spans="2:13" ht="12.75">
      <c r="B504" s="283"/>
      <c r="H504" s="5">
        <f>H503-B504</f>
        <v>0</v>
      </c>
      <c r="I504" s="21">
        <f aca="true" t="shared" si="47" ref="I504:I535">+B504/M504</f>
        <v>0</v>
      </c>
      <c r="M504" s="2">
        <v>480</v>
      </c>
    </row>
    <row r="505" spans="2:13" ht="12.75">
      <c r="B505" s="283">
        <v>1500</v>
      </c>
      <c r="C505" s="1" t="s">
        <v>257</v>
      </c>
      <c r="D505" s="11" t="s">
        <v>17</v>
      </c>
      <c r="E505" s="1" t="s">
        <v>33</v>
      </c>
      <c r="F505" s="58" t="s">
        <v>258</v>
      </c>
      <c r="G505" s="26" t="s">
        <v>252</v>
      </c>
      <c r="H505" s="5">
        <f>H504-B505</f>
        <v>-1500</v>
      </c>
      <c r="I505" s="21">
        <f t="shared" si="47"/>
        <v>3.125</v>
      </c>
      <c r="K505" t="s">
        <v>77</v>
      </c>
      <c r="L505">
        <v>12</v>
      </c>
      <c r="M505" s="2">
        <v>480</v>
      </c>
    </row>
    <row r="506" spans="2:13" ht="12.75">
      <c r="B506" s="283">
        <v>1600</v>
      </c>
      <c r="C506" s="1" t="s">
        <v>259</v>
      </c>
      <c r="D506" s="11" t="s">
        <v>17</v>
      </c>
      <c r="E506" s="1" t="s">
        <v>33</v>
      </c>
      <c r="F506" s="58" t="s">
        <v>260</v>
      </c>
      <c r="G506" s="26" t="s">
        <v>256</v>
      </c>
      <c r="H506" s="5">
        <f>H505-B506</f>
        <v>-3100</v>
      </c>
      <c r="I506" s="21">
        <f t="shared" si="47"/>
        <v>3.3333333333333335</v>
      </c>
      <c r="K506" t="s">
        <v>77</v>
      </c>
      <c r="L506">
        <v>12</v>
      </c>
      <c r="M506" s="2">
        <v>480</v>
      </c>
    </row>
    <row r="507" spans="1:13" s="69" customFormat="1" ht="12.75">
      <c r="A507" s="10"/>
      <c r="B507" s="284">
        <f>SUM(B505:B506)</f>
        <v>3100</v>
      </c>
      <c r="C507" s="10" t="s">
        <v>185</v>
      </c>
      <c r="D507" s="10"/>
      <c r="E507" s="10"/>
      <c r="F507" s="99"/>
      <c r="G507" s="17"/>
      <c r="H507" s="67">
        <v>0</v>
      </c>
      <c r="I507" s="68">
        <f t="shared" si="47"/>
        <v>6.458333333333333</v>
      </c>
      <c r="M507" s="2">
        <v>480</v>
      </c>
    </row>
    <row r="508" spans="2:13" ht="12.75">
      <c r="B508" s="283"/>
      <c r="H508" s="5">
        <f>H507-B508</f>
        <v>0</v>
      </c>
      <c r="I508" s="21">
        <f t="shared" si="47"/>
        <v>0</v>
      </c>
      <c r="M508" s="2">
        <v>480</v>
      </c>
    </row>
    <row r="509" spans="2:13" ht="12.75">
      <c r="B509" s="283"/>
      <c r="H509" s="5">
        <f>H508-B509</f>
        <v>0</v>
      </c>
      <c r="I509" s="21">
        <f t="shared" si="47"/>
        <v>0</v>
      </c>
      <c r="M509" s="2">
        <v>480</v>
      </c>
    </row>
    <row r="510" spans="2:13" ht="12.75">
      <c r="B510" s="283">
        <v>1000</v>
      </c>
      <c r="C510" s="1" t="s">
        <v>39</v>
      </c>
      <c r="D510" s="11" t="s">
        <v>17</v>
      </c>
      <c r="E510" s="1" t="s">
        <v>40</v>
      </c>
      <c r="F510" s="58" t="s">
        <v>261</v>
      </c>
      <c r="G510" s="26" t="s">
        <v>252</v>
      </c>
      <c r="H510" s="5">
        <f>H509-B510</f>
        <v>-1000</v>
      </c>
      <c r="I510" s="21">
        <f t="shared" si="47"/>
        <v>2.0833333333333335</v>
      </c>
      <c r="K510" t="s">
        <v>77</v>
      </c>
      <c r="L510">
        <v>12</v>
      </c>
      <c r="M510" s="2">
        <v>480</v>
      </c>
    </row>
    <row r="511" spans="2:13" ht="12.75">
      <c r="B511" s="283">
        <v>1200</v>
      </c>
      <c r="C511" s="1" t="s">
        <v>39</v>
      </c>
      <c r="D511" s="11" t="s">
        <v>17</v>
      </c>
      <c r="E511" s="1" t="s">
        <v>40</v>
      </c>
      <c r="F511" s="58" t="s">
        <v>261</v>
      </c>
      <c r="G511" s="26" t="s">
        <v>254</v>
      </c>
      <c r="H511" s="5">
        <f>H510-B511</f>
        <v>-2200</v>
      </c>
      <c r="I511" s="21">
        <f t="shared" si="47"/>
        <v>2.5</v>
      </c>
      <c r="K511" t="s">
        <v>77</v>
      </c>
      <c r="L511">
        <v>12</v>
      </c>
      <c r="M511" s="2">
        <v>480</v>
      </c>
    </row>
    <row r="512" spans="2:13" ht="12.75">
      <c r="B512" s="283">
        <v>1500</v>
      </c>
      <c r="C512" s="1" t="s">
        <v>39</v>
      </c>
      <c r="D512" s="11" t="s">
        <v>17</v>
      </c>
      <c r="E512" s="1" t="s">
        <v>40</v>
      </c>
      <c r="F512" s="58" t="s">
        <v>261</v>
      </c>
      <c r="G512" s="26" t="s">
        <v>256</v>
      </c>
      <c r="H512" s="5">
        <f>H511-B512</f>
        <v>-3700</v>
      </c>
      <c r="I512" s="21">
        <f t="shared" si="47"/>
        <v>3.125</v>
      </c>
      <c r="K512" t="s">
        <v>77</v>
      </c>
      <c r="L512">
        <v>12</v>
      </c>
      <c r="M512" s="2">
        <v>480</v>
      </c>
    </row>
    <row r="513" spans="1:13" s="69" customFormat="1" ht="12.75">
      <c r="A513" s="10"/>
      <c r="B513" s="284">
        <f>SUM(B510:B512)</f>
        <v>3700</v>
      </c>
      <c r="C513" s="10"/>
      <c r="D513" s="10"/>
      <c r="E513" s="10" t="s">
        <v>40</v>
      </c>
      <c r="F513" s="99"/>
      <c r="G513" s="17"/>
      <c r="H513" s="67">
        <v>0</v>
      </c>
      <c r="I513" s="68">
        <f t="shared" si="47"/>
        <v>7.708333333333333</v>
      </c>
      <c r="M513" s="2">
        <v>480</v>
      </c>
    </row>
    <row r="514" spans="2:13" ht="12.75">
      <c r="B514" s="283"/>
      <c r="H514" s="5">
        <f>H513-B514</f>
        <v>0</v>
      </c>
      <c r="I514" s="21">
        <f t="shared" si="47"/>
        <v>0</v>
      </c>
      <c r="M514" s="2">
        <v>480</v>
      </c>
    </row>
    <row r="515" spans="2:13" ht="12.75">
      <c r="B515" s="283"/>
      <c r="H515" s="5">
        <f>H514-B515</f>
        <v>0</v>
      </c>
      <c r="I515" s="21">
        <f t="shared" si="47"/>
        <v>0</v>
      </c>
      <c r="M515" s="2">
        <v>480</v>
      </c>
    </row>
    <row r="516" spans="2:13" ht="12.75">
      <c r="B516" s="283">
        <v>5000</v>
      </c>
      <c r="C516" s="1" t="s">
        <v>70</v>
      </c>
      <c r="D516" s="11" t="s">
        <v>17</v>
      </c>
      <c r="E516" s="1" t="s">
        <v>33</v>
      </c>
      <c r="F516" s="58" t="s">
        <v>262</v>
      </c>
      <c r="G516" s="26" t="s">
        <v>252</v>
      </c>
      <c r="H516" s="5">
        <f>H515-B516</f>
        <v>-5000</v>
      </c>
      <c r="I516" s="21">
        <f t="shared" si="47"/>
        <v>10.416666666666666</v>
      </c>
      <c r="K516" t="s">
        <v>77</v>
      </c>
      <c r="L516">
        <v>12</v>
      </c>
      <c r="M516" s="2">
        <v>480</v>
      </c>
    </row>
    <row r="517" spans="2:13" ht="12.75">
      <c r="B517" s="283">
        <v>5000</v>
      </c>
      <c r="C517" s="1" t="s">
        <v>70</v>
      </c>
      <c r="D517" s="11" t="s">
        <v>17</v>
      </c>
      <c r="E517" s="1" t="s">
        <v>33</v>
      </c>
      <c r="F517" s="58" t="s">
        <v>262</v>
      </c>
      <c r="G517" s="26" t="s">
        <v>254</v>
      </c>
      <c r="H517" s="5">
        <f>H516-B517</f>
        <v>-10000</v>
      </c>
      <c r="I517" s="21">
        <f t="shared" si="47"/>
        <v>10.416666666666666</v>
      </c>
      <c r="K517" t="s">
        <v>77</v>
      </c>
      <c r="L517">
        <v>12</v>
      </c>
      <c r="M517" s="2">
        <v>480</v>
      </c>
    </row>
    <row r="518" spans="1:13" s="69" customFormat="1" ht="12.75">
      <c r="A518" s="10"/>
      <c r="B518" s="284">
        <f>SUM(B516:B517)</f>
        <v>10000</v>
      </c>
      <c r="C518" s="10" t="s">
        <v>70</v>
      </c>
      <c r="D518" s="10"/>
      <c r="E518" s="10"/>
      <c r="F518" s="99"/>
      <c r="G518" s="17"/>
      <c r="H518" s="67">
        <v>0</v>
      </c>
      <c r="I518" s="68">
        <f t="shared" si="47"/>
        <v>20.833333333333332</v>
      </c>
      <c r="M518" s="2">
        <v>480</v>
      </c>
    </row>
    <row r="519" spans="2:13" ht="12.75">
      <c r="B519" s="283"/>
      <c r="H519" s="5">
        <f>H518-B519</f>
        <v>0</v>
      </c>
      <c r="I519" s="21">
        <f t="shared" si="47"/>
        <v>0</v>
      </c>
      <c r="M519" s="2">
        <v>480</v>
      </c>
    </row>
    <row r="520" spans="2:13" ht="12.75">
      <c r="B520" s="283"/>
      <c r="H520" s="5">
        <f>H519-B520</f>
        <v>0</v>
      </c>
      <c r="I520" s="21">
        <f t="shared" si="47"/>
        <v>0</v>
      </c>
      <c r="M520" s="2">
        <v>480</v>
      </c>
    </row>
    <row r="521" spans="2:13" ht="12.75">
      <c r="B521" s="283">
        <v>2000</v>
      </c>
      <c r="C521" s="1" t="s">
        <v>41</v>
      </c>
      <c r="D521" s="11" t="s">
        <v>17</v>
      </c>
      <c r="E521" s="1" t="s">
        <v>33</v>
      </c>
      <c r="F521" s="58" t="s">
        <v>261</v>
      </c>
      <c r="G521" s="26" t="s">
        <v>252</v>
      </c>
      <c r="H521" s="5">
        <f>H520-B521</f>
        <v>-2000</v>
      </c>
      <c r="I521" s="21">
        <f t="shared" si="47"/>
        <v>4.166666666666667</v>
      </c>
      <c r="K521" t="s">
        <v>77</v>
      </c>
      <c r="L521">
        <v>12</v>
      </c>
      <c r="M521" s="2">
        <v>480</v>
      </c>
    </row>
    <row r="522" spans="2:13" ht="12.75">
      <c r="B522" s="283">
        <v>2000</v>
      </c>
      <c r="C522" s="1" t="s">
        <v>41</v>
      </c>
      <c r="D522" s="11" t="s">
        <v>17</v>
      </c>
      <c r="E522" s="1" t="s">
        <v>33</v>
      </c>
      <c r="F522" s="58" t="s">
        <v>261</v>
      </c>
      <c r="G522" s="26" t="s">
        <v>254</v>
      </c>
      <c r="H522" s="5">
        <f>H521-B522</f>
        <v>-4000</v>
      </c>
      <c r="I522" s="21">
        <f t="shared" si="47"/>
        <v>4.166666666666667</v>
      </c>
      <c r="K522" t="s">
        <v>77</v>
      </c>
      <c r="L522">
        <v>12</v>
      </c>
      <c r="M522" s="2">
        <v>480</v>
      </c>
    </row>
    <row r="523" spans="2:13" ht="12.75">
      <c r="B523" s="283">
        <v>2000</v>
      </c>
      <c r="C523" s="1" t="s">
        <v>41</v>
      </c>
      <c r="D523" s="11" t="s">
        <v>17</v>
      </c>
      <c r="E523" s="1" t="s">
        <v>33</v>
      </c>
      <c r="F523" s="58" t="s">
        <v>261</v>
      </c>
      <c r="G523" s="26" t="s">
        <v>256</v>
      </c>
      <c r="H523" s="5">
        <f>H522-B523</f>
        <v>-6000</v>
      </c>
      <c r="I523" s="21">
        <f t="shared" si="47"/>
        <v>4.166666666666667</v>
      </c>
      <c r="K523" t="s">
        <v>77</v>
      </c>
      <c r="L523">
        <v>12</v>
      </c>
      <c r="M523" s="2">
        <v>480</v>
      </c>
    </row>
    <row r="524" spans="1:13" s="69" customFormat="1" ht="12.75">
      <c r="A524" s="10"/>
      <c r="B524" s="284">
        <f>SUM(B521:B523)</f>
        <v>6000</v>
      </c>
      <c r="C524" s="10" t="s">
        <v>41</v>
      </c>
      <c r="D524" s="10"/>
      <c r="E524" s="10"/>
      <c r="F524" s="99"/>
      <c r="G524" s="17"/>
      <c r="H524" s="67">
        <v>0</v>
      </c>
      <c r="I524" s="68">
        <f t="shared" si="47"/>
        <v>12.5</v>
      </c>
      <c r="M524" s="2">
        <v>480</v>
      </c>
    </row>
    <row r="525" spans="2:13" ht="12.75">
      <c r="B525" s="283"/>
      <c r="H525" s="5">
        <f>H524-B525</f>
        <v>0</v>
      </c>
      <c r="I525" s="21">
        <f t="shared" si="47"/>
        <v>0</v>
      </c>
      <c r="M525" s="2">
        <v>480</v>
      </c>
    </row>
    <row r="526" spans="2:13" ht="12.75">
      <c r="B526" s="283"/>
      <c r="H526" s="5">
        <f>H525-B526</f>
        <v>0</v>
      </c>
      <c r="I526" s="21">
        <f t="shared" si="47"/>
        <v>0</v>
      </c>
      <c r="M526" s="2">
        <v>480</v>
      </c>
    </row>
    <row r="527" spans="2:13" ht="12.75">
      <c r="B527" s="283">
        <v>1500</v>
      </c>
      <c r="C527" s="1" t="s">
        <v>97</v>
      </c>
      <c r="D527" s="11" t="s">
        <v>17</v>
      </c>
      <c r="E527" s="1" t="s">
        <v>74</v>
      </c>
      <c r="F527" s="58" t="s">
        <v>261</v>
      </c>
      <c r="G527" s="26" t="s">
        <v>254</v>
      </c>
      <c r="H527" s="5">
        <f>H526-B527</f>
        <v>-1500</v>
      </c>
      <c r="I527" s="21">
        <f t="shared" si="47"/>
        <v>3.125</v>
      </c>
      <c r="K527" t="s">
        <v>77</v>
      </c>
      <c r="L527">
        <v>12</v>
      </c>
      <c r="M527" s="2">
        <v>480</v>
      </c>
    </row>
    <row r="528" spans="2:13" ht="12.75">
      <c r="B528" s="283">
        <v>1000</v>
      </c>
      <c r="C528" s="1" t="s">
        <v>97</v>
      </c>
      <c r="D528" s="11" t="s">
        <v>17</v>
      </c>
      <c r="E528" s="1" t="s">
        <v>74</v>
      </c>
      <c r="F528" s="58" t="s">
        <v>261</v>
      </c>
      <c r="G528" s="26" t="s">
        <v>256</v>
      </c>
      <c r="H528" s="5">
        <f>H527-B528</f>
        <v>-2500</v>
      </c>
      <c r="I528" s="21">
        <f t="shared" si="47"/>
        <v>2.0833333333333335</v>
      </c>
      <c r="K528" t="s">
        <v>77</v>
      </c>
      <c r="L528">
        <v>12</v>
      </c>
      <c r="M528" s="2">
        <v>480</v>
      </c>
    </row>
    <row r="529" spans="1:13" s="69" customFormat="1" ht="12.75">
      <c r="A529" s="10"/>
      <c r="B529" s="284">
        <f>SUM(B527:B528)</f>
        <v>2500</v>
      </c>
      <c r="C529" s="10"/>
      <c r="D529" s="10"/>
      <c r="E529" s="10" t="s">
        <v>74</v>
      </c>
      <c r="F529" s="99"/>
      <c r="G529" s="17"/>
      <c r="H529" s="67">
        <v>0</v>
      </c>
      <c r="I529" s="68">
        <f t="shared" si="47"/>
        <v>5.208333333333333</v>
      </c>
      <c r="M529" s="2">
        <v>480</v>
      </c>
    </row>
    <row r="530" spans="2:13" ht="12.75">
      <c r="B530" s="283"/>
      <c r="H530" s="5">
        <f>H529-B530</f>
        <v>0</v>
      </c>
      <c r="I530" s="21">
        <f t="shared" si="47"/>
        <v>0</v>
      </c>
      <c r="M530" s="2">
        <v>480</v>
      </c>
    </row>
    <row r="531" spans="2:13" ht="12.75">
      <c r="B531" s="283"/>
      <c r="H531" s="5">
        <f>H530-B531</f>
        <v>0</v>
      </c>
      <c r="I531" s="21">
        <f t="shared" si="47"/>
        <v>0</v>
      </c>
      <c r="M531" s="2">
        <v>480</v>
      </c>
    </row>
    <row r="532" spans="2:13" ht="12.75">
      <c r="B532" s="283"/>
      <c r="H532" s="5">
        <f>H531-B532</f>
        <v>0</v>
      </c>
      <c r="I532" s="21">
        <f t="shared" si="47"/>
        <v>0</v>
      </c>
      <c r="M532" s="2">
        <v>480</v>
      </c>
    </row>
    <row r="533" spans="2:13" ht="12.75">
      <c r="B533" s="283"/>
      <c r="H533" s="5">
        <f>H532-B533</f>
        <v>0</v>
      </c>
      <c r="I533" s="21">
        <f t="shared" si="47"/>
        <v>0</v>
      </c>
      <c r="M533" s="2">
        <v>480</v>
      </c>
    </row>
    <row r="534" spans="1:13" s="69" customFormat="1" ht="12.75">
      <c r="A534" s="10"/>
      <c r="B534" s="284">
        <f>+B540+B551+B557+B562+B568+B573</f>
        <v>50000</v>
      </c>
      <c r="C534" s="63" t="s">
        <v>264</v>
      </c>
      <c r="D534" s="81" t="s">
        <v>281</v>
      </c>
      <c r="E534" s="63" t="s">
        <v>135</v>
      </c>
      <c r="F534" s="65" t="s">
        <v>265</v>
      </c>
      <c r="G534" s="66" t="s">
        <v>45</v>
      </c>
      <c r="H534" s="67"/>
      <c r="I534" s="68">
        <f t="shared" si="47"/>
        <v>104.16666666666667</v>
      </c>
      <c r="J534" s="68"/>
      <c r="K534" s="68"/>
      <c r="M534" s="2">
        <v>480</v>
      </c>
    </row>
    <row r="535" spans="2:13" ht="12.75">
      <c r="B535" s="283"/>
      <c r="H535" s="5">
        <f>H534-B535</f>
        <v>0</v>
      </c>
      <c r="I535" s="21">
        <f t="shared" si="47"/>
        <v>0</v>
      </c>
      <c r="M535" s="2">
        <v>480</v>
      </c>
    </row>
    <row r="536" spans="2:13" ht="12.75">
      <c r="B536" s="290">
        <v>3000</v>
      </c>
      <c r="C536" s="72" t="s">
        <v>0</v>
      </c>
      <c r="D536" s="1" t="s">
        <v>27</v>
      </c>
      <c r="E536" s="1" t="s">
        <v>86</v>
      </c>
      <c r="F536" s="58" t="s">
        <v>266</v>
      </c>
      <c r="G536" s="26" t="s">
        <v>222</v>
      </c>
      <c r="H536" s="5">
        <f>H535-B536</f>
        <v>-3000</v>
      </c>
      <c r="I536" s="21">
        <f aca="true" t="shared" si="48" ref="I536:I541">+B536/M536</f>
        <v>6.25</v>
      </c>
      <c r="K536" t="s">
        <v>0</v>
      </c>
      <c r="L536">
        <v>13</v>
      </c>
      <c r="M536" s="2">
        <v>480</v>
      </c>
    </row>
    <row r="537" spans="2:13" ht="12.75">
      <c r="B537" s="290">
        <v>3000</v>
      </c>
      <c r="C537" s="1" t="s">
        <v>0</v>
      </c>
      <c r="D537" s="1" t="s">
        <v>27</v>
      </c>
      <c r="E537" s="1" t="s">
        <v>46</v>
      </c>
      <c r="F537" s="58" t="s">
        <v>267</v>
      </c>
      <c r="G537" s="26" t="s">
        <v>252</v>
      </c>
      <c r="H537" s="5">
        <f>H536-B537</f>
        <v>-6000</v>
      </c>
      <c r="I537" s="21">
        <f t="shared" si="48"/>
        <v>6.25</v>
      </c>
      <c r="K537" t="s">
        <v>0</v>
      </c>
      <c r="L537">
        <v>13</v>
      </c>
      <c r="M537" s="2">
        <v>480</v>
      </c>
    </row>
    <row r="538" spans="2:13" ht="12.75">
      <c r="B538" s="290">
        <v>3000</v>
      </c>
      <c r="C538" s="1" t="s">
        <v>0</v>
      </c>
      <c r="D538" s="1" t="s">
        <v>27</v>
      </c>
      <c r="E538" s="1" t="s">
        <v>46</v>
      </c>
      <c r="F538" s="58" t="s">
        <v>268</v>
      </c>
      <c r="G538" s="26" t="s">
        <v>254</v>
      </c>
      <c r="H538" s="5">
        <f>H537-B538</f>
        <v>-9000</v>
      </c>
      <c r="I538" s="21">
        <f t="shared" si="48"/>
        <v>6.25</v>
      </c>
      <c r="K538" t="s">
        <v>0</v>
      </c>
      <c r="L538">
        <v>13</v>
      </c>
      <c r="M538" s="2">
        <v>480</v>
      </c>
    </row>
    <row r="539" spans="2:13" ht="12.75">
      <c r="B539" s="290">
        <v>3000</v>
      </c>
      <c r="C539" s="1" t="s">
        <v>0</v>
      </c>
      <c r="D539" s="1" t="s">
        <v>27</v>
      </c>
      <c r="E539" s="1" t="s">
        <v>46</v>
      </c>
      <c r="F539" s="58" t="s">
        <v>269</v>
      </c>
      <c r="G539" s="26" t="s">
        <v>256</v>
      </c>
      <c r="H539" s="5">
        <f>H538-B539</f>
        <v>-12000</v>
      </c>
      <c r="I539" s="21">
        <f t="shared" si="48"/>
        <v>6.25</v>
      </c>
      <c r="K539" t="s">
        <v>0</v>
      </c>
      <c r="L539">
        <v>13</v>
      </c>
      <c r="M539" s="2">
        <v>480</v>
      </c>
    </row>
    <row r="540" spans="1:13" s="69" customFormat="1" ht="12.75">
      <c r="A540" s="10"/>
      <c r="B540" s="291">
        <f>SUM(B536:B539)</f>
        <v>12000</v>
      </c>
      <c r="C540" s="10" t="s">
        <v>0</v>
      </c>
      <c r="D540" s="10"/>
      <c r="E540" s="10"/>
      <c r="F540" s="99"/>
      <c r="G540" s="17"/>
      <c r="H540" s="67">
        <v>0</v>
      </c>
      <c r="I540" s="68">
        <f t="shared" si="48"/>
        <v>25</v>
      </c>
      <c r="M540" s="2">
        <v>480</v>
      </c>
    </row>
    <row r="541" spans="2:13" ht="12.75">
      <c r="B541" s="283"/>
      <c r="H541" s="5">
        <f>H540-B541</f>
        <v>0</v>
      </c>
      <c r="I541" s="21">
        <f t="shared" si="48"/>
        <v>0</v>
      </c>
      <c r="M541" s="2">
        <v>480</v>
      </c>
    </row>
    <row r="542" spans="2:13" ht="12.75">
      <c r="B542" s="283"/>
      <c r="H542" s="5">
        <f aca="true" t="shared" si="49" ref="H542:H550">H541-B542</f>
        <v>0</v>
      </c>
      <c r="I542" s="21">
        <f aca="true" t="shared" si="50" ref="I542:I550">+B542/M542</f>
        <v>0</v>
      </c>
      <c r="M542" s="2">
        <v>480</v>
      </c>
    </row>
    <row r="543" spans="2:13" ht="12.75">
      <c r="B543" s="283">
        <v>3500</v>
      </c>
      <c r="C543" s="1" t="s">
        <v>237</v>
      </c>
      <c r="D543" s="11" t="s">
        <v>17</v>
      </c>
      <c r="E543" s="1" t="s">
        <v>33</v>
      </c>
      <c r="F543" s="58" t="s">
        <v>270</v>
      </c>
      <c r="G543" s="26" t="s">
        <v>252</v>
      </c>
      <c r="H543" s="5">
        <f t="shared" si="49"/>
        <v>-3500</v>
      </c>
      <c r="I543" s="21">
        <f t="shared" si="50"/>
        <v>7.291666666666667</v>
      </c>
      <c r="K543" t="s">
        <v>46</v>
      </c>
      <c r="L543">
        <v>13</v>
      </c>
      <c r="M543" s="2">
        <v>480</v>
      </c>
    </row>
    <row r="544" spans="2:13" ht="12.75">
      <c r="B544" s="283">
        <v>2500</v>
      </c>
      <c r="C544" s="1" t="s">
        <v>271</v>
      </c>
      <c r="D544" s="11" t="s">
        <v>17</v>
      </c>
      <c r="E544" s="1" t="s">
        <v>33</v>
      </c>
      <c r="F544" s="58" t="s">
        <v>272</v>
      </c>
      <c r="G544" s="26" t="s">
        <v>252</v>
      </c>
      <c r="H544" s="5">
        <f t="shared" si="49"/>
        <v>-6000</v>
      </c>
      <c r="I544" s="21">
        <f t="shared" si="50"/>
        <v>5.208333333333333</v>
      </c>
      <c r="K544" t="s">
        <v>46</v>
      </c>
      <c r="L544">
        <v>13</v>
      </c>
      <c r="M544" s="2">
        <v>480</v>
      </c>
    </row>
    <row r="545" spans="2:13" ht="12.75">
      <c r="B545" s="283">
        <v>1000</v>
      </c>
      <c r="C545" s="1" t="s">
        <v>273</v>
      </c>
      <c r="D545" s="11" t="s">
        <v>17</v>
      </c>
      <c r="E545" s="1" t="s">
        <v>33</v>
      </c>
      <c r="F545" s="58" t="s">
        <v>270</v>
      </c>
      <c r="G545" s="26" t="s">
        <v>254</v>
      </c>
      <c r="H545" s="5">
        <f t="shared" si="49"/>
        <v>-7000</v>
      </c>
      <c r="I545" s="21">
        <f t="shared" si="50"/>
        <v>2.0833333333333335</v>
      </c>
      <c r="K545" t="s">
        <v>46</v>
      </c>
      <c r="L545">
        <v>13</v>
      </c>
      <c r="M545" s="2">
        <v>480</v>
      </c>
    </row>
    <row r="546" spans="2:13" ht="12.75">
      <c r="B546" s="283">
        <v>1000</v>
      </c>
      <c r="C546" s="1" t="s">
        <v>274</v>
      </c>
      <c r="D546" s="11" t="s">
        <v>17</v>
      </c>
      <c r="E546" s="1" t="s">
        <v>33</v>
      </c>
      <c r="F546" s="58" t="s">
        <v>270</v>
      </c>
      <c r="G546" s="26" t="s">
        <v>254</v>
      </c>
      <c r="H546" s="5">
        <f t="shared" si="49"/>
        <v>-8000</v>
      </c>
      <c r="I546" s="21">
        <f t="shared" si="50"/>
        <v>2.0833333333333335</v>
      </c>
      <c r="K546" t="s">
        <v>46</v>
      </c>
      <c r="L546">
        <v>13</v>
      </c>
      <c r="M546" s="2">
        <v>480</v>
      </c>
    </row>
    <row r="547" spans="2:13" ht="12.75">
      <c r="B547" s="283">
        <v>1000</v>
      </c>
      <c r="C547" s="1" t="s">
        <v>275</v>
      </c>
      <c r="D547" s="11" t="s">
        <v>17</v>
      </c>
      <c r="E547" s="1" t="s">
        <v>33</v>
      </c>
      <c r="F547" s="58" t="s">
        <v>270</v>
      </c>
      <c r="G547" s="26" t="s">
        <v>256</v>
      </c>
      <c r="H547" s="5">
        <f t="shared" si="49"/>
        <v>-9000</v>
      </c>
      <c r="I547" s="21">
        <f t="shared" si="50"/>
        <v>2.0833333333333335</v>
      </c>
      <c r="K547" t="s">
        <v>46</v>
      </c>
      <c r="L547">
        <v>13</v>
      </c>
      <c r="M547" s="2">
        <v>480</v>
      </c>
    </row>
    <row r="548" spans="2:13" ht="12.75">
      <c r="B548" s="283">
        <v>1000</v>
      </c>
      <c r="C548" s="1" t="s">
        <v>276</v>
      </c>
      <c r="D548" s="11" t="s">
        <v>17</v>
      </c>
      <c r="E548" s="1" t="s">
        <v>33</v>
      </c>
      <c r="F548" s="58" t="s">
        <v>270</v>
      </c>
      <c r="G548" s="26" t="s">
        <v>256</v>
      </c>
      <c r="H548" s="5">
        <f t="shared" si="49"/>
        <v>-10000</v>
      </c>
      <c r="I548" s="21">
        <f t="shared" si="50"/>
        <v>2.0833333333333335</v>
      </c>
      <c r="K548" t="s">
        <v>46</v>
      </c>
      <c r="L548">
        <v>13</v>
      </c>
      <c r="M548" s="2">
        <v>480</v>
      </c>
    </row>
    <row r="549" spans="2:13" ht="12.75">
      <c r="B549" s="283">
        <v>2500</v>
      </c>
      <c r="C549" s="1" t="s">
        <v>277</v>
      </c>
      <c r="D549" s="11" t="s">
        <v>17</v>
      </c>
      <c r="E549" s="1" t="s">
        <v>33</v>
      </c>
      <c r="F549" s="58" t="s">
        <v>278</v>
      </c>
      <c r="G549" s="26" t="s">
        <v>256</v>
      </c>
      <c r="H549" s="5">
        <f t="shared" si="49"/>
        <v>-12500</v>
      </c>
      <c r="I549" s="21">
        <f t="shared" si="50"/>
        <v>5.208333333333333</v>
      </c>
      <c r="K549" t="s">
        <v>46</v>
      </c>
      <c r="L549">
        <v>13</v>
      </c>
      <c r="M549" s="2">
        <v>480</v>
      </c>
    </row>
    <row r="550" spans="2:13" ht="12.75">
      <c r="B550" s="283">
        <v>3500</v>
      </c>
      <c r="C550" s="1" t="s">
        <v>133</v>
      </c>
      <c r="D550" s="11" t="s">
        <v>17</v>
      </c>
      <c r="E550" s="1" t="s">
        <v>33</v>
      </c>
      <c r="F550" s="58" t="s">
        <v>279</v>
      </c>
      <c r="G550" s="26" t="s">
        <v>256</v>
      </c>
      <c r="H550" s="5">
        <f t="shared" si="49"/>
        <v>-16000</v>
      </c>
      <c r="I550" s="21">
        <f t="shared" si="50"/>
        <v>7.291666666666667</v>
      </c>
      <c r="K550" t="s">
        <v>46</v>
      </c>
      <c r="L550">
        <v>13</v>
      </c>
      <c r="M550" s="2">
        <v>480</v>
      </c>
    </row>
    <row r="551" spans="1:13" s="69" customFormat="1" ht="12.75">
      <c r="A551" s="10"/>
      <c r="B551" s="284">
        <f>SUM(B543:B550)</f>
        <v>16000</v>
      </c>
      <c r="C551" s="10" t="s">
        <v>185</v>
      </c>
      <c r="D551" s="10"/>
      <c r="E551" s="10"/>
      <c r="F551" s="99"/>
      <c r="G551" s="17"/>
      <c r="H551" s="67">
        <v>0</v>
      </c>
      <c r="I551" s="68">
        <f aca="true" t="shared" si="51" ref="I551:I582">+B551/M551</f>
        <v>33.333333333333336</v>
      </c>
      <c r="M551" s="2">
        <v>480</v>
      </c>
    </row>
    <row r="552" spans="2:13" ht="12.75">
      <c r="B552" s="283"/>
      <c r="H552" s="5">
        <f>H551-B552</f>
        <v>0</v>
      </c>
      <c r="I552" s="21">
        <f t="shared" si="51"/>
        <v>0</v>
      </c>
      <c r="M552" s="2">
        <v>480</v>
      </c>
    </row>
    <row r="553" spans="2:13" ht="12.75">
      <c r="B553" s="283"/>
      <c r="H553" s="5">
        <f>H552-B553</f>
        <v>0</v>
      </c>
      <c r="I553" s="21">
        <f t="shared" si="51"/>
        <v>0</v>
      </c>
      <c r="M553" s="2">
        <v>480</v>
      </c>
    </row>
    <row r="554" spans="2:13" ht="12.75">
      <c r="B554" s="283">
        <v>1400</v>
      </c>
      <c r="C554" s="1" t="s">
        <v>39</v>
      </c>
      <c r="D554" s="11" t="s">
        <v>17</v>
      </c>
      <c r="E554" s="1" t="s">
        <v>40</v>
      </c>
      <c r="F554" s="58" t="s">
        <v>270</v>
      </c>
      <c r="G554" s="26" t="s">
        <v>252</v>
      </c>
      <c r="H554" s="5">
        <f>H553-B554</f>
        <v>-1400</v>
      </c>
      <c r="I554" s="21">
        <f t="shared" si="51"/>
        <v>2.9166666666666665</v>
      </c>
      <c r="K554" t="s">
        <v>46</v>
      </c>
      <c r="L554">
        <v>13</v>
      </c>
      <c r="M554" s="2">
        <v>480</v>
      </c>
    </row>
    <row r="555" spans="2:13" ht="12.75">
      <c r="B555" s="283">
        <v>1200</v>
      </c>
      <c r="C555" s="1" t="s">
        <v>39</v>
      </c>
      <c r="D555" s="11" t="s">
        <v>17</v>
      </c>
      <c r="E555" s="1" t="s">
        <v>40</v>
      </c>
      <c r="F555" s="58" t="s">
        <v>270</v>
      </c>
      <c r="G555" s="26" t="s">
        <v>254</v>
      </c>
      <c r="H555" s="5">
        <f>H554-B555</f>
        <v>-2600</v>
      </c>
      <c r="I555" s="21">
        <f t="shared" si="51"/>
        <v>2.5</v>
      </c>
      <c r="K555" t="s">
        <v>46</v>
      </c>
      <c r="L555">
        <v>13</v>
      </c>
      <c r="M555" s="2">
        <v>480</v>
      </c>
    </row>
    <row r="556" spans="2:13" ht="12.75">
      <c r="B556" s="283">
        <v>1400</v>
      </c>
      <c r="C556" s="1" t="s">
        <v>39</v>
      </c>
      <c r="D556" s="11" t="s">
        <v>17</v>
      </c>
      <c r="E556" s="1" t="s">
        <v>40</v>
      </c>
      <c r="F556" s="58" t="s">
        <v>270</v>
      </c>
      <c r="G556" s="26" t="s">
        <v>256</v>
      </c>
      <c r="H556" s="5">
        <f>H555-B556</f>
        <v>-4000</v>
      </c>
      <c r="I556" s="21">
        <f t="shared" si="51"/>
        <v>2.9166666666666665</v>
      </c>
      <c r="K556" t="s">
        <v>46</v>
      </c>
      <c r="L556">
        <v>13</v>
      </c>
      <c r="M556" s="2">
        <v>480</v>
      </c>
    </row>
    <row r="557" spans="1:13" s="69" customFormat="1" ht="12.75">
      <c r="A557" s="10"/>
      <c r="B557" s="284">
        <f>SUM(B554:B556)</f>
        <v>4000</v>
      </c>
      <c r="C557" s="10"/>
      <c r="D557" s="10"/>
      <c r="E557" s="10" t="s">
        <v>40</v>
      </c>
      <c r="F557" s="99"/>
      <c r="G557" s="17"/>
      <c r="H557" s="67">
        <v>0</v>
      </c>
      <c r="I557" s="68">
        <f t="shared" si="51"/>
        <v>8.333333333333334</v>
      </c>
      <c r="M557" s="2">
        <v>480</v>
      </c>
    </row>
    <row r="558" spans="2:13" ht="12.75">
      <c r="B558" s="283"/>
      <c r="H558" s="5">
        <f>H557-B558</f>
        <v>0</v>
      </c>
      <c r="I558" s="21">
        <f t="shared" si="51"/>
        <v>0</v>
      </c>
      <c r="M558" s="2">
        <v>480</v>
      </c>
    </row>
    <row r="559" spans="2:13" ht="12.75">
      <c r="B559" s="283"/>
      <c r="H559" s="5">
        <f>H558-B559</f>
        <v>0</v>
      </c>
      <c r="I559" s="21">
        <f t="shared" si="51"/>
        <v>0</v>
      </c>
      <c r="M559" s="2">
        <v>480</v>
      </c>
    </row>
    <row r="560" spans="2:13" ht="12.75">
      <c r="B560" s="283">
        <v>5000</v>
      </c>
      <c r="C560" s="1" t="s">
        <v>70</v>
      </c>
      <c r="D560" s="11" t="s">
        <v>17</v>
      </c>
      <c r="E560" s="1" t="s">
        <v>33</v>
      </c>
      <c r="F560" s="58" t="s">
        <v>280</v>
      </c>
      <c r="G560" s="26" t="s">
        <v>252</v>
      </c>
      <c r="H560" s="5">
        <f>H559-B560</f>
        <v>-5000</v>
      </c>
      <c r="I560" s="21">
        <f t="shared" si="51"/>
        <v>10.416666666666666</v>
      </c>
      <c r="K560" t="s">
        <v>46</v>
      </c>
      <c r="L560">
        <v>13</v>
      </c>
      <c r="M560" s="2">
        <v>480</v>
      </c>
    </row>
    <row r="561" spans="2:13" ht="12.75">
      <c r="B561" s="283">
        <v>5000</v>
      </c>
      <c r="C561" s="1" t="s">
        <v>70</v>
      </c>
      <c r="D561" s="11" t="s">
        <v>17</v>
      </c>
      <c r="E561" s="1" t="s">
        <v>33</v>
      </c>
      <c r="F561" s="58" t="s">
        <v>280</v>
      </c>
      <c r="G561" s="26" t="s">
        <v>254</v>
      </c>
      <c r="H561" s="5">
        <f>H560-B561</f>
        <v>-10000</v>
      </c>
      <c r="I561" s="21">
        <f t="shared" si="51"/>
        <v>10.416666666666666</v>
      </c>
      <c r="K561" t="s">
        <v>46</v>
      </c>
      <c r="L561">
        <v>13</v>
      </c>
      <c r="M561" s="2">
        <v>480</v>
      </c>
    </row>
    <row r="562" spans="1:13" s="69" customFormat="1" ht="12.75">
      <c r="A562" s="10"/>
      <c r="B562" s="284">
        <f>SUM(B560:B561)</f>
        <v>10000</v>
      </c>
      <c r="C562" s="10" t="s">
        <v>70</v>
      </c>
      <c r="D562" s="10"/>
      <c r="E562" s="10"/>
      <c r="F562" s="99"/>
      <c r="G562" s="17"/>
      <c r="H562" s="67">
        <v>0</v>
      </c>
      <c r="I562" s="68">
        <f t="shared" si="51"/>
        <v>20.833333333333332</v>
      </c>
      <c r="M562" s="2">
        <v>480</v>
      </c>
    </row>
    <row r="563" spans="2:13" ht="12.75">
      <c r="B563" s="283"/>
      <c r="H563" s="5">
        <f>H562-B563</f>
        <v>0</v>
      </c>
      <c r="I563" s="21">
        <f t="shared" si="51"/>
        <v>0</v>
      </c>
      <c r="M563" s="2">
        <v>480</v>
      </c>
    </row>
    <row r="564" spans="2:13" ht="12.75">
      <c r="B564" s="283"/>
      <c r="H564" s="5">
        <f>H563-B564</f>
        <v>0</v>
      </c>
      <c r="I564" s="21">
        <f t="shared" si="51"/>
        <v>0</v>
      </c>
      <c r="M564" s="2">
        <v>480</v>
      </c>
    </row>
    <row r="565" spans="2:13" ht="12.75">
      <c r="B565" s="283">
        <v>2000</v>
      </c>
      <c r="C565" s="1" t="s">
        <v>41</v>
      </c>
      <c r="D565" s="11" t="s">
        <v>17</v>
      </c>
      <c r="E565" s="1" t="s">
        <v>33</v>
      </c>
      <c r="F565" s="58" t="s">
        <v>270</v>
      </c>
      <c r="G565" s="26" t="s">
        <v>252</v>
      </c>
      <c r="H565" s="5">
        <f>H564-B565</f>
        <v>-2000</v>
      </c>
      <c r="I565" s="21">
        <f t="shared" si="51"/>
        <v>4.166666666666667</v>
      </c>
      <c r="K565" t="s">
        <v>46</v>
      </c>
      <c r="L565">
        <v>13</v>
      </c>
      <c r="M565" s="2">
        <v>480</v>
      </c>
    </row>
    <row r="566" spans="2:13" ht="12.75">
      <c r="B566" s="283">
        <v>2000</v>
      </c>
      <c r="C566" s="1" t="s">
        <v>41</v>
      </c>
      <c r="D566" s="11" t="s">
        <v>17</v>
      </c>
      <c r="E566" s="1" t="s">
        <v>33</v>
      </c>
      <c r="F566" s="58" t="s">
        <v>270</v>
      </c>
      <c r="G566" s="26" t="s">
        <v>254</v>
      </c>
      <c r="H566" s="5">
        <f>H565-B566</f>
        <v>-4000</v>
      </c>
      <c r="I566" s="21">
        <f t="shared" si="51"/>
        <v>4.166666666666667</v>
      </c>
      <c r="K566" t="s">
        <v>46</v>
      </c>
      <c r="L566">
        <v>13</v>
      </c>
      <c r="M566" s="2">
        <v>480</v>
      </c>
    </row>
    <row r="567" spans="2:13" ht="12.75">
      <c r="B567" s="283">
        <v>2000</v>
      </c>
      <c r="C567" s="1" t="s">
        <v>41</v>
      </c>
      <c r="D567" s="11" t="s">
        <v>17</v>
      </c>
      <c r="E567" s="1" t="s">
        <v>33</v>
      </c>
      <c r="F567" s="58" t="s">
        <v>270</v>
      </c>
      <c r="G567" s="26" t="s">
        <v>256</v>
      </c>
      <c r="H567" s="5">
        <f>H566-B567</f>
        <v>-6000</v>
      </c>
      <c r="I567" s="21">
        <f t="shared" si="51"/>
        <v>4.166666666666667</v>
      </c>
      <c r="K567" t="s">
        <v>46</v>
      </c>
      <c r="L567">
        <v>13</v>
      </c>
      <c r="M567" s="2">
        <v>480</v>
      </c>
    </row>
    <row r="568" spans="1:13" s="69" customFormat="1" ht="12.75">
      <c r="A568" s="10"/>
      <c r="B568" s="284">
        <f>SUM(B565:B567)</f>
        <v>6000</v>
      </c>
      <c r="C568" s="10" t="s">
        <v>41</v>
      </c>
      <c r="D568" s="10"/>
      <c r="E568" s="10"/>
      <c r="F568" s="99"/>
      <c r="G568" s="17"/>
      <c r="H568" s="67">
        <v>0</v>
      </c>
      <c r="I568" s="68">
        <f t="shared" si="51"/>
        <v>12.5</v>
      </c>
      <c r="M568" s="2">
        <v>480</v>
      </c>
    </row>
    <row r="569" spans="2:13" ht="12.75">
      <c r="B569" s="283"/>
      <c r="H569" s="5">
        <f>H568-B569</f>
        <v>0</v>
      </c>
      <c r="I569" s="21">
        <f t="shared" si="51"/>
        <v>0</v>
      </c>
      <c r="M569" s="2">
        <v>480</v>
      </c>
    </row>
    <row r="570" spans="2:13" ht="12.75">
      <c r="B570" s="283"/>
      <c r="H570" s="5">
        <f>H569-B570</f>
        <v>0</v>
      </c>
      <c r="I570" s="21">
        <f t="shared" si="51"/>
        <v>0</v>
      </c>
      <c r="M570" s="2">
        <v>480</v>
      </c>
    </row>
    <row r="571" spans="2:13" ht="12.75">
      <c r="B571" s="283">
        <v>1000</v>
      </c>
      <c r="C571" s="1" t="s">
        <v>73</v>
      </c>
      <c r="D571" s="11" t="s">
        <v>17</v>
      </c>
      <c r="E571" s="1" t="s">
        <v>74</v>
      </c>
      <c r="F571" s="58" t="s">
        <v>270</v>
      </c>
      <c r="G571" s="26" t="s">
        <v>254</v>
      </c>
      <c r="H571" s="5">
        <f>H570-B571</f>
        <v>-1000</v>
      </c>
      <c r="I571" s="21">
        <f t="shared" si="51"/>
        <v>2.0833333333333335</v>
      </c>
      <c r="K571" t="s">
        <v>46</v>
      </c>
      <c r="L571">
        <v>13</v>
      </c>
      <c r="M571" s="2">
        <v>480</v>
      </c>
    </row>
    <row r="572" spans="2:13" ht="12.75">
      <c r="B572" s="283">
        <v>1000</v>
      </c>
      <c r="C572" s="1" t="s">
        <v>73</v>
      </c>
      <c r="D572" s="11" t="s">
        <v>17</v>
      </c>
      <c r="E572" s="1" t="s">
        <v>74</v>
      </c>
      <c r="F572" s="58" t="s">
        <v>270</v>
      </c>
      <c r="G572" s="26" t="s">
        <v>256</v>
      </c>
      <c r="H572" s="5">
        <f>H571-B572</f>
        <v>-2000</v>
      </c>
      <c r="I572" s="21">
        <f t="shared" si="51"/>
        <v>2.0833333333333335</v>
      </c>
      <c r="K572" t="s">
        <v>46</v>
      </c>
      <c r="L572">
        <v>13</v>
      </c>
      <c r="M572" s="2">
        <v>480</v>
      </c>
    </row>
    <row r="573" spans="1:13" s="69" customFormat="1" ht="12.75">
      <c r="A573" s="10"/>
      <c r="B573" s="284">
        <f>SUM(B571:B572)</f>
        <v>2000</v>
      </c>
      <c r="C573" s="10"/>
      <c r="D573" s="10"/>
      <c r="E573" s="10" t="s">
        <v>74</v>
      </c>
      <c r="F573" s="99"/>
      <c r="G573" s="17"/>
      <c r="H573" s="67">
        <v>0</v>
      </c>
      <c r="I573" s="68">
        <f t="shared" si="51"/>
        <v>4.166666666666667</v>
      </c>
      <c r="M573" s="2">
        <v>480</v>
      </c>
    </row>
    <row r="574" spans="2:13" ht="12.75">
      <c r="B574" s="283"/>
      <c r="C574" s="83"/>
      <c r="H574" s="5">
        <f>H573-B574</f>
        <v>0</v>
      </c>
      <c r="I574" s="21">
        <f t="shared" si="51"/>
        <v>0</v>
      </c>
      <c r="M574" s="2">
        <v>480</v>
      </c>
    </row>
    <row r="575" spans="2:13" ht="12.75">
      <c r="B575" s="283"/>
      <c r="H575" s="5">
        <f>H574-B575</f>
        <v>0</v>
      </c>
      <c r="I575" s="21">
        <f t="shared" si="51"/>
        <v>0</v>
      </c>
      <c r="M575" s="2">
        <v>480</v>
      </c>
    </row>
    <row r="576" spans="2:13" ht="12.75">
      <c r="B576" s="287"/>
      <c r="H576" s="5">
        <f>H575-B576</f>
        <v>0</v>
      </c>
      <c r="I576" s="21">
        <f t="shared" si="51"/>
        <v>0</v>
      </c>
      <c r="M576" s="2">
        <v>480</v>
      </c>
    </row>
    <row r="577" spans="2:13" ht="12.75">
      <c r="B577" s="283"/>
      <c r="H577" s="5">
        <f>H576-B577</f>
        <v>0</v>
      </c>
      <c r="I577" s="21">
        <f t="shared" si="51"/>
        <v>0</v>
      </c>
      <c r="M577" s="2">
        <v>480</v>
      </c>
    </row>
    <row r="578" spans="1:13" s="69" customFormat="1" ht="12.75">
      <c r="A578" s="10"/>
      <c r="B578" s="284">
        <f>+B584+B589+B596+B602+B609+B614</f>
        <v>40500</v>
      </c>
      <c r="C578" s="63" t="s">
        <v>282</v>
      </c>
      <c r="D578" s="81" t="s">
        <v>297</v>
      </c>
      <c r="E578" s="63" t="s">
        <v>29</v>
      </c>
      <c r="F578" s="65" t="s">
        <v>283</v>
      </c>
      <c r="G578" s="66" t="s">
        <v>215</v>
      </c>
      <c r="H578" s="67"/>
      <c r="I578" s="68">
        <f t="shared" si="51"/>
        <v>84.375</v>
      </c>
      <c r="J578" s="68"/>
      <c r="K578" s="68"/>
      <c r="M578" s="2">
        <v>480</v>
      </c>
    </row>
    <row r="579" spans="2:13" ht="12.75">
      <c r="B579" s="283"/>
      <c r="H579" s="5">
        <f>H578-B579</f>
        <v>0</v>
      </c>
      <c r="I579" s="21">
        <f t="shared" si="51"/>
        <v>0</v>
      </c>
      <c r="M579" s="2">
        <v>480</v>
      </c>
    </row>
    <row r="580" spans="2:13" ht="12.75">
      <c r="B580" s="283">
        <v>3000</v>
      </c>
      <c r="C580" s="1" t="s">
        <v>0</v>
      </c>
      <c r="D580" s="1" t="s">
        <v>27</v>
      </c>
      <c r="E580" s="1" t="s">
        <v>86</v>
      </c>
      <c r="F580" s="58" t="s">
        <v>284</v>
      </c>
      <c r="G580" s="26" t="s">
        <v>252</v>
      </c>
      <c r="H580" s="5">
        <f>H579-B580</f>
        <v>-3000</v>
      </c>
      <c r="I580" s="21">
        <f t="shared" si="51"/>
        <v>6.25</v>
      </c>
      <c r="K580" t="s">
        <v>0</v>
      </c>
      <c r="L580">
        <v>14</v>
      </c>
      <c r="M580" s="2">
        <v>480</v>
      </c>
    </row>
    <row r="581" spans="2:13" ht="12.75">
      <c r="B581" s="283">
        <v>2500</v>
      </c>
      <c r="C581" s="1" t="s">
        <v>0</v>
      </c>
      <c r="D581" s="1" t="s">
        <v>27</v>
      </c>
      <c r="E581" s="1" t="s">
        <v>36</v>
      </c>
      <c r="F581" s="58" t="s">
        <v>285</v>
      </c>
      <c r="G581" s="26" t="s">
        <v>252</v>
      </c>
      <c r="H581" s="5">
        <f>H580-B581</f>
        <v>-5500</v>
      </c>
      <c r="I581" s="21">
        <f t="shared" si="51"/>
        <v>5.208333333333333</v>
      </c>
      <c r="K581" t="s">
        <v>0</v>
      </c>
      <c r="L581">
        <v>14</v>
      </c>
      <c r="M581" s="2">
        <v>480</v>
      </c>
    </row>
    <row r="582" spans="2:13" ht="12.75">
      <c r="B582" s="283">
        <v>2500</v>
      </c>
      <c r="C582" s="1" t="s">
        <v>0</v>
      </c>
      <c r="D582" s="1" t="s">
        <v>27</v>
      </c>
      <c r="E582" s="1" t="s">
        <v>36</v>
      </c>
      <c r="F582" s="58" t="s">
        <v>286</v>
      </c>
      <c r="G582" s="26" t="s">
        <v>254</v>
      </c>
      <c r="H582" s="5">
        <f>H581-B582</f>
        <v>-8000</v>
      </c>
      <c r="I582" s="21">
        <f t="shared" si="51"/>
        <v>5.208333333333333</v>
      </c>
      <c r="K582" t="s">
        <v>0</v>
      </c>
      <c r="L582">
        <v>14</v>
      </c>
      <c r="M582" s="2">
        <v>480</v>
      </c>
    </row>
    <row r="583" spans="2:13" ht="12.75">
      <c r="B583" s="283">
        <v>2500</v>
      </c>
      <c r="C583" s="1" t="s">
        <v>0</v>
      </c>
      <c r="D583" s="1" t="s">
        <v>27</v>
      </c>
      <c r="E583" s="1" t="s">
        <v>36</v>
      </c>
      <c r="F583" s="58" t="s">
        <v>287</v>
      </c>
      <c r="G583" s="26" t="s">
        <v>256</v>
      </c>
      <c r="H583" s="5">
        <f>H582-B583</f>
        <v>-10500</v>
      </c>
      <c r="I583" s="21">
        <f aca="true" t="shared" si="52" ref="I583:I614">+B583/M583</f>
        <v>5.208333333333333</v>
      </c>
      <c r="K583" t="s">
        <v>0</v>
      </c>
      <c r="L583">
        <v>14</v>
      </c>
      <c r="M583" s="2">
        <v>480</v>
      </c>
    </row>
    <row r="584" spans="1:13" s="69" customFormat="1" ht="12.75">
      <c r="A584" s="10"/>
      <c r="B584" s="284">
        <f>SUM(B580:B583)</f>
        <v>10500</v>
      </c>
      <c r="C584" s="10" t="s">
        <v>0</v>
      </c>
      <c r="D584" s="10"/>
      <c r="E584" s="10"/>
      <c r="F584" s="99"/>
      <c r="G584" s="17"/>
      <c r="H584" s="67">
        <v>0</v>
      </c>
      <c r="I584" s="68">
        <f t="shared" si="52"/>
        <v>21.875</v>
      </c>
      <c r="M584" s="2">
        <v>480</v>
      </c>
    </row>
    <row r="585" spans="2:13" ht="12.75">
      <c r="B585" s="283"/>
      <c r="H585" s="5">
        <f>H584-B585</f>
        <v>0</v>
      </c>
      <c r="I585" s="21">
        <f t="shared" si="52"/>
        <v>0</v>
      </c>
      <c r="M585" s="2">
        <v>480</v>
      </c>
    </row>
    <row r="586" spans="2:13" ht="12.75">
      <c r="B586" s="283"/>
      <c r="H586" s="5">
        <f>H585-B586</f>
        <v>0</v>
      </c>
      <c r="I586" s="21">
        <f t="shared" si="52"/>
        <v>0</v>
      </c>
      <c r="M586" s="2">
        <v>480</v>
      </c>
    </row>
    <row r="587" spans="2:13" ht="12.75">
      <c r="B587" s="283">
        <v>1200</v>
      </c>
      <c r="C587" s="1" t="s">
        <v>288</v>
      </c>
      <c r="D587" s="11" t="s">
        <v>17</v>
      </c>
      <c r="E587" s="1" t="s">
        <v>33</v>
      </c>
      <c r="F587" s="58" t="s">
        <v>289</v>
      </c>
      <c r="G587" s="26" t="s">
        <v>252</v>
      </c>
      <c r="H587" s="5">
        <f>H586-B587</f>
        <v>-1200</v>
      </c>
      <c r="I587" s="21">
        <f t="shared" si="52"/>
        <v>2.5</v>
      </c>
      <c r="K587" s="14" t="s">
        <v>36</v>
      </c>
      <c r="L587">
        <v>14</v>
      </c>
      <c r="M587" s="2">
        <v>480</v>
      </c>
    </row>
    <row r="588" spans="2:13" ht="12.75">
      <c r="B588" s="283">
        <v>1200</v>
      </c>
      <c r="C588" s="1" t="s">
        <v>290</v>
      </c>
      <c r="D588" s="11" t="s">
        <v>17</v>
      </c>
      <c r="E588" s="1" t="s">
        <v>33</v>
      </c>
      <c r="F588" s="58" t="s">
        <v>289</v>
      </c>
      <c r="G588" s="26" t="s">
        <v>291</v>
      </c>
      <c r="H588" s="5">
        <f>H587-B588</f>
        <v>-2400</v>
      </c>
      <c r="I588" s="21">
        <f t="shared" si="52"/>
        <v>2.5</v>
      </c>
      <c r="K588" s="14" t="s">
        <v>36</v>
      </c>
      <c r="L588">
        <v>14</v>
      </c>
      <c r="M588" s="2">
        <v>480</v>
      </c>
    </row>
    <row r="589" spans="1:13" s="69" customFormat="1" ht="12.75">
      <c r="A589" s="10"/>
      <c r="B589" s="284">
        <f>SUM(B587:B588)</f>
        <v>2400</v>
      </c>
      <c r="C589" s="10" t="s">
        <v>185</v>
      </c>
      <c r="D589" s="10"/>
      <c r="E589" s="10"/>
      <c r="F589" s="99"/>
      <c r="G589" s="17"/>
      <c r="H589" s="67">
        <v>0</v>
      </c>
      <c r="I589" s="68">
        <f t="shared" si="52"/>
        <v>5</v>
      </c>
      <c r="M589" s="2">
        <v>480</v>
      </c>
    </row>
    <row r="590" spans="2:13" ht="12.75">
      <c r="B590" s="283"/>
      <c r="H590" s="5">
        <f aca="true" t="shared" si="53" ref="H590:H595">H589-B590</f>
        <v>0</v>
      </c>
      <c r="I590" s="21">
        <f t="shared" si="52"/>
        <v>0</v>
      </c>
      <c r="M590" s="2">
        <v>480</v>
      </c>
    </row>
    <row r="591" spans="2:13" ht="12.75">
      <c r="B591" s="283"/>
      <c r="H591" s="5">
        <f t="shared" si="53"/>
        <v>0</v>
      </c>
      <c r="I591" s="21">
        <f t="shared" si="52"/>
        <v>0</v>
      </c>
      <c r="M591" s="2">
        <v>480</v>
      </c>
    </row>
    <row r="592" spans="2:13" ht="12.75">
      <c r="B592" s="283">
        <v>800</v>
      </c>
      <c r="C592" s="1" t="s">
        <v>39</v>
      </c>
      <c r="D592" s="11" t="s">
        <v>17</v>
      </c>
      <c r="E592" s="1" t="s">
        <v>40</v>
      </c>
      <c r="F592" s="58" t="s">
        <v>289</v>
      </c>
      <c r="G592" s="26" t="s">
        <v>252</v>
      </c>
      <c r="H592" s="5">
        <f t="shared" si="53"/>
        <v>-800</v>
      </c>
      <c r="I592" s="21">
        <f t="shared" si="52"/>
        <v>1.6666666666666667</v>
      </c>
      <c r="K592" s="14" t="s">
        <v>36</v>
      </c>
      <c r="L592">
        <v>14</v>
      </c>
      <c r="M592" s="2">
        <v>480</v>
      </c>
    </row>
    <row r="593" spans="2:13" ht="12.75">
      <c r="B593" s="283">
        <v>800</v>
      </c>
      <c r="C593" s="1" t="s">
        <v>39</v>
      </c>
      <c r="D593" s="11" t="s">
        <v>17</v>
      </c>
      <c r="E593" s="1" t="s">
        <v>40</v>
      </c>
      <c r="F593" s="58" t="s">
        <v>289</v>
      </c>
      <c r="G593" s="26" t="s">
        <v>254</v>
      </c>
      <c r="H593" s="5">
        <f t="shared" si="53"/>
        <v>-1600</v>
      </c>
      <c r="I593" s="21">
        <f t="shared" si="52"/>
        <v>1.6666666666666667</v>
      </c>
      <c r="K593" s="14" t="s">
        <v>36</v>
      </c>
      <c r="L593">
        <v>14</v>
      </c>
      <c r="M593" s="2">
        <v>480</v>
      </c>
    </row>
    <row r="594" spans="2:13" ht="12.75">
      <c r="B594" s="283">
        <v>400</v>
      </c>
      <c r="C594" s="1" t="s">
        <v>39</v>
      </c>
      <c r="D594" s="11" t="s">
        <v>17</v>
      </c>
      <c r="E594" s="1" t="s">
        <v>40</v>
      </c>
      <c r="F594" s="58" t="s">
        <v>289</v>
      </c>
      <c r="G594" s="26" t="s">
        <v>256</v>
      </c>
      <c r="H594" s="5">
        <f t="shared" si="53"/>
        <v>-2000</v>
      </c>
      <c r="I594" s="21">
        <f t="shared" si="52"/>
        <v>0.8333333333333334</v>
      </c>
      <c r="K594" s="14" t="s">
        <v>36</v>
      </c>
      <c r="L594">
        <v>14</v>
      </c>
      <c r="M594" s="2">
        <v>480</v>
      </c>
    </row>
    <row r="595" spans="2:13" ht="12.75">
      <c r="B595" s="283">
        <v>600</v>
      </c>
      <c r="C595" s="1" t="s">
        <v>39</v>
      </c>
      <c r="D595" s="11" t="s">
        <v>17</v>
      </c>
      <c r="E595" s="1" t="s">
        <v>40</v>
      </c>
      <c r="F595" s="58" t="s">
        <v>289</v>
      </c>
      <c r="G595" s="26" t="s">
        <v>291</v>
      </c>
      <c r="H595" s="5">
        <f t="shared" si="53"/>
        <v>-2600</v>
      </c>
      <c r="I595" s="21">
        <f t="shared" si="52"/>
        <v>1.25</v>
      </c>
      <c r="K595" s="14" t="s">
        <v>36</v>
      </c>
      <c r="L595">
        <v>14</v>
      </c>
      <c r="M595" s="2">
        <v>480</v>
      </c>
    </row>
    <row r="596" spans="1:13" s="69" customFormat="1" ht="12.75">
      <c r="A596" s="10"/>
      <c r="B596" s="286">
        <f>SUM(B592:B595)</f>
        <v>2600</v>
      </c>
      <c r="C596" s="10"/>
      <c r="D596" s="10"/>
      <c r="E596" s="10" t="s">
        <v>40</v>
      </c>
      <c r="F596" s="99"/>
      <c r="G596" s="17"/>
      <c r="H596" s="67">
        <v>0</v>
      </c>
      <c r="I596" s="68">
        <f t="shared" si="52"/>
        <v>5.416666666666667</v>
      </c>
      <c r="M596" s="2">
        <v>480</v>
      </c>
    </row>
    <row r="597" spans="2:13" ht="12.75">
      <c r="B597" s="287"/>
      <c r="H597" s="5">
        <f>H596-B597</f>
        <v>0</v>
      </c>
      <c r="I597" s="21">
        <f t="shared" si="52"/>
        <v>0</v>
      </c>
      <c r="M597" s="2">
        <v>480</v>
      </c>
    </row>
    <row r="598" spans="2:13" ht="12.75">
      <c r="B598" s="283"/>
      <c r="H598" s="5">
        <f>H597-B598</f>
        <v>0</v>
      </c>
      <c r="I598" s="21">
        <f t="shared" si="52"/>
        <v>0</v>
      </c>
      <c r="M598" s="2">
        <v>480</v>
      </c>
    </row>
    <row r="599" spans="2:13" ht="12.75">
      <c r="B599" s="283">
        <v>5000</v>
      </c>
      <c r="C599" s="1" t="s">
        <v>70</v>
      </c>
      <c r="D599" s="11" t="s">
        <v>17</v>
      </c>
      <c r="E599" s="1" t="s">
        <v>33</v>
      </c>
      <c r="F599" s="58" t="s">
        <v>292</v>
      </c>
      <c r="G599" s="26" t="s">
        <v>252</v>
      </c>
      <c r="H599" s="5">
        <f>H598-B599</f>
        <v>-5000</v>
      </c>
      <c r="I599" s="21">
        <f t="shared" si="52"/>
        <v>10.416666666666666</v>
      </c>
      <c r="K599" s="14" t="s">
        <v>36</v>
      </c>
      <c r="L599">
        <v>14</v>
      </c>
      <c r="M599" s="2">
        <v>480</v>
      </c>
    </row>
    <row r="600" spans="2:13" ht="12.75">
      <c r="B600" s="283">
        <v>5000</v>
      </c>
      <c r="C600" s="1" t="s">
        <v>70</v>
      </c>
      <c r="D600" s="11" t="s">
        <v>17</v>
      </c>
      <c r="E600" s="1" t="s">
        <v>33</v>
      </c>
      <c r="F600" s="58" t="s">
        <v>292</v>
      </c>
      <c r="G600" s="26" t="s">
        <v>254</v>
      </c>
      <c r="H600" s="5">
        <f>H599-B600</f>
        <v>-10000</v>
      </c>
      <c r="I600" s="21">
        <f t="shared" si="52"/>
        <v>10.416666666666666</v>
      </c>
      <c r="K600" s="14" t="s">
        <v>36</v>
      </c>
      <c r="L600">
        <v>14</v>
      </c>
      <c r="M600" s="2">
        <v>480</v>
      </c>
    </row>
    <row r="601" spans="2:13" ht="12.75">
      <c r="B601" s="283">
        <v>5000</v>
      </c>
      <c r="C601" s="1" t="s">
        <v>70</v>
      </c>
      <c r="D601" s="11" t="s">
        <v>17</v>
      </c>
      <c r="E601" s="1" t="s">
        <v>33</v>
      </c>
      <c r="F601" s="58" t="s">
        <v>292</v>
      </c>
      <c r="G601" s="26" t="s">
        <v>256</v>
      </c>
      <c r="H601" s="5">
        <f>H600-B601</f>
        <v>-15000</v>
      </c>
      <c r="I601" s="21">
        <f t="shared" si="52"/>
        <v>10.416666666666666</v>
      </c>
      <c r="K601" s="14" t="s">
        <v>36</v>
      </c>
      <c r="L601">
        <v>14</v>
      </c>
      <c r="M601" s="2">
        <v>480</v>
      </c>
    </row>
    <row r="602" spans="1:13" s="69" customFormat="1" ht="12.75">
      <c r="A602" s="10"/>
      <c r="B602" s="284">
        <f>SUM(B599:B601)</f>
        <v>15000</v>
      </c>
      <c r="C602" s="10" t="s">
        <v>70</v>
      </c>
      <c r="D602" s="10"/>
      <c r="E602" s="10"/>
      <c r="F602" s="99"/>
      <c r="G602" s="17"/>
      <c r="H602" s="67">
        <v>0</v>
      </c>
      <c r="I602" s="68">
        <f t="shared" si="52"/>
        <v>31.25</v>
      </c>
      <c r="M602" s="2">
        <v>480</v>
      </c>
    </row>
    <row r="603" spans="2:13" ht="12.75">
      <c r="B603" s="283"/>
      <c r="H603" s="5">
        <f aca="true" t="shared" si="54" ref="H603:H608">H602-B603</f>
        <v>0</v>
      </c>
      <c r="I603" s="21">
        <f t="shared" si="52"/>
        <v>0</v>
      </c>
      <c r="M603" s="2">
        <v>480</v>
      </c>
    </row>
    <row r="604" spans="2:13" ht="12.75">
      <c r="B604" s="283"/>
      <c r="H604" s="5">
        <f t="shared" si="54"/>
        <v>0</v>
      </c>
      <c r="I604" s="21">
        <f t="shared" si="52"/>
        <v>0</v>
      </c>
      <c r="M604" s="2">
        <v>480</v>
      </c>
    </row>
    <row r="605" spans="2:13" ht="12.75">
      <c r="B605" s="283">
        <v>2000</v>
      </c>
      <c r="C605" s="1" t="s">
        <v>41</v>
      </c>
      <c r="D605" s="11" t="s">
        <v>17</v>
      </c>
      <c r="E605" s="1" t="s">
        <v>33</v>
      </c>
      <c r="F605" s="58" t="s">
        <v>289</v>
      </c>
      <c r="G605" s="26" t="s">
        <v>252</v>
      </c>
      <c r="H605" s="5">
        <f t="shared" si="54"/>
        <v>-2000</v>
      </c>
      <c r="I605" s="21">
        <f t="shared" si="52"/>
        <v>4.166666666666667</v>
      </c>
      <c r="K605" s="14" t="s">
        <v>36</v>
      </c>
      <c r="L605">
        <v>14</v>
      </c>
      <c r="M605" s="2">
        <v>480</v>
      </c>
    </row>
    <row r="606" spans="2:13" ht="12.75">
      <c r="B606" s="283">
        <v>2000</v>
      </c>
      <c r="C606" s="1" t="s">
        <v>41</v>
      </c>
      <c r="D606" s="11" t="s">
        <v>17</v>
      </c>
      <c r="E606" s="1" t="s">
        <v>33</v>
      </c>
      <c r="F606" s="58" t="s">
        <v>289</v>
      </c>
      <c r="G606" s="26" t="s">
        <v>254</v>
      </c>
      <c r="H606" s="5">
        <f t="shared" si="54"/>
        <v>-4000</v>
      </c>
      <c r="I606" s="21">
        <f t="shared" si="52"/>
        <v>4.166666666666667</v>
      </c>
      <c r="K606" s="14" t="s">
        <v>36</v>
      </c>
      <c r="L606">
        <v>14</v>
      </c>
      <c r="M606" s="2">
        <v>480</v>
      </c>
    </row>
    <row r="607" spans="2:13" ht="12.75">
      <c r="B607" s="283">
        <v>2000</v>
      </c>
      <c r="C607" s="1" t="s">
        <v>41</v>
      </c>
      <c r="D607" s="11" t="s">
        <v>17</v>
      </c>
      <c r="E607" s="1" t="s">
        <v>33</v>
      </c>
      <c r="F607" s="58" t="s">
        <v>289</v>
      </c>
      <c r="G607" s="26" t="s">
        <v>256</v>
      </c>
      <c r="H607" s="5">
        <f t="shared" si="54"/>
        <v>-6000</v>
      </c>
      <c r="I607" s="21">
        <f t="shared" si="52"/>
        <v>4.166666666666667</v>
      </c>
      <c r="K607" s="14" t="s">
        <v>36</v>
      </c>
      <c r="L607">
        <v>14</v>
      </c>
      <c r="M607" s="2">
        <v>480</v>
      </c>
    </row>
    <row r="608" spans="2:13" ht="12.75">
      <c r="B608" s="283">
        <v>2000</v>
      </c>
      <c r="C608" s="1" t="s">
        <v>41</v>
      </c>
      <c r="D608" s="11" t="s">
        <v>17</v>
      </c>
      <c r="E608" s="1" t="s">
        <v>33</v>
      </c>
      <c r="F608" s="58" t="s">
        <v>289</v>
      </c>
      <c r="G608" s="26" t="s">
        <v>291</v>
      </c>
      <c r="H608" s="5">
        <f t="shared" si="54"/>
        <v>-8000</v>
      </c>
      <c r="I608" s="21">
        <f t="shared" si="52"/>
        <v>4.166666666666667</v>
      </c>
      <c r="K608" s="14" t="s">
        <v>36</v>
      </c>
      <c r="L608">
        <v>14</v>
      </c>
      <c r="M608" s="2">
        <v>480</v>
      </c>
    </row>
    <row r="609" spans="1:13" s="69" customFormat="1" ht="12.75">
      <c r="A609" s="10"/>
      <c r="B609" s="284">
        <f>SUM(B605:B608)</f>
        <v>8000</v>
      </c>
      <c r="C609" s="10" t="s">
        <v>41</v>
      </c>
      <c r="D609" s="10"/>
      <c r="E609" s="10"/>
      <c r="F609" s="99"/>
      <c r="G609" s="17"/>
      <c r="H609" s="67">
        <v>0</v>
      </c>
      <c r="I609" s="68">
        <f t="shared" si="52"/>
        <v>16.666666666666668</v>
      </c>
      <c r="M609" s="2">
        <v>480</v>
      </c>
    </row>
    <row r="610" spans="2:13" ht="12.75">
      <c r="B610" s="283"/>
      <c r="H610" s="5">
        <f>H609-B610</f>
        <v>0</v>
      </c>
      <c r="I610" s="21">
        <f t="shared" si="52"/>
        <v>0</v>
      </c>
      <c r="M610" s="2">
        <v>480</v>
      </c>
    </row>
    <row r="611" spans="2:13" ht="12.75">
      <c r="B611" s="283"/>
      <c r="H611" s="5">
        <f>H610-B611</f>
        <v>0</v>
      </c>
      <c r="I611" s="21">
        <f t="shared" si="52"/>
        <v>0</v>
      </c>
      <c r="M611" s="2">
        <v>480</v>
      </c>
    </row>
    <row r="612" spans="2:13" ht="12.75">
      <c r="B612" s="283">
        <v>1000</v>
      </c>
      <c r="C612" s="1" t="s">
        <v>73</v>
      </c>
      <c r="D612" s="11" t="s">
        <v>17</v>
      </c>
      <c r="E612" s="1" t="s">
        <v>108</v>
      </c>
      <c r="F612" s="58" t="s">
        <v>289</v>
      </c>
      <c r="G612" s="26" t="s">
        <v>252</v>
      </c>
      <c r="H612" s="5">
        <f>H611-B612</f>
        <v>-1000</v>
      </c>
      <c r="I612" s="21">
        <f t="shared" si="52"/>
        <v>2.0833333333333335</v>
      </c>
      <c r="K612" s="14" t="s">
        <v>36</v>
      </c>
      <c r="L612">
        <v>14</v>
      </c>
      <c r="M612" s="2">
        <v>480</v>
      </c>
    </row>
    <row r="613" spans="2:13" ht="12.75">
      <c r="B613" s="283">
        <v>1000</v>
      </c>
      <c r="C613" s="1" t="s">
        <v>73</v>
      </c>
      <c r="D613" s="11" t="s">
        <v>17</v>
      </c>
      <c r="E613" s="1" t="s">
        <v>108</v>
      </c>
      <c r="F613" s="58" t="s">
        <v>289</v>
      </c>
      <c r="G613" s="26" t="s">
        <v>254</v>
      </c>
      <c r="H613" s="5">
        <f>H612-B613</f>
        <v>-2000</v>
      </c>
      <c r="I613" s="21">
        <f t="shared" si="52"/>
        <v>2.0833333333333335</v>
      </c>
      <c r="K613" s="14" t="s">
        <v>36</v>
      </c>
      <c r="L613">
        <v>14</v>
      </c>
      <c r="M613" s="2">
        <v>480</v>
      </c>
    </row>
    <row r="614" spans="1:13" s="69" customFormat="1" ht="12.75">
      <c r="A614" s="10"/>
      <c r="B614" s="284">
        <f>SUM(B612:B613)</f>
        <v>2000</v>
      </c>
      <c r="C614" s="10"/>
      <c r="D614" s="10"/>
      <c r="E614" s="10" t="s">
        <v>108</v>
      </c>
      <c r="F614" s="99"/>
      <c r="G614" s="17"/>
      <c r="H614" s="67">
        <v>0</v>
      </c>
      <c r="I614" s="68">
        <f t="shared" si="52"/>
        <v>4.166666666666667</v>
      </c>
      <c r="M614" s="2">
        <v>480</v>
      </c>
    </row>
    <row r="615" spans="2:13" ht="12.75">
      <c r="B615" s="283"/>
      <c r="H615" s="5">
        <f>H614-B615</f>
        <v>0</v>
      </c>
      <c r="I615" s="21">
        <f aca="true" t="shared" si="55" ref="I615:I646">+B615/M615</f>
        <v>0</v>
      </c>
      <c r="M615" s="2">
        <v>480</v>
      </c>
    </row>
    <row r="616" spans="2:13" ht="12.75">
      <c r="B616" s="283"/>
      <c r="H616" s="5">
        <f>H615-B616</f>
        <v>0</v>
      </c>
      <c r="I616" s="21">
        <f t="shared" si="55"/>
        <v>0</v>
      </c>
      <c r="M616" s="2">
        <v>480</v>
      </c>
    </row>
    <row r="617" spans="2:13" ht="12.75">
      <c r="B617" s="283"/>
      <c r="H617" s="5">
        <f>H616-B617</f>
        <v>0</v>
      </c>
      <c r="I617" s="21">
        <f t="shared" si="55"/>
        <v>0</v>
      </c>
      <c r="M617" s="2">
        <v>480</v>
      </c>
    </row>
    <row r="618" spans="2:13" ht="12.75">
      <c r="B618" s="283"/>
      <c r="H618" s="5">
        <f>H617-B618</f>
        <v>0</v>
      </c>
      <c r="I618" s="21">
        <f t="shared" si="55"/>
        <v>0</v>
      </c>
      <c r="M618" s="2">
        <v>480</v>
      </c>
    </row>
    <row r="619" spans="1:13" s="69" customFormat="1" ht="12.75">
      <c r="A619" s="10"/>
      <c r="B619" s="284">
        <f>+B623+B628+B633+B637+B642+B646</f>
        <v>27800</v>
      </c>
      <c r="C619" s="63" t="s">
        <v>293</v>
      </c>
      <c r="D619" s="81" t="s">
        <v>305</v>
      </c>
      <c r="E619" s="63" t="s">
        <v>294</v>
      </c>
      <c r="F619" s="65" t="s">
        <v>295</v>
      </c>
      <c r="G619" s="66" t="s">
        <v>296</v>
      </c>
      <c r="H619" s="67"/>
      <c r="I619" s="68">
        <f t="shared" si="55"/>
        <v>57.916666666666664</v>
      </c>
      <c r="J619" s="68"/>
      <c r="K619" s="68"/>
      <c r="M619" s="2">
        <v>480</v>
      </c>
    </row>
    <row r="620" spans="2:13" ht="12.75">
      <c r="B620" s="283"/>
      <c r="H620" s="5">
        <f>H619-B620</f>
        <v>0</v>
      </c>
      <c r="I620" s="21">
        <f t="shared" si="55"/>
        <v>0</v>
      </c>
      <c r="M620" s="2">
        <v>480</v>
      </c>
    </row>
    <row r="621" spans="2:13" ht="12.75">
      <c r="B621" s="283">
        <v>5000</v>
      </c>
      <c r="C621" s="72" t="s">
        <v>0</v>
      </c>
      <c r="D621" s="1" t="s">
        <v>27</v>
      </c>
      <c r="E621" s="1" t="s">
        <v>159</v>
      </c>
      <c r="F621" s="58" t="s">
        <v>298</v>
      </c>
      <c r="G621" s="26" t="s">
        <v>222</v>
      </c>
      <c r="H621" s="5">
        <f>H620-B621</f>
        <v>-5000</v>
      </c>
      <c r="I621" s="21">
        <f t="shared" si="55"/>
        <v>10.416666666666666</v>
      </c>
      <c r="K621" t="s">
        <v>0</v>
      </c>
      <c r="L621">
        <v>15</v>
      </c>
      <c r="M621" s="2">
        <v>480</v>
      </c>
    </row>
    <row r="622" spans="2:13" ht="12.75">
      <c r="B622" s="283">
        <v>2500</v>
      </c>
      <c r="C622" s="1" t="s">
        <v>0</v>
      </c>
      <c r="D622" s="1" t="s">
        <v>27</v>
      </c>
      <c r="E622" s="1" t="s">
        <v>159</v>
      </c>
      <c r="F622" s="58" t="s">
        <v>299</v>
      </c>
      <c r="G622" s="26" t="s">
        <v>250</v>
      </c>
      <c r="H622" s="5">
        <f>H621-B622</f>
        <v>-7500</v>
      </c>
      <c r="I622" s="21">
        <f t="shared" si="55"/>
        <v>5.208333333333333</v>
      </c>
      <c r="K622" t="s">
        <v>0</v>
      </c>
      <c r="L622">
        <v>15</v>
      </c>
      <c r="M622" s="2">
        <v>480</v>
      </c>
    </row>
    <row r="623" spans="1:13" s="69" customFormat="1" ht="12.75">
      <c r="A623" s="10"/>
      <c r="B623" s="284">
        <f>SUM(B621:B622)</f>
        <v>7500</v>
      </c>
      <c r="C623" s="10" t="s">
        <v>0</v>
      </c>
      <c r="D623" s="10"/>
      <c r="E623" s="10"/>
      <c r="F623" s="99"/>
      <c r="G623" s="17"/>
      <c r="H623" s="67">
        <v>0</v>
      </c>
      <c r="I623" s="68">
        <f t="shared" si="55"/>
        <v>15.625</v>
      </c>
      <c r="M623" s="2">
        <v>480</v>
      </c>
    </row>
    <row r="624" spans="2:13" ht="12.75">
      <c r="B624" s="283"/>
      <c r="H624" s="5">
        <f>H623-B624</f>
        <v>0</v>
      </c>
      <c r="I624" s="21">
        <f t="shared" si="55"/>
        <v>0</v>
      </c>
      <c r="M624" s="2">
        <v>480</v>
      </c>
    </row>
    <row r="625" spans="2:13" ht="12.75">
      <c r="B625" s="283"/>
      <c r="H625" s="5">
        <f>H624-B625</f>
        <v>0</v>
      </c>
      <c r="I625" s="21">
        <f t="shared" si="55"/>
        <v>0</v>
      </c>
      <c r="M625" s="2">
        <v>480</v>
      </c>
    </row>
    <row r="626" spans="2:13" ht="12.75">
      <c r="B626" s="283">
        <v>3500</v>
      </c>
      <c r="C626" s="1" t="s">
        <v>300</v>
      </c>
      <c r="D626" s="1" t="s">
        <v>169</v>
      </c>
      <c r="E626" s="1" t="s">
        <v>170</v>
      </c>
      <c r="F626" s="58" t="s">
        <v>301</v>
      </c>
      <c r="G626" s="26" t="s">
        <v>222</v>
      </c>
      <c r="H626" s="5">
        <f>H625-B626</f>
        <v>-3500</v>
      </c>
      <c r="I626" s="21">
        <f t="shared" si="55"/>
        <v>7.291666666666667</v>
      </c>
      <c r="K626" s="14" t="s">
        <v>159</v>
      </c>
      <c r="L626">
        <v>15</v>
      </c>
      <c r="M626" s="2">
        <v>480</v>
      </c>
    </row>
    <row r="627" spans="2:13" ht="12.75">
      <c r="B627" s="283">
        <v>3500</v>
      </c>
      <c r="C627" s="1" t="s">
        <v>178</v>
      </c>
      <c r="D627" s="1" t="s">
        <v>169</v>
      </c>
      <c r="E627" s="1" t="s">
        <v>170</v>
      </c>
      <c r="F627" s="58" t="s">
        <v>302</v>
      </c>
      <c r="G627" s="26" t="s">
        <v>250</v>
      </c>
      <c r="H627" s="5">
        <f>H626-B627</f>
        <v>-7000</v>
      </c>
      <c r="I627" s="21">
        <f t="shared" si="55"/>
        <v>7.291666666666667</v>
      </c>
      <c r="K627" s="14" t="s">
        <v>159</v>
      </c>
      <c r="L627">
        <v>15</v>
      </c>
      <c r="M627" s="2">
        <v>480</v>
      </c>
    </row>
    <row r="628" spans="1:13" s="69" customFormat="1" ht="12.75">
      <c r="A628" s="10"/>
      <c r="B628" s="284">
        <f>SUM(B626:B627)</f>
        <v>7000</v>
      </c>
      <c r="C628" s="10" t="s">
        <v>185</v>
      </c>
      <c r="D628" s="10"/>
      <c r="E628" s="10"/>
      <c r="F628" s="99"/>
      <c r="G628" s="17"/>
      <c r="H628" s="67">
        <v>0</v>
      </c>
      <c r="I628" s="68">
        <f t="shared" si="55"/>
        <v>14.583333333333334</v>
      </c>
      <c r="M628" s="2">
        <v>480</v>
      </c>
    </row>
    <row r="629" spans="2:13" ht="12.75">
      <c r="B629" s="283"/>
      <c r="H629" s="5">
        <f>H628-B629</f>
        <v>0</v>
      </c>
      <c r="I629" s="21">
        <f t="shared" si="55"/>
        <v>0</v>
      </c>
      <c r="M629" s="2">
        <v>480</v>
      </c>
    </row>
    <row r="630" spans="2:13" ht="12.75">
      <c r="B630" s="283"/>
      <c r="H630" s="5">
        <f>H629-B630</f>
        <v>0</v>
      </c>
      <c r="I630" s="21">
        <f t="shared" si="55"/>
        <v>0</v>
      </c>
      <c r="M630" s="2">
        <v>480</v>
      </c>
    </row>
    <row r="631" spans="2:13" ht="12.75">
      <c r="B631" s="283">
        <v>1900</v>
      </c>
      <c r="C631" s="1" t="s">
        <v>39</v>
      </c>
      <c r="D631" s="1" t="s">
        <v>169</v>
      </c>
      <c r="E631" s="1" t="s">
        <v>40</v>
      </c>
      <c r="F631" s="58" t="s">
        <v>303</v>
      </c>
      <c r="G631" s="26" t="s">
        <v>222</v>
      </c>
      <c r="H631" s="5">
        <f>H630-B631</f>
        <v>-1900</v>
      </c>
      <c r="I631" s="21">
        <f t="shared" si="55"/>
        <v>3.9583333333333335</v>
      </c>
      <c r="K631" s="14" t="s">
        <v>159</v>
      </c>
      <c r="L631">
        <v>15</v>
      </c>
      <c r="M631" s="2">
        <v>480</v>
      </c>
    </row>
    <row r="632" spans="2:13" ht="12.75">
      <c r="B632" s="283">
        <v>1500</v>
      </c>
      <c r="C632" s="1" t="s">
        <v>39</v>
      </c>
      <c r="D632" s="1" t="s">
        <v>169</v>
      </c>
      <c r="E632" s="1" t="s">
        <v>40</v>
      </c>
      <c r="F632" s="58" t="s">
        <v>303</v>
      </c>
      <c r="G632" s="26" t="s">
        <v>250</v>
      </c>
      <c r="H632" s="5">
        <f>H631-B632</f>
        <v>-3400</v>
      </c>
      <c r="I632" s="21">
        <f t="shared" si="55"/>
        <v>3.125</v>
      </c>
      <c r="K632" s="14" t="s">
        <v>159</v>
      </c>
      <c r="L632">
        <v>15</v>
      </c>
      <c r="M632" s="2">
        <v>480</v>
      </c>
    </row>
    <row r="633" spans="1:13" s="69" customFormat="1" ht="12.75">
      <c r="A633" s="10"/>
      <c r="B633" s="284">
        <f>SUM(B631:B632)</f>
        <v>3400</v>
      </c>
      <c r="C633" s="10"/>
      <c r="D633" s="10"/>
      <c r="E633" s="10" t="s">
        <v>40</v>
      </c>
      <c r="F633" s="99"/>
      <c r="G633" s="17"/>
      <c r="H633" s="67">
        <v>0</v>
      </c>
      <c r="I633" s="68">
        <f t="shared" si="55"/>
        <v>7.083333333333333</v>
      </c>
      <c r="M633" s="2">
        <v>480</v>
      </c>
    </row>
    <row r="634" spans="2:13" ht="12.75">
      <c r="B634" s="283"/>
      <c r="H634" s="5">
        <f>H633-B634</f>
        <v>0</v>
      </c>
      <c r="I634" s="21">
        <f t="shared" si="55"/>
        <v>0</v>
      </c>
      <c r="M634" s="2">
        <v>480</v>
      </c>
    </row>
    <row r="635" spans="2:13" ht="12.75">
      <c r="B635" s="283"/>
      <c r="H635" s="5">
        <f>H634-B635</f>
        <v>0</v>
      </c>
      <c r="I635" s="21">
        <f t="shared" si="55"/>
        <v>0</v>
      </c>
      <c r="M635" s="2">
        <v>480</v>
      </c>
    </row>
    <row r="636" spans="2:13" ht="12.75">
      <c r="B636" s="283">
        <v>5000</v>
      </c>
      <c r="C636" s="1" t="s">
        <v>70</v>
      </c>
      <c r="D636" s="1" t="s">
        <v>169</v>
      </c>
      <c r="E636" s="1" t="s">
        <v>170</v>
      </c>
      <c r="F636" s="58" t="s">
        <v>304</v>
      </c>
      <c r="G636" s="26" t="s">
        <v>222</v>
      </c>
      <c r="H636" s="5">
        <f>H635-B636</f>
        <v>-5000</v>
      </c>
      <c r="I636" s="21">
        <f t="shared" si="55"/>
        <v>10.416666666666666</v>
      </c>
      <c r="K636" s="14" t="s">
        <v>159</v>
      </c>
      <c r="L636">
        <v>15</v>
      </c>
      <c r="M636" s="2">
        <v>480</v>
      </c>
    </row>
    <row r="637" spans="1:13" s="69" customFormat="1" ht="12.75">
      <c r="A637" s="10"/>
      <c r="B637" s="284">
        <f>SUM(B636)</f>
        <v>5000</v>
      </c>
      <c r="C637" s="10" t="s">
        <v>70</v>
      </c>
      <c r="D637" s="10"/>
      <c r="E637" s="10"/>
      <c r="F637" s="99"/>
      <c r="G637" s="17"/>
      <c r="H637" s="67">
        <v>0</v>
      </c>
      <c r="I637" s="68">
        <f t="shared" si="55"/>
        <v>10.416666666666666</v>
      </c>
      <c r="M637" s="2">
        <v>480</v>
      </c>
    </row>
    <row r="638" spans="2:13" ht="12.75">
      <c r="B638" s="283"/>
      <c r="H638" s="5">
        <f>H637-B638</f>
        <v>0</v>
      </c>
      <c r="I638" s="21">
        <f t="shared" si="55"/>
        <v>0</v>
      </c>
      <c r="M638" s="2">
        <v>480</v>
      </c>
    </row>
    <row r="639" spans="2:13" ht="12.75">
      <c r="B639" s="283"/>
      <c r="H639" s="5">
        <f>H638-B639</f>
        <v>0</v>
      </c>
      <c r="I639" s="21">
        <f t="shared" si="55"/>
        <v>0</v>
      </c>
      <c r="M639" s="2">
        <v>480</v>
      </c>
    </row>
    <row r="640" spans="2:13" ht="12.75">
      <c r="B640" s="283">
        <v>2000</v>
      </c>
      <c r="C640" s="1" t="s">
        <v>41</v>
      </c>
      <c r="D640" s="1" t="s">
        <v>169</v>
      </c>
      <c r="E640" s="1" t="s">
        <v>170</v>
      </c>
      <c r="F640" s="58" t="s">
        <v>303</v>
      </c>
      <c r="G640" s="26" t="s">
        <v>222</v>
      </c>
      <c r="H640" s="5">
        <f>H639-B640</f>
        <v>-2000</v>
      </c>
      <c r="I640" s="21">
        <f t="shared" si="55"/>
        <v>4.166666666666667</v>
      </c>
      <c r="K640" s="14" t="s">
        <v>159</v>
      </c>
      <c r="L640">
        <v>15</v>
      </c>
      <c r="M640" s="2">
        <v>480</v>
      </c>
    </row>
    <row r="641" spans="2:13" ht="12.75">
      <c r="B641" s="283">
        <v>2000</v>
      </c>
      <c r="C641" s="1" t="s">
        <v>41</v>
      </c>
      <c r="D641" s="1" t="s">
        <v>169</v>
      </c>
      <c r="E641" s="1" t="s">
        <v>170</v>
      </c>
      <c r="F641" s="58" t="s">
        <v>303</v>
      </c>
      <c r="G641" s="26" t="s">
        <v>250</v>
      </c>
      <c r="H641" s="5">
        <f>H640-B641</f>
        <v>-4000</v>
      </c>
      <c r="I641" s="21">
        <f t="shared" si="55"/>
        <v>4.166666666666667</v>
      </c>
      <c r="K641" s="14" t="s">
        <v>159</v>
      </c>
      <c r="L641">
        <v>15</v>
      </c>
      <c r="M641" s="2">
        <v>480</v>
      </c>
    </row>
    <row r="642" spans="1:13" s="69" customFormat="1" ht="12.75">
      <c r="A642" s="10"/>
      <c r="B642" s="284">
        <f>SUM(B640:B641)</f>
        <v>4000</v>
      </c>
      <c r="C642" s="10" t="s">
        <v>41</v>
      </c>
      <c r="D642" s="10"/>
      <c r="E642" s="10"/>
      <c r="F642" s="99"/>
      <c r="G642" s="17"/>
      <c r="H642" s="67">
        <v>0</v>
      </c>
      <c r="I642" s="68">
        <f t="shared" si="55"/>
        <v>8.333333333333334</v>
      </c>
      <c r="M642" s="2">
        <v>480</v>
      </c>
    </row>
    <row r="643" spans="2:13" ht="12.75">
      <c r="B643" s="283"/>
      <c r="H643" s="5">
        <f>H642-B643</f>
        <v>0</v>
      </c>
      <c r="I643" s="21">
        <f t="shared" si="55"/>
        <v>0</v>
      </c>
      <c r="M643" s="2">
        <v>480</v>
      </c>
    </row>
    <row r="644" spans="2:13" ht="12.75">
      <c r="B644" s="283"/>
      <c r="H644" s="5">
        <f>H643-B644</f>
        <v>0</v>
      </c>
      <c r="I644" s="21">
        <f t="shared" si="55"/>
        <v>0</v>
      </c>
      <c r="M644" s="2">
        <v>480</v>
      </c>
    </row>
    <row r="645" spans="2:13" ht="12.75">
      <c r="B645" s="283">
        <v>900</v>
      </c>
      <c r="C645" s="1" t="s">
        <v>191</v>
      </c>
      <c r="D645" s="1" t="s">
        <v>169</v>
      </c>
      <c r="E645" s="1" t="s">
        <v>74</v>
      </c>
      <c r="F645" s="58" t="s">
        <v>303</v>
      </c>
      <c r="G645" s="26" t="s">
        <v>222</v>
      </c>
      <c r="H645" s="5">
        <f>H644-B645</f>
        <v>-900</v>
      </c>
      <c r="I645" s="21">
        <f t="shared" si="55"/>
        <v>1.875</v>
      </c>
      <c r="K645" s="14" t="s">
        <v>159</v>
      </c>
      <c r="L645">
        <v>15</v>
      </c>
      <c r="M645" s="2">
        <v>480</v>
      </c>
    </row>
    <row r="646" spans="1:13" s="69" customFormat="1" ht="12.75">
      <c r="A646" s="10"/>
      <c r="B646" s="284">
        <f>SUM(B645)</f>
        <v>900</v>
      </c>
      <c r="C646" s="10"/>
      <c r="D646" s="10"/>
      <c r="E646" s="10" t="s">
        <v>74</v>
      </c>
      <c r="F646" s="99"/>
      <c r="G646" s="17"/>
      <c r="H646" s="67">
        <v>0</v>
      </c>
      <c r="I646" s="68">
        <f t="shared" si="55"/>
        <v>1.875</v>
      </c>
      <c r="M646" s="2">
        <v>480</v>
      </c>
    </row>
    <row r="647" spans="2:13" ht="12.75">
      <c r="B647" s="283"/>
      <c r="H647" s="5">
        <f>H646-B647</f>
        <v>0</v>
      </c>
      <c r="I647" s="21">
        <f aca="true" t="shared" si="56" ref="I647:I652">+B647/M647</f>
        <v>0</v>
      </c>
      <c r="M647" s="2">
        <v>480</v>
      </c>
    </row>
    <row r="648" spans="2:13" ht="12.75">
      <c r="B648" s="283"/>
      <c r="H648" s="5">
        <f>H647-B648</f>
        <v>0</v>
      </c>
      <c r="I648" s="21">
        <f t="shared" si="56"/>
        <v>0</v>
      </c>
      <c r="M648" s="2">
        <v>480</v>
      </c>
    </row>
    <row r="649" spans="2:13" ht="12.75">
      <c r="B649" s="283"/>
      <c r="H649" s="5">
        <f>H648-B649</f>
        <v>0</v>
      </c>
      <c r="I649" s="21">
        <f t="shared" si="56"/>
        <v>0</v>
      </c>
      <c r="M649" s="2">
        <v>480</v>
      </c>
    </row>
    <row r="650" spans="2:13" ht="12.75">
      <c r="B650" s="283"/>
      <c r="H650" s="5">
        <f>H649-B650</f>
        <v>0</v>
      </c>
      <c r="I650" s="21">
        <f t="shared" si="56"/>
        <v>0</v>
      </c>
      <c r="M650" s="2">
        <v>480</v>
      </c>
    </row>
    <row r="651" spans="1:13" s="69" customFormat="1" ht="12.75">
      <c r="A651" s="10"/>
      <c r="B651" s="284">
        <f>+B667+B681</f>
        <v>59300</v>
      </c>
      <c r="C651" s="63" t="s">
        <v>306</v>
      </c>
      <c r="D651" s="81" t="s">
        <v>331</v>
      </c>
      <c r="E651" s="63" t="s">
        <v>99</v>
      </c>
      <c r="F651" s="65" t="s">
        <v>307</v>
      </c>
      <c r="G651" s="66" t="s">
        <v>156</v>
      </c>
      <c r="H651" s="67"/>
      <c r="I651" s="68">
        <f t="shared" si="56"/>
        <v>123.54166666666667</v>
      </c>
      <c r="J651" s="68"/>
      <c r="K651" s="68"/>
      <c r="M651" s="2">
        <v>480</v>
      </c>
    </row>
    <row r="652" spans="2:13" ht="12.75">
      <c r="B652" s="283"/>
      <c r="H652" s="5">
        <f>H651-B652</f>
        <v>0</v>
      </c>
      <c r="I652" s="21">
        <f t="shared" si="56"/>
        <v>0</v>
      </c>
      <c r="M652" s="2">
        <v>480</v>
      </c>
    </row>
    <row r="653" spans="2:13" ht="12.75">
      <c r="B653" s="285">
        <v>2500</v>
      </c>
      <c r="C653" s="72" t="s">
        <v>0</v>
      </c>
      <c r="D653" s="11" t="s">
        <v>27</v>
      </c>
      <c r="E653" s="30" t="s">
        <v>159</v>
      </c>
      <c r="F653" s="58" t="s">
        <v>308</v>
      </c>
      <c r="G653" s="29" t="s">
        <v>48</v>
      </c>
      <c r="H653" s="5">
        <f aca="true" t="shared" si="57" ref="H653:H666">H652-B653</f>
        <v>-2500</v>
      </c>
      <c r="I653" s="21">
        <f aca="true" t="shared" si="58" ref="I653:I666">+B653/M653</f>
        <v>5.208333333333333</v>
      </c>
      <c r="K653" t="s">
        <v>0</v>
      </c>
      <c r="L653">
        <v>16</v>
      </c>
      <c r="M653" s="2">
        <v>480</v>
      </c>
    </row>
    <row r="654" spans="2:13" ht="12.75">
      <c r="B654" s="283">
        <v>2500</v>
      </c>
      <c r="C654" s="72" t="s">
        <v>0</v>
      </c>
      <c r="D654" s="1" t="s">
        <v>27</v>
      </c>
      <c r="E654" s="1" t="s">
        <v>159</v>
      </c>
      <c r="F654" s="58" t="s">
        <v>309</v>
      </c>
      <c r="G654" s="26" t="s">
        <v>310</v>
      </c>
      <c r="H654" s="5">
        <f t="shared" si="57"/>
        <v>-5000</v>
      </c>
      <c r="I654" s="21">
        <f t="shared" si="58"/>
        <v>5.208333333333333</v>
      </c>
      <c r="K654" t="s">
        <v>0</v>
      </c>
      <c r="L654">
        <v>16</v>
      </c>
      <c r="M654" s="2">
        <v>480</v>
      </c>
    </row>
    <row r="655" spans="2:13" ht="12.75">
      <c r="B655" s="283">
        <v>2500</v>
      </c>
      <c r="C655" s="72" t="s">
        <v>0</v>
      </c>
      <c r="D655" s="1" t="s">
        <v>27</v>
      </c>
      <c r="E655" s="1" t="s">
        <v>159</v>
      </c>
      <c r="F655" s="58" t="s">
        <v>311</v>
      </c>
      <c r="G655" s="26" t="s">
        <v>79</v>
      </c>
      <c r="H655" s="5">
        <f t="shared" si="57"/>
        <v>-7500</v>
      </c>
      <c r="I655" s="21">
        <f t="shared" si="58"/>
        <v>5.208333333333333</v>
      </c>
      <c r="K655" t="s">
        <v>0</v>
      </c>
      <c r="L655">
        <v>16</v>
      </c>
      <c r="M655" s="2">
        <v>480</v>
      </c>
    </row>
    <row r="656" spans="2:13" ht="12.75">
      <c r="B656" s="283">
        <v>2500</v>
      </c>
      <c r="C656" s="72" t="s">
        <v>0</v>
      </c>
      <c r="D656" s="1" t="s">
        <v>27</v>
      </c>
      <c r="E656" s="1" t="s">
        <v>159</v>
      </c>
      <c r="F656" s="58" t="s">
        <v>312</v>
      </c>
      <c r="G656" s="26" t="s">
        <v>81</v>
      </c>
      <c r="H656" s="5">
        <f t="shared" si="57"/>
        <v>-10000</v>
      </c>
      <c r="I656" s="21">
        <f t="shared" si="58"/>
        <v>5.208333333333333</v>
      </c>
      <c r="K656" t="s">
        <v>0</v>
      </c>
      <c r="L656">
        <v>16</v>
      </c>
      <c r="M656" s="2">
        <v>480</v>
      </c>
    </row>
    <row r="657" spans="2:13" ht="12.75">
      <c r="B657" s="283">
        <v>2500</v>
      </c>
      <c r="C657" s="72" t="s">
        <v>0</v>
      </c>
      <c r="D657" s="1" t="s">
        <v>27</v>
      </c>
      <c r="E657" s="1" t="s">
        <v>159</v>
      </c>
      <c r="F657" s="58" t="s">
        <v>313</v>
      </c>
      <c r="G657" s="26" t="s">
        <v>35</v>
      </c>
      <c r="H657" s="5">
        <f t="shared" si="57"/>
        <v>-12500</v>
      </c>
      <c r="I657" s="21">
        <f t="shared" si="58"/>
        <v>5.208333333333333</v>
      </c>
      <c r="K657" t="s">
        <v>0</v>
      </c>
      <c r="L657">
        <v>16</v>
      </c>
      <c r="M657" s="2">
        <v>480</v>
      </c>
    </row>
    <row r="658" spans="2:13" ht="12.75">
      <c r="B658" s="283">
        <v>5000</v>
      </c>
      <c r="C658" s="72" t="s">
        <v>0</v>
      </c>
      <c r="D658" s="1" t="s">
        <v>27</v>
      </c>
      <c r="E658" s="1" t="s">
        <v>159</v>
      </c>
      <c r="F658" s="58" t="s">
        <v>314</v>
      </c>
      <c r="G658" s="26" t="s">
        <v>50</v>
      </c>
      <c r="H658" s="5">
        <f t="shared" si="57"/>
        <v>-17500</v>
      </c>
      <c r="I658" s="21">
        <f t="shared" si="58"/>
        <v>10.416666666666666</v>
      </c>
      <c r="K658" t="s">
        <v>0</v>
      </c>
      <c r="L658">
        <v>16</v>
      </c>
      <c r="M658" s="2">
        <v>480</v>
      </c>
    </row>
    <row r="659" spans="2:13" ht="12.75">
      <c r="B659" s="283">
        <v>2500</v>
      </c>
      <c r="C659" s="72" t="s">
        <v>0</v>
      </c>
      <c r="D659" s="1" t="s">
        <v>27</v>
      </c>
      <c r="E659" s="1" t="s">
        <v>159</v>
      </c>
      <c r="F659" s="58" t="s">
        <v>315</v>
      </c>
      <c r="G659" s="26" t="s">
        <v>68</v>
      </c>
      <c r="H659" s="5">
        <f t="shared" si="57"/>
        <v>-20000</v>
      </c>
      <c r="I659" s="21">
        <f t="shared" si="58"/>
        <v>5.208333333333333</v>
      </c>
      <c r="K659" t="s">
        <v>0</v>
      </c>
      <c r="L659">
        <v>16</v>
      </c>
      <c r="M659" s="2">
        <v>480</v>
      </c>
    </row>
    <row r="660" spans="2:13" ht="12.75">
      <c r="B660" s="283">
        <v>2500</v>
      </c>
      <c r="C660" s="72" t="s">
        <v>0</v>
      </c>
      <c r="D660" s="1" t="s">
        <v>27</v>
      </c>
      <c r="E660" s="1" t="s">
        <v>159</v>
      </c>
      <c r="F660" s="58" t="s">
        <v>316</v>
      </c>
      <c r="G660" s="26" t="s">
        <v>54</v>
      </c>
      <c r="H660" s="5">
        <f t="shared" si="57"/>
        <v>-22500</v>
      </c>
      <c r="I660" s="21">
        <f t="shared" si="58"/>
        <v>5.208333333333333</v>
      </c>
      <c r="K660" t="s">
        <v>0</v>
      </c>
      <c r="L660">
        <v>16</v>
      </c>
      <c r="M660" s="2">
        <v>480</v>
      </c>
    </row>
    <row r="661" spans="2:13" ht="12.75">
      <c r="B661" s="287">
        <v>5000</v>
      </c>
      <c r="C661" s="72" t="s">
        <v>0</v>
      </c>
      <c r="D661" s="1" t="s">
        <v>27</v>
      </c>
      <c r="E661" s="1" t="s">
        <v>159</v>
      </c>
      <c r="F661" s="58" t="s">
        <v>317</v>
      </c>
      <c r="G661" s="26" t="s">
        <v>56</v>
      </c>
      <c r="H661" s="5">
        <f t="shared" si="57"/>
        <v>-27500</v>
      </c>
      <c r="I661" s="21">
        <f t="shared" si="58"/>
        <v>10.416666666666666</v>
      </c>
      <c r="K661" t="s">
        <v>0</v>
      </c>
      <c r="L661">
        <v>16</v>
      </c>
      <c r="M661" s="2">
        <v>480</v>
      </c>
    </row>
    <row r="662" spans="2:13" ht="12.75">
      <c r="B662" s="283">
        <v>5000</v>
      </c>
      <c r="C662" s="72" t="s">
        <v>0</v>
      </c>
      <c r="D662" s="1" t="s">
        <v>27</v>
      </c>
      <c r="E662" s="1" t="s">
        <v>159</v>
      </c>
      <c r="F662" s="58" t="s">
        <v>318</v>
      </c>
      <c r="G662" s="26" t="s">
        <v>90</v>
      </c>
      <c r="H662" s="5">
        <f t="shared" si="57"/>
        <v>-32500</v>
      </c>
      <c r="I662" s="21">
        <f t="shared" si="58"/>
        <v>10.416666666666666</v>
      </c>
      <c r="K662" t="s">
        <v>0</v>
      </c>
      <c r="L662">
        <v>16</v>
      </c>
      <c r="M662" s="2">
        <v>480</v>
      </c>
    </row>
    <row r="663" spans="2:13" ht="12.75">
      <c r="B663" s="283">
        <v>5000</v>
      </c>
      <c r="C663" s="72" t="s">
        <v>0</v>
      </c>
      <c r="D663" s="1" t="s">
        <v>27</v>
      </c>
      <c r="E663" s="1" t="s">
        <v>159</v>
      </c>
      <c r="F663" s="58" t="s">
        <v>319</v>
      </c>
      <c r="G663" s="26" t="s">
        <v>219</v>
      </c>
      <c r="H663" s="5">
        <f t="shared" si="57"/>
        <v>-37500</v>
      </c>
      <c r="I663" s="21">
        <f t="shared" si="58"/>
        <v>10.416666666666666</v>
      </c>
      <c r="K663" t="s">
        <v>0</v>
      </c>
      <c r="L663">
        <v>16</v>
      </c>
      <c r="M663" s="2">
        <v>480</v>
      </c>
    </row>
    <row r="664" spans="2:13" ht="12.75">
      <c r="B664" s="283">
        <v>2500</v>
      </c>
      <c r="C664" s="1" t="s">
        <v>0</v>
      </c>
      <c r="D664" s="1" t="s">
        <v>27</v>
      </c>
      <c r="E664" s="1" t="s">
        <v>159</v>
      </c>
      <c r="F664" s="58" t="s">
        <v>320</v>
      </c>
      <c r="G664" s="26" t="s">
        <v>252</v>
      </c>
      <c r="H664" s="5">
        <f t="shared" si="57"/>
        <v>-40000</v>
      </c>
      <c r="I664" s="21">
        <f t="shared" si="58"/>
        <v>5.208333333333333</v>
      </c>
      <c r="K664" t="s">
        <v>0</v>
      </c>
      <c r="L664">
        <v>16</v>
      </c>
      <c r="M664" s="2">
        <v>480</v>
      </c>
    </row>
    <row r="665" spans="2:13" ht="12.75">
      <c r="B665" s="283">
        <v>2500</v>
      </c>
      <c r="C665" s="1" t="s">
        <v>0</v>
      </c>
      <c r="D665" s="1" t="s">
        <v>27</v>
      </c>
      <c r="E665" s="1" t="s">
        <v>159</v>
      </c>
      <c r="F665" s="58" t="s">
        <v>320</v>
      </c>
      <c r="G665" s="26" t="s">
        <v>254</v>
      </c>
      <c r="H665" s="5">
        <f t="shared" si="57"/>
        <v>-42500</v>
      </c>
      <c r="I665" s="21">
        <f t="shared" si="58"/>
        <v>5.208333333333333</v>
      </c>
      <c r="K665" t="s">
        <v>0</v>
      </c>
      <c r="L665">
        <v>16</v>
      </c>
      <c r="M665" s="2">
        <v>480</v>
      </c>
    </row>
    <row r="666" spans="2:13" ht="12.75">
      <c r="B666" s="283">
        <v>5000</v>
      </c>
      <c r="C666" s="1" t="s">
        <v>0</v>
      </c>
      <c r="D666" s="1" t="s">
        <v>27</v>
      </c>
      <c r="E666" s="1" t="s">
        <v>159</v>
      </c>
      <c r="F666" s="58" t="s">
        <v>321</v>
      </c>
      <c r="G666" s="26" t="s">
        <v>256</v>
      </c>
      <c r="H666" s="5">
        <f t="shared" si="57"/>
        <v>-47500</v>
      </c>
      <c r="I666" s="21">
        <f t="shared" si="58"/>
        <v>10.416666666666666</v>
      </c>
      <c r="K666" t="s">
        <v>0</v>
      </c>
      <c r="L666">
        <v>16</v>
      </c>
      <c r="M666" s="2">
        <v>480</v>
      </c>
    </row>
    <row r="667" spans="1:13" s="69" customFormat="1" ht="12.75">
      <c r="A667" s="10"/>
      <c r="B667" s="284">
        <f>SUM(B653:B666)</f>
        <v>47500</v>
      </c>
      <c r="C667" s="10" t="s">
        <v>0</v>
      </c>
      <c r="D667" s="10"/>
      <c r="E667" s="10"/>
      <c r="F667" s="99"/>
      <c r="G667" s="17"/>
      <c r="H667" s="67">
        <v>0</v>
      </c>
      <c r="I667" s="68">
        <f>+B667/M667</f>
        <v>98.95833333333333</v>
      </c>
      <c r="M667" s="2">
        <v>480</v>
      </c>
    </row>
    <row r="668" spans="2:13" ht="12.75">
      <c r="B668" s="283"/>
      <c r="H668" s="5">
        <f>H667-B668</f>
        <v>0</v>
      </c>
      <c r="I668" s="21">
        <f>+B668/M668</f>
        <v>0</v>
      </c>
      <c r="M668" s="2">
        <v>480</v>
      </c>
    </row>
    <row r="669" spans="2:13" ht="12.75">
      <c r="B669" s="283"/>
      <c r="H669" s="5">
        <f aca="true" t="shared" si="59" ref="H669:H679">H668-B669</f>
        <v>0</v>
      </c>
      <c r="I669" s="21">
        <f aca="true" t="shared" si="60" ref="I669:I679">+B669/M669</f>
        <v>0</v>
      </c>
      <c r="M669" s="2">
        <v>480</v>
      </c>
    </row>
    <row r="670" spans="2:13" ht="12.75">
      <c r="B670" s="285">
        <v>1000</v>
      </c>
      <c r="C670" s="1" t="s">
        <v>39</v>
      </c>
      <c r="D670" s="11" t="s">
        <v>169</v>
      </c>
      <c r="E670" s="1" t="s">
        <v>40</v>
      </c>
      <c r="F670" s="58" t="s">
        <v>322</v>
      </c>
      <c r="G670" s="29" t="s">
        <v>323</v>
      </c>
      <c r="H670" s="5">
        <f t="shared" si="59"/>
        <v>-1000</v>
      </c>
      <c r="I670" s="21">
        <f t="shared" si="60"/>
        <v>2.0833333333333335</v>
      </c>
      <c r="K670" t="s">
        <v>159</v>
      </c>
      <c r="L670">
        <v>16</v>
      </c>
      <c r="M670" s="2">
        <v>480</v>
      </c>
    </row>
    <row r="671" spans="2:13" ht="12.75">
      <c r="B671" s="285">
        <v>900</v>
      </c>
      <c r="C671" s="72" t="s">
        <v>39</v>
      </c>
      <c r="D671" s="11" t="s">
        <v>169</v>
      </c>
      <c r="E671" s="72" t="s">
        <v>40</v>
      </c>
      <c r="F671" s="58" t="s">
        <v>322</v>
      </c>
      <c r="G671" s="29" t="s">
        <v>324</v>
      </c>
      <c r="H671" s="5">
        <f t="shared" si="59"/>
        <v>-1900</v>
      </c>
      <c r="I671" s="21">
        <f t="shared" si="60"/>
        <v>1.875</v>
      </c>
      <c r="K671" t="s">
        <v>159</v>
      </c>
      <c r="L671">
        <v>16</v>
      </c>
      <c r="M671" s="2">
        <v>480</v>
      </c>
    </row>
    <row r="672" spans="2:13" ht="12.75">
      <c r="B672" s="285">
        <v>1300</v>
      </c>
      <c r="C672" s="11" t="s">
        <v>39</v>
      </c>
      <c r="D672" s="11" t="s">
        <v>169</v>
      </c>
      <c r="E672" s="30" t="s">
        <v>40</v>
      </c>
      <c r="F672" s="58" t="s">
        <v>322</v>
      </c>
      <c r="G672" s="31" t="s">
        <v>325</v>
      </c>
      <c r="H672" s="5">
        <f t="shared" si="59"/>
        <v>-3200</v>
      </c>
      <c r="I672" s="21">
        <f t="shared" si="60"/>
        <v>2.7083333333333335</v>
      </c>
      <c r="K672" t="s">
        <v>159</v>
      </c>
      <c r="L672">
        <v>16</v>
      </c>
      <c r="M672" s="2">
        <v>480</v>
      </c>
    </row>
    <row r="673" spans="2:13" ht="12.75">
      <c r="B673" s="285">
        <v>1000</v>
      </c>
      <c r="C673" s="11" t="s">
        <v>39</v>
      </c>
      <c r="D673" s="11" t="s">
        <v>169</v>
      </c>
      <c r="E673" s="11" t="s">
        <v>40</v>
      </c>
      <c r="F673" s="58" t="s">
        <v>322</v>
      </c>
      <c r="G673" s="28" t="s">
        <v>326</v>
      </c>
      <c r="H673" s="5">
        <f t="shared" si="59"/>
        <v>-4200</v>
      </c>
      <c r="I673" s="21">
        <f t="shared" si="60"/>
        <v>2.0833333333333335</v>
      </c>
      <c r="K673" t="s">
        <v>159</v>
      </c>
      <c r="L673">
        <v>16</v>
      </c>
      <c r="M673" s="2">
        <v>480</v>
      </c>
    </row>
    <row r="674" spans="1:13" ht="12.75">
      <c r="A674" s="11"/>
      <c r="B674" s="285">
        <v>800</v>
      </c>
      <c r="C674" s="11" t="s">
        <v>39</v>
      </c>
      <c r="D674" s="11" t="s">
        <v>169</v>
      </c>
      <c r="E674" s="11" t="s">
        <v>40</v>
      </c>
      <c r="F674" s="58" t="s">
        <v>322</v>
      </c>
      <c r="G674" s="28" t="s">
        <v>327</v>
      </c>
      <c r="H674" s="5">
        <f t="shared" si="59"/>
        <v>-5000</v>
      </c>
      <c r="I674" s="21">
        <f t="shared" si="60"/>
        <v>1.6666666666666667</v>
      </c>
      <c r="J674" s="14"/>
      <c r="K674" s="14" t="s">
        <v>159</v>
      </c>
      <c r="L674">
        <v>16</v>
      </c>
      <c r="M674" s="2">
        <v>480</v>
      </c>
    </row>
    <row r="675" spans="2:13" ht="12.75">
      <c r="B675" s="283">
        <v>900</v>
      </c>
      <c r="C675" s="11" t="s">
        <v>39</v>
      </c>
      <c r="D675" s="11" t="s">
        <v>169</v>
      </c>
      <c r="E675" s="1" t="s">
        <v>40</v>
      </c>
      <c r="F675" s="58" t="s">
        <v>322</v>
      </c>
      <c r="G675" s="26" t="s">
        <v>328</v>
      </c>
      <c r="H675" s="5">
        <f t="shared" si="59"/>
        <v>-5900</v>
      </c>
      <c r="I675" s="21">
        <f t="shared" si="60"/>
        <v>1.875</v>
      </c>
      <c r="K675" s="14" t="s">
        <v>159</v>
      </c>
      <c r="L675">
        <v>16</v>
      </c>
      <c r="M675" s="2">
        <v>480</v>
      </c>
    </row>
    <row r="676" spans="2:13" ht="12.75">
      <c r="B676" s="283">
        <v>900</v>
      </c>
      <c r="C676" s="1" t="s">
        <v>39</v>
      </c>
      <c r="D676" s="11" t="s">
        <v>169</v>
      </c>
      <c r="E676" s="1" t="s">
        <v>40</v>
      </c>
      <c r="F676" s="58" t="s">
        <v>322</v>
      </c>
      <c r="G676" s="26" t="s">
        <v>329</v>
      </c>
      <c r="H676" s="5">
        <f t="shared" si="59"/>
        <v>-6800</v>
      </c>
      <c r="I676" s="21">
        <f t="shared" si="60"/>
        <v>1.875</v>
      </c>
      <c r="K676" s="14" t="s">
        <v>159</v>
      </c>
      <c r="L676">
        <v>16</v>
      </c>
      <c r="M676" s="2">
        <v>480</v>
      </c>
    </row>
    <row r="677" spans="2:13" ht="12.75">
      <c r="B677" s="283">
        <v>800</v>
      </c>
      <c r="C677" s="1" t="s">
        <v>39</v>
      </c>
      <c r="D677" s="11" t="s">
        <v>169</v>
      </c>
      <c r="E677" s="1" t="s">
        <v>40</v>
      </c>
      <c r="F677" s="58" t="s">
        <v>322</v>
      </c>
      <c r="G677" s="26" t="s">
        <v>330</v>
      </c>
      <c r="H677" s="5">
        <f t="shared" si="59"/>
        <v>-7600</v>
      </c>
      <c r="I677" s="21">
        <f t="shared" si="60"/>
        <v>1.6666666666666667</v>
      </c>
      <c r="K677" s="14" t="s">
        <v>159</v>
      </c>
      <c r="L677">
        <v>16</v>
      </c>
      <c r="M677" s="2">
        <v>480</v>
      </c>
    </row>
    <row r="678" spans="2:13" ht="12.75">
      <c r="B678" s="288">
        <v>1000</v>
      </c>
      <c r="C678" s="74" t="s">
        <v>39</v>
      </c>
      <c r="D678" s="11" t="s">
        <v>169</v>
      </c>
      <c r="E678" s="74" t="s">
        <v>40</v>
      </c>
      <c r="F678" s="58" t="s">
        <v>322</v>
      </c>
      <c r="G678" s="26" t="s">
        <v>56</v>
      </c>
      <c r="H678" s="5">
        <f t="shared" si="59"/>
        <v>-8600</v>
      </c>
      <c r="I678" s="21">
        <f t="shared" si="60"/>
        <v>2.0833333333333335</v>
      </c>
      <c r="J678" s="75"/>
      <c r="K678" s="75" t="s">
        <v>159</v>
      </c>
      <c r="L678">
        <v>16</v>
      </c>
      <c r="M678" s="2">
        <v>480</v>
      </c>
    </row>
    <row r="679" spans="2:13" ht="12.75">
      <c r="B679" s="283">
        <v>2200</v>
      </c>
      <c r="C679" s="1" t="s">
        <v>39</v>
      </c>
      <c r="D679" s="11" t="s">
        <v>169</v>
      </c>
      <c r="E679" s="1" t="s">
        <v>40</v>
      </c>
      <c r="F679" s="58" t="s">
        <v>322</v>
      </c>
      <c r="G679" s="26" t="s">
        <v>90</v>
      </c>
      <c r="H679" s="5">
        <f t="shared" si="59"/>
        <v>-10800</v>
      </c>
      <c r="I679" s="21">
        <f t="shared" si="60"/>
        <v>4.583333333333333</v>
      </c>
      <c r="K679" s="14" t="s">
        <v>159</v>
      </c>
      <c r="L679">
        <v>16</v>
      </c>
      <c r="M679" s="2">
        <v>480</v>
      </c>
    </row>
    <row r="680" spans="2:13" ht="12.75">
      <c r="B680" s="283">
        <v>1000</v>
      </c>
      <c r="C680" s="1" t="s">
        <v>39</v>
      </c>
      <c r="D680" s="1" t="s">
        <v>169</v>
      </c>
      <c r="E680" s="1" t="s">
        <v>40</v>
      </c>
      <c r="F680" s="58" t="s">
        <v>322</v>
      </c>
      <c r="G680" s="26" t="s">
        <v>219</v>
      </c>
      <c r="H680" s="5">
        <f>H679-B680</f>
        <v>-11800</v>
      </c>
      <c r="I680" s="21">
        <f>+B680/M680</f>
        <v>2.0833333333333335</v>
      </c>
      <c r="K680" s="14" t="s">
        <v>159</v>
      </c>
      <c r="L680">
        <v>16</v>
      </c>
      <c r="M680" s="2">
        <v>480</v>
      </c>
    </row>
    <row r="681" spans="1:13" s="69" customFormat="1" ht="12.75">
      <c r="A681" s="10"/>
      <c r="B681" s="284">
        <f>SUM(B670:B680)</f>
        <v>11800</v>
      </c>
      <c r="C681" s="10"/>
      <c r="D681" s="10"/>
      <c r="E681" s="10" t="s">
        <v>40</v>
      </c>
      <c r="F681" s="99"/>
      <c r="G681" s="17"/>
      <c r="H681" s="67">
        <v>0</v>
      </c>
      <c r="I681" s="68">
        <f>+B681/M681</f>
        <v>24.583333333333332</v>
      </c>
      <c r="M681" s="2">
        <v>480</v>
      </c>
    </row>
    <row r="682" spans="2:13" ht="12.75">
      <c r="B682" s="6"/>
      <c r="H682" s="5">
        <f>H681-B682</f>
        <v>0</v>
      </c>
      <c r="I682" s="21">
        <f>+B682/M682</f>
        <v>0</v>
      </c>
      <c r="M682" s="2">
        <v>480</v>
      </c>
    </row>
    <row r="683" spans="2:13" ht="12.75">
      <c r="B683" s="6"/>
      <c r="H683" s="5">
        <f aca="true" t="shared" si="61" ref="H683:H694">H682-B683</f>
        <v>0</v>
      </c>
      <c r="I683" s="21">
        <f aca="true" t="shared" si="62" ref="I683:I694">+B683/M683</f>
        <v>0</v>
      </c>
      <c r="M683" s="2">
        <v>480</v>
      </c>
    </row>
    <row r="684" spans="1:13" s="14" customFormat="1" ht="12.75">
      <c r="A684" s="11"/>
      <c r="B684" s="285">
        <v>170000</v>
      </c>
      <c r="C684" s="1" t="s">
        <v>159</v>
      </c>
      <c r="D684" s="1" t="s">
        <v>17</v>
      </c>
      <c r="E684" s="11"/>
      <c r="F684" s="48" t="s">
        <v>335</v>
      </c>
      <c r="G684" s="28" t="s">
        <v>35</v>
      </c>
      <c r="H684" s="5">
        <f t="shared" si="61"/>
        <v>-170000</v>
      </c>
      <c r="I684" s="21">
        <f t="shared" si="62"/>
        <v>354.1666666666667</v>
      </c>
      <c r="M684" s="2">
        <v>480</v>
      </c>
    </row>
    <row r="685" spans="1:13" s="14" customFormat="1" ht="12.75">
      <c r="A685" s="11"/>
      <c r="B685" s="285">
        <v>20000</v>
      </c>
      <c r="C685" s="1" t="s">
        <v>159</v>
      </c>
      <c r="D685" s="1" t="s">
        <v>17</v>
      </c>
      <c r="E685" s="11" t="s">
        <v>551</v>
      </c>
      <c r="F685" s="48"/>
      <c r="G685" s="28" t="s">
        <v>35</v>
      </c>
      <c r="H685" s="5">
        <f t="shared" si="61"/>
        <v>-190000</v>
      </c>
      <c r="I685" s="21">
        <f t="shared" si="62"/>
        <v>41.666666666666664</v>
      </c>
      <c r="M685" s="2">
        <v>480</v>
      </c>
    </row>
    <row r="686" spans="1:13" s="14" customFormat="1" ht="12.75">
      <c r="A686" s="11"/>
      <c r="B686" s="263">
        <v>22015</v>
      </c>
      <c r="C686" s="1" t="s">
        <v>921</v>
      </c>
      <c r="D686" s="1" t="s">
        <v>17</v>
      </c>
      <c r="E686" s="11" t="s">
        <v>920</v>
      </c>
      <c r="F686" s="48"/>
      <c r="G686" s="28" t="s">
        <v>35</v>
      </c>
      <c r="H686" s="5">
        <f aca="true" t="shared" si="63" ref="H686:H691">H685-B686</f>
        <v>-212015</v>
      </c>
      <c r="I686" s="21">
        <f>+B686/M686</f>
        <v>45.864583333333336</v>
      </c>
      <c r="M686" s="2">
        <v>480</v>
      </c>
    </row>
    <row r="687" spans="1:13" ht="12.75">
      <c r="A687" s="11"/>
      <c r="B687" s="285">
        <v>60000</v>
      </c>
      <c r="C687" s="1" t="s">
        <v>114</v>
      </c>
      <c r="D687" s="1" t="s">
        <v>17</v>
      </c>
      <c r="F687" s="48" t="s">
        <v>335</v>
      </c>
      <c r="G687" s="28" t="s">
        <v>35</v>
      </c>
      <c r="H687" s="5">
        <f t="shared" si="63"/>
        <v>-272015</v>
      </c>
      <c r="I687" s="21">
        <f>+B687/M687</f>
        <v>125</v>
      </c>
      <c r="M687" s="2">
        <v>480</v>
      </c>
    </row>
    <row r="688" spans="1:13" ht="12.75">
      <c r="A688" s="11"/>
      <c r="B688" s="285">
        <v>20000</v>
      </c>
      <c r="C688" s="1" t="s">
        <v>114</v>
      </c>
      <c r="D688" s="1" t="s">
        <v>17</v>
      </c>
      <c r="E688" s="11" t="s">
        <v>551</v>
      </c>
      <c r="F688" s="48"/>
      <c r="G688" s="28" t="s">
        <v>35</v>
      </c>
      <c r="H688" s="5">
        <f t="shared" si="63"/>
        <v>-292015</v>
      </c>
      <c r="I688" s="21">
        <f>+B688/M688</f>
        <v>41.666666666666664</v>
      </c>
      <c r="M688" s="2">
        <v>480</v>
      </c>
    </row>
    <row r="689" spans="1:13" ht="12.75">
      <c r="A689" s="11"/>
      <c r="B689" s="285">
        <v>120000</v>
      </c>
      <c r="C689" s="11" t="s">
        <v>46</v>
      </c>
      <c r="D689" s="1" t="s">
        <v>17</v>
      </c>
      <c r="E689" s="11"/>
      <c r="F689" s="86" t="s">
        <v>335</v>
      </c>
      <c r="G689" s="28" t="s">
        <v>35</v>
      </c>
      <c r="H689" s="5">
        <f t="shared" si="63"/>
        <v>-412015</v>
      </c>
      <c r="I689" s="21">
        <f>+B689/M689</f>
        <v>250</v>
      </c>
      <c r="J689" s="14"/>
      <c r="K689" s="14"/>
      <c r="L689" s="14"/>
      <c r="M689" s="2">
        <v>480</v>
      </c>
    </row>
    <row r="690" spans="1:13" s="14" customFormat="1" ht="12.75">
      <c r="A690" s="11"/>
      <c r="B690" s="263">
        <v>15540</v>
      </c>
      <c r="C690" s="1" t="s">
        <v>922</v>
      </c>
      <c r="D690" s="1" t="s">
        <v>17</v>
      </c>
      <c r="E690" s="11" t="s">
        <v>920</v>
      </c>
      <c r="F690" s="48"/>
      <c r="G690" s="28" t="s">
        <v>35</v>
      </c>
      <c r="H690" s="5">
        <f t="shared" si="63"/>
        <v>-427555</v>
      </c>
      <c r="I690" s="21">
        <f>+B690/M690</f>
        <v>32.375</v>
      </c>
      <c r="M690" s="2">
        <v>480</v>
      </c>
    </row>
    <row r="691" spans="1:13" ht="12.75">
      <c r="A691" s="11"/>
      <c r="B691" s="285">
        <v>20000</v>
      </c>
      <c r="C691" s="11" t="s">
        <v>46</v>
      </c>
      <c r="D691" s="1" t="s">
        <v>17</v>
      </c>
      <c r="E691" s="11" t="s">
        <v>551</v>
      </c>
      <c r="F691" s="86"/>
      <c r="G691" s="28" t="s">
        <v>35</v>
      </c>
      <c r="H691" s="5">
        <f t="shared" si="63"/>
        <v>-447555</v>
      </c>
      <c r="I691" s="21">
        <f t="shared" si="62"/>
        <v>41.666666666666664</v>
      </c>
      <c r="J691" s="14"/>
      <c r="K691" s="14"/>
      <c r="L691" s="14"/>
      <c r="M691" s="2">
        <v>480</v>
      </c>
    </row>
    <row r="692" spans="1:13" ht="12.75">
      <c r="A692" s="11"/>
      <c r="B692" s="285">
        <v>60000</v>
      </c>
      <c r="C692" s="11" t="s">
        <v>77</v>
      </c>
      <c r="D692" s="1" t="s">
        <v>17</v>
      </c>
      <c r="E692" s="11"/>
      <c r="F692" s="86" t="s">
        <v>335</v>
      </c>
      <c r="G692" s="28" t="s">
        <v>35</v>
      </c>
      <c r="H692" s="5">
        <f t="shared" si="61"/>
        <v>-507555</v>
      </c>
      <c r="I692" s="21">
        <f t="shared" si="62"/>
        <v>125</v>
      </c>
      <c r="J692" s="14"/>
      <c r="K692" s="14"/>
      <c r="L692" s="14"/>
      <c r="M692" s="2">
        <v>480</v>
      </c>
    </row>
    <row r="693" spans="1:13" ht="12.75">
      <c r="A693" s="11"/>
      <c r="B693" s="285">
        <v>75000</v>
      </c>
      <c r="C693" s="11" t="s">
        <v>77</v>
      </c>
      <c r="D693" s="11" t="s">
        <v>17</v>
      </c>
      <c r="E693" s="11" t="s">
        <v>551</v>
      </c>
      <c r="F693" s="86" t="s">
        <v>337</v>
      </c>
      <c r="G693" s="28" t="s">
        <v>35</v>
      </c>
      <c r="H693" s="5">
        <f t="shared" si="61"/>
        <v>-582555</v>
      </c>
      <c r="I693" s="21">
        <f t="shared" si="62"/>
        <v>156.25</v>
      </c>
      <c r="J693" s="14"/>
      <c r="K693" s="14"/>
      <c r="L693" s="14"/>
      <c r="M693" s="2">
        <v>480</v>
      </c>
    </row>
    <row r="694" spans="1:13" ht="12.75">
      <c r="A694" s="11"/>
      <c r="B694" s="285">
        <v>10000</v>
      </c>
      <c r="C694" s="11" t="s">
        <v>77</v>
      </c>
      <c r="D694" s="1" t="s">
        <v>17</v>
      </c>
      <c r="E694" s="11" t="s">
        <v>551</v>
      </c>
      <c r="F694" s="86"/>
      <c r="G694" s="28" t="s">
        <v>35</v>
      </c>
      <c r="H694" s="5">
        <f t="shared" si="61"/>
        <v>-592555</v>
      </c>
      <c r="I694" s="21">
        <f t="shared" si="62"/>
        <v>20.833333333333332</v>
      </c>
      <c r="J694" s="14"/>
      <c r="K694" s="14"/>
      <c r="L694" s="14"/>
      <c r="M694" s="2">
        <v>480</v>
      </c>
    </row>
    <row r="695" spans="1:14" ht="12.75">
      <c r="A695" s="10"/>
      <c r="B695" s="62">
        <f>SUM(B684:B694)</f>
        <v>592555</v>
      </c>
      <c r="C695" s="10" t="s">
        <v>894</v>
      </c>
      <c r="D695" s="10"/>
      <c r="E695" s="10"/>
      <c r="F695" s="87"/>
      <c r="G695" s="17"/>
      <c r="H695" s="67">
        <v>0</v>
      </c>
      <c r="I695" s="68">
        <f aca="true" t="shared" si="64" ref="I695:I703">+B695/M695</f>
        <v>1234.4895833333333</v>
      </c>
      <c r="J695" s="69"/>
      <c r="K695" s="69"/>
      <c r="L695" s="69"/>
      <c r="M695" s="2">
        <v>480</v>
      </c>
      <c r="N695" s="82">
        <v>500</v>
      </c>
    </row>
    <row r="696" spans="2:13" ht="12.75">
      <c r="B696" s="6"/>
      <c r="H696" s="5">
        <f>H695-B696</f>
        <v>0</v>
      </c>
      <c r="I696" s="21">
        <f t="shared" si="64"/>
        <v>0</v>
      </c>
      <c r="M696" s="2">
        <v>480</v>
      </c>
    </row>
    <row r="697" spans="2:13" ht="12.75">
      <c r="B697" s="6"/>
      <c r="H697" s="5">
        <f>H696-B697</f>
        <v>0</v>
      </c>
      <c r="I697" s="21">
        <f>+B697/M697</f>
        <v>0</v>
      </c>
      <c r="M697" s="2">
        <v>480</v>
      </c>
    </row>
    <row r="698" spans="2:13" ht="12.75">
      <c r="B698" s="6"/>
      <c r="H698" s="5">
        <f>H697-B698</f>
        <v>0</v>
      </c>
      <c r="I698" s="21">
        <f>+B698/M698</f>
        <v>0</v>
      </c>
      <c r="M698" s="2">
        <v>480</v>
      </c>
    </row>
    <row r="699" spans="1:13" ht="13.5" thickBot="1">
      <c r="A699" s="49"/>
      <c r="B699" s="59">
        <f>+B707+B712+B724+B718</f>
        <v>468000</v>
      </c>
      <c r="C699" s="49"/>
      <c r="D699" s="60" t="s">
        <v>333</v>
      </c>
      <c r="E699" s="52"/>
      <c r="F699" s="53"/>
      <c r="G699" s="54"/>
      <c r="H699" s="55">
        <f>H698-B699</f>
        <v>-468000</v>
      </c>
      <c r="I699" s="56">
        <f t="shared" si="64"/>
        <v>975</v>
      </c>
      <c r="J699" s="57"/>
      <c r="K699" s="57"/>
      <c r="L699" s="57"/>
      <c r="M699" s="2">
        <v>480</v>
      </c>
    </row>
    <row r="700" spans="2:14" ht="12.75">
      <c r="B700" s="75"/>
      <c r="C700" s="74"/>
      <c r="D700" s="11"/>
      <c r="E700" s="74"/>
      <c r="H700" s="5">
        <v>0</v>
      </c>
      <c r="I700" s="21">
        <f t="shared" si="64"/>
        <v>0</v>
      </c>
      <c r="J700" s="75"/>
      <c r="K700" s="75"/>
      <c r="L700" s="75"/>
      <c r="M700" s="2">
        <v>480</v>
      </c>
      <c r="N700" s="82">
        <v>500</v>
      </c>
    </row>
    <row r="701" spans="4:13" ht="12.75">
      <c r="D701" s="11"/>
      <c r="H701" s="5">
        <v>1</v>
      </c>
      <c r="I701" s="21">
        <f>+B701/M701</f>
        <v>0</v>
      </c>
      <c r="M701" s="2">
        <v>480</v>
      </c>
    </row>
    <row r="702" spans="1:13" s="69" customFormat="1" ht="12.75">
      <c r="A702" s="10"/>
      <c r="B702" s="62">
        <f>+B707+B712+B718</f>
        <v>88000</v>
      </c>
      <c r="C702" s="63" t="s">
        <v>75</v>
      </c>
      <c r="D702" s="81" t="s">
        <v>862</v>
      </c>
      <c r="E702" s="63" t="s">
        <v>29</v>
      </c>
      <c r="F702" s="65" t="s">
        <v>76</v>
      </c>
      <c r="G702" s="66" t="s">
        <v>30</v>
      </c>
      <c r="H702" s="67"/>
      <c r="I702" s="68">
        <f t="shared" si="64"/>
        <v>183.33333333333334</v>
      </c>
      <c r="J702" s="68"/>
      <c r="K702" s="68"/>
      <c r="M702" s="2">
        <v>480</v>
      </c>
    </row>
    <row r="703" spans="2:13" ht="12.75">
      <c r="B703" s="73"/>
      <c r="H703" s="5">
        <f>H702-B703</f>
        <v>0</v>
      </c>
      <c r="I703" s="21">
        <f t="shared" si="64"/>
        <v>0</v>
      </c>
      <c r="M703" s="2">
        <v>480</v>
      </c>
    </row>
    <row r="704" spans="2:13" ht="12.75">
      <c r="B704" s="184">
        <v>10000</v>
      </c>
      <c r="C704" s="72" t="s">
        <v>0</v>
      </c>
      <c r="D704" s="1" t="s">
        <v>333</v>
      </c>
      <c r="E704" s="1" t="s">
        <v>86</v>
      </c>
      <c r="F704" s="58" t="s">
        <v>861</v>
      </c>
      <c r="G704" s="26" t="s">
        <v>50</v>
      </c>
      <c r="H704" s="5">
        <f>H703-B704</f>
        <v>-10000</v>
      </c>
      <c r="I704" s="21">
        <f>+B704/M704</f>
        <v>20.833333333333332</v>
      </c>
      <c r="K704" t="s">
        <v>0</v>
      </c>
      <c r="L704">
        <v>3</v>
      </c>
      <c r="M704" s="2">
        <v>480</v>
      </c>
    </row>
    <row r="705" spans="2:13" ht="12.75">
      <c r="B705" s="184">
        <v>8000</v>
      </c>
      <c r="C705" s="72" t="s">
        <v>0</v>
      </c>
      <c r="D705" s="1" t="s">
        <v>27</v>
      </c>
      <c r="E705" s="1" t="s">
        <v>86</v>
      </c>
      <c r="F705" s="58" t="s">
        <v>87</v>
      </c>
      <c r="G705" s="26" t="s">
        <v>56</v>
      </c>
      <c r="H705" s="5">
        <f>H704-B705</f>
        <v>-18000</v>
      </c>
      <c r="I705" s="21">
        <f>+B705/M705</f>
        <v>16.666666666666668</v>
      </c>
      <c r="K705" t="s">
        <v>0</v>
      </c>
      <c r="L705">
        <v>3</v>
      </c>
      <c r="M705" s="2">
        <v>480</v>
      </c>
    </row>
    <row r="706" spans="2:13" ht="12.75">
      <c r="B706" s="184">
        <v>3000</v>
      </c>
      <c r="C706" s="72" t="s">
        <v>0</v>
      </c>
      <c r="D706" s="1" t="s">
        <v>27</v>
      </c>
      <c r="E706" s="1" t="s">
        <v>86</v>
      </c>
      <c r="F706" s="58" t="s">
        <v>89</v>
      </c>
      <c r="G706" s="26" t="s">
        <v>90</v>
      </c>
      <c r="H706" s="5">
        <f>H705-B706</f>
        <v>-21000</v>
      </c>
      <c r="I706" s="21">
        <f>+B706/M706</f>
        <v>6.25</v>
      </c>
      <c r="K706" t="s">
        <v>0</v>
      </c>
      <c r="L706">
        <v>3</v>
      </c>
      <c r="M706" s="2">
        <v>480</v>
      </c>
    </row>
    <row r="707" spans="1:13" s="69" customFormat="1" ht="12.75">
      <c r="A707" s="10"/>
      <c r="B707" s="242">
        <f>SUM(B704:B706)</f>
        <v>21000</v>
      </c>
      <c r="C707" s="10" t="s">
        <v>0</v>
      </c>
      <c r="D707" s="10"/>
      <c r="E707" s="10"/>
      <c r="F707" s="99"/>
      <c r="G707" s="17"/>
      <c r="H707" s="67">
        <v>0</v>
      </c>
      <c r="I707" s="68">
        <v>11</v>
      </c>
      <c r="M707" s="2">
        <v>480</v>
      </c>
    </row>
    <row r="708" spans="1:13" s="14" customFormat="1" ht="12.75">
      <c r="A708" s="11"/>
      <c r="B708" s="184"/>
      <c r="C708" s="11"/>
      <c r="D708" s="11"/>
      <c r="E708" s="11"/>
      <c r="F708" s="119"/>
      <c r="G708" s="28"/>
      <c r="H708" s="5">
        <f>H707-B708</f>
        <v>0</v>
      </c>
      <c r="I708" s="21">
        <v>12</v>
      </c>
      <c r="M708" s="2">
        <v>480</v>
      </c>
    </row>
    <row r="709" spans="2:13" ht="12.75">
      <c r="B709" s="214"/>
      <c r="H709" s="5">
        <f>H708-B709</f>
        <v>0</v>
      </c>
      <c r="I709" s="21">
        <v>13</v>
      </c>
      <c r="M709" s="2">
        <v>480</v>
      </c>
    </row>
    <row r="710" spans="1:13" s="69" customFormat="1" ht="12.75">
      <c r="A710" s="1"/>
      <c r="B710" s="214">
        <v>2000</v>
      </c>
      <c r="C710" s="1" t="s">
        <v>39</v>
      </c>
      <c r="D710" s="1" t="s">
        <v>18</v>
      </c>
      <c r="E710" s="1" t="s">
        <v>848</v>
      </c>
      <c r="F710" s="58" t="s">
        <v>849</v>
      </c>
      <c r="G710" s="26" t="s">
        <v>50</v>
      </c>
      <c r="H710" s="5">
        <f>H709-B710</f>
        <v>-2000</v>
      </c>
      <c r="I710" s="21">
        <v>14</v>
      </c>
      <c r="J710"/>
      <c r="K710" t="s">
        <v>850</v>
      </c>
      <c r="L710">
        <v>3</v>
      </c>
      <c r="M710" s="2">
        <v>480</v>
      </c>
    </row>
    <row r="711" spans="1:13" s="14" customFormat="1" ht="12.75">
      <c r="A711" s="1"/>
      <c r="B711" s="214">
        <v>10000</v>
      </c>
      <c r="C711" s="1" t="s">
        <v>851</v>
      </c>
      <c r="D711" s="1" t="s">
        <v>18</v>
      </c>
      <c r="E711" s="1" t="s">
        <v>848</v>
      </c>
      <c r="F711" s="58" t="s">
        <v>852</v>
      </c>
      <c r="G711" s="26" t="s">
        <v>50</v>
      </c>
      <c r="H711" s="5">
        <f>H710-B711</f>
        <v>-12000</v>
      </c>
      <c r="I711" s="21">
        <v>15</v>
      </c>
      <c r="J711"/>
      <c r="K711" t="s">
        <v>850</v>
      </c>
      <c r="L711">
        <v>3</v>
      </c>
      <c r="M711" s="2">
        <v>480</v>
      </c>
    </row>
    <row r="712" spans="1:13" s="14" customFormat="1" ht="12.75">
      <c r="A712" s="10"/>
      <c r="B712" s="242">
        <f>SUM(B710:B711)</f>
        <v>12000</v>
      </c>
      <c r="C712" s="10"/>
      <c r="D712" s="10"/>
      <c r="E712" s="10" t="s">
        <v>504</v>
      </c>
      <c r="F712" s="99"/>
      <c r="G712" s="17"/>
      <c r="H712" s="67">
        <v>0</v>
      </c>
      <c r="I712" s="68"/>
      <c r="J712" s="69"/>
      <c r="K712" s="69"/>
      <c r="L712" s="69"/>
      <c r="M712" s="2">
        <v>480</v>
      </c>
    </row>
    <row r="713" spans="1:13" ht="12.75">
      <c r="A713" s="11"/>
      <c r="B713" s="27"/>
      <c r="C713" s="11"/>
      <c r="D713" s="11"/>
      <c r="E713" s="11"/>
      <c r="F713" s="119"/>
      <c r="G713" s="28"/>
      <c r="H713" s="5">
        <f>H712-B713</f>
        <v>0</v>
      </c>
      <c r="I713" s="80">
        <f aca="true" t="shared" si="65" ref="I713:I730">+B713/M713</f>
        <v>0</v>
      </c>
      <c r="J713" s="14"/>
      <c r="K713" s="14"/>
      <c r="L713" s="14"/>
      <c r="M713" s="2">
        <v>480</v>
      </c>
    </row>
    <row r="714" spans="1:13" ht="12.75">
      <c r="A714" s="11"/>
      <c r="B714" s="27"/>
      <c r="C714" s="11"/>
      <c r="D714" s="11"/>
      <c r="E714" s="11"/>
      <c r="F714" s="119"/>
      <c r="G714" s="28"/>
      <c r="H714" s="5">
        <f>H713-B714</f>
        <v>0</v>
      </c>
      <c r="I714" s="80">
        <f t="shared" si="65"/>
        <v>0</v>
      </c>
      <c r="J714" s="14"/>
      <c r="K714" s="14"/>
      <c r="L714" s="14"/>
      <c r="M714" s="2">
        <v>480</v>
      </c>
    </row>
    <row r="715" spans="2:13" ht="12.75">
      <c r="B715" s="229">
        <v>20000</v>
      </c>
      <c r="C715" s="1" t="s">
        <v>843</v>
      </c>
      <c r="D715" s="1" t="s">
        <v>18</v>
      </c>
      <c r="E715" s="1" t="s">
        <v>551</v>
      </c>
      <c r="F715" s="58" t="s">
        <v>844</v>
      </c>
      <c r="G715" s="26" t="s">
        <v>90</v>
      </c>
      <c r="H715" s="5">
        <f>H714-B715</f>
        <v>-20000</v>
      </c>
      <c r="I715" s="80">
        <f t="shared" si="65"/>
        <v>41.666666666666664</v>
      </c>
      <c r="K715" t="s">
        <v>487</v>
      </c>
      <c r="M715" s="2">
        <v>480</v>
      </c>
    </row>
    <row r="716" spans="2:13" ht="12.75">
      <c r="B716" s="229">
        <v>30000</v>
      </c>
      <c r="C716" s="1" t="s">
        <v>853</v>
      </c>
      <c r="D716" s="1" t="s">
        <v>18</v>
      </c>
      <c r="E716" s="1" t="s">
        <v>854</v>
      </c>
      <c r="F716" s="58" t="s">
        <v>855</v>
      </c>
      <c r="G716" s="26" t="s">
        <v>50</v>
      </c>
      <c r="H716" s="5">
        <f>H715-B716</f>
        <v>-50000</v>
      </c>
      <c r="I716" s="80">
        <f t="shared" si="65"/>
        <v>62.5</v>
      </c>
      <c r="K716" t="s">
        <v>850</v>
      </c>
      <c r="L716">
        <v>3</v>
      </c>
      <c r="M716" s="2">
        <v>480</v>
      </c>
    </row>
    <row r="717" spans="2:13" ht="12.75">
      <c r="B717" s="229">
        <v>5000</v>
      </c>
      <c r="C717" s="1" t="s">
        <v>856</v>
      </c>
      <c r="D717" s="1" t="s">
        <v>18</v>
      </c>
      <c r="E717" s="1" t="s">
        <v>854</v>
      </c>
      <c r="F717" s="58" t="s">
        <v>857</v>
      </c>
      <c r="G717" s="26" t="s">
        <v>50</v>
      </c>
      <c r="H717" s="5">
        <f>H716-B717</f>
        <v>-55000</v>
      </c>
      <c r="I717" s="80">
        <f t="shared" si="65"/>
        <v>10.416666666666666</v>
      </c>
      <c r="K717" t="s">
        <v>850</v>
      </c>
      <c r="L717">
        <v>3</v>
      </c>
      <c r="M717" s="2">
        <v>480</v>
      </c>
    </row>
    <row r="718" spans="1:13" ht="12.75">
      <c r="A718" s="10"/>
      <c r="B718" s="237">
        <f>SUM(B715:B717)</f>
        <v>55000</v>
      </c>
      <c r="C718" s="10"/>
      <c r="D718" s="10"/>
      <c r="E718" s="10" t="s">
        <v>551</v>
      </c>
      <c r="F718" s="99"/>
      <c r="G718" s="17"/>
      <c r="H718" s="67">
        <v>0</v>
      </c>
      <c r="I718" s="68">
        <f t="shared" si="65"/>
        <v>114.58333333333333</v>
      </c>
      <c r="J718" s="69"/>
      <c r="K718" s="69"/>
      <c r="L718" s="69"/>
      <c r="M718" s="2">
        <v>480</v>
      </c>
    </row>
    <row r="719" spans="8:13" ht="12.75">
      <c r="H719" s="27">
        <f>H718-B719</f>
        <v>0</v>
      </c>
      <c r="I719" s="80">
        <f t="shared" si="65"/>
        <v>0</v>
      </c>
      <c r="M719" s="2">
        <v>480</v>
      </c>
    </row>
    <row r="720" spans="8:13" ht="12.75">
      <c r="H720" s="27">
        <f>H719-B720</f>
        <v>0</v>
      </c>
      <c r="I720" s="80">
        <f t="shared" si="65"/>
        <v>0</v>
      </c>
      <c r="M720" s="2">
        <v>480</v>
      </c>
    </row>
    <row r="721" spans="1:13" ht="12.75">
      <c r="A721" s="11"/>
      <c r="B721" s="285">
        <v>180000</v>
      </c>
      <c r="C721" s="1" t="s">
        <v>86</v>
      </c>
      <c r="D721" s="1" t="s">
        <v>333</v>
      </c>
      <c r="F721" s="48" t="s">
        <v>335</v>
      </c>
      <c r="G721" s="28" t="s">
        <v>35</v>
      </c>
      <c r="H721" s="27">
        <f>H720-B721</f>
        <v>-180000</v>
      </c>
      <c r="I721" s="80">
        <f t="shared" si="65"/>
        <v>375</v>
      </c>
      <c r="J721" s="14"/>
      <c r="K721" s="14"/>
      <c r="L721" s="14"/>
      <c r="M721" s="2">
        <v>480</v>
      </c>
    </row>
    <row r="722" spans="1:13" ht="12.75">
      <c r="A722" s="11"/>
      <c r="B722" s="285">
        <v>20000</v>
      </c>
      <c r="C722" s="11" t="s">
        <v>86</v>
      </c>
      <c r="D722" s="1" t="s">
        <v>333</v>
      </c>
      <c r="E722" s="11" t="s">
        <v>551</v>
      </c>
      <c r="F722" s="86"/>
      <c r="G722" s="28" t="s">
        <v>35</v>
      </c>
      <c r="H722" s="27">
        <f>H721-B722</f>
        <v>-200000</v>
      </c>
      <c r="I722" s="80">
        <f t="shared" si="65"/>
        <v>41.666666666666664</v>
      </c>
      <c r="J722" s="14"/>
      <c r="K722" s="14"/>
      <c r="L722" s="14"/>
      <c r="M722" s="2">
        <v>480</v>
      </c>
    </row>
    <row r="723" spans="1:13" ht="12.75">
      <c r="A723" s="11"/>
      <c r="B723" s="282">
        <v>180000</v>
      </c>
      <c r="C723" s="11" t="s">
        <v>336</v>
      </c>
      <c r="D723" s="1" t="s">
        <v>333</v>
      </c>
      <c r="E723" s="11" t="s">
        <v>337</v>
      </c>
      <c r="F723" s="86"/>
      <c r="G723" s="28" t="s">
        <v>35</v>
      </c>
      <c r="H723" s="27">
        <f>H722-B723</f>
        <v>-380000</v>
      </c>
      <c r="I723" s="80">
        <f t="shared" si="65"/>
        <v>375</v>
      </c>
      <c r="J723" s="14"/>
      <c r="K723" s="14"/>
      <c r="L723" s="14"/>
      <c r="M723" s="2">
        <v>480</v>
      </c>
    </row>
    <row r="724" spans="1:13" ht="12.75">
      <c r="A724" s="10"/>
      <c r="B724" s="62">
        <f>SUM(B721:B723)</f>
        <v>380000</v>
      </c>
      <c r="C724" s="10" t="s">
        <v>894</v>
      </c>
      <c r="D724" s="10"/>
      <c r="E724" s="10"/>
      <c r="F724" s="87"/>
      <c r="G724" s="17"/>
      <c r="H724" s="88">
        <v>0</v>
      </c>
      <c r="I724" s="89">
        <f t="shared" si="65"/>
        <v>791.6666666666666</v>
      </c>
      <c r="J724" s="69"/>
      <c r="K724" s="69"/>
      <c r="L724" s="69"/>
      <c r="M724" s="2">
        <v>480</v>
      </c>
    </row>
    <row r="725" spans="8:13" ht="12.75">
      <c r="H725" s="5">
        <f>H724-B725</f>
        <v>0</v>
      </c>
      <c r="I725" s="21">
        <f t="shared" si="65"/>
        <v>0</v>
      </c>
      <c r="M725" s="2">
        <v>480</v>
      </c>
    </row>
    <row r="726" spans="8:13" ht="12.75">
      <c r="H726" s="5">
        <f>H725-B726</f>
        <v>0</v>
      </c>
      <c r="I726" s="21">
        <f t="shared" si="65"/>
        <v>0</v>
      </c>
      <c r="M726" s="2">
        <v>480</v>
      </c>
    </row>
    <row r="727" spans="8:13" ht="12.75">
      <c r="H727" s="5">
        <f>H726-B727</f>
        <v>0</v>
      </c>
      <c r="I727" s="21">
        <f t="shared" si="65"/>
        <v>0</v>
      </c>
      <c r="M727" s="2">
        <v>480</v>
      </c>
    </row>
    <row r="728" spans="8:13" ht="12.75">
      <c r="H728" s="5">
        <f>H727-B728</f>
        <v>0</v>
      </c>
      <c r="I728" s="21">
        <f t="shared" si="65"/>
        <v>0</v>
      </c>
      <c r="M728" s="2">
        <v>480</v>
      </c>
    </row>
    <row r="729" spans="1:13" ht="13.5" thickBot="1">
      <c r="A729" s="49"/>
      <c r="B729" s="50">
        <f>+B825+B829+B869+B969+B993+B1032+B1044+B1052+B1056+B1072</f>
        <v>1973925</v>
      </c>
      <c r="C729" s="52"/>
      <c r="D729" s="90" t="s">
        <v>338</v>
      </c>
      <c r="E729" s="49"/>
      <c r="F729" s="91"/>
      <c r="G729" s="54"/>
      <c r="H729" s="55">
        <f>H728-B729</f>
        <v>-1973925</v>
      </c>
      <c r="I729" s="56">
        <f t="shared" si="65"/>
        <v>4112.34375</v>
      </c>
      <c r="J729" s="57"/>
      <c r="K729" s="57"/>
      <c r="L729" s="57"/>
      <c r="M729" s="2">
        <v>480</v>
      </c>
    </row>
    <row r="730" spans="8:13" ht="12.75">
      <c r="H730" s="5">
        <v>0</v>
      </c>
      <c r="I730" s="21">
        <f t="shared" si="65"/>
        <v>0</v>
      </c>
      <c r="M730" s="2">
        <v>480</v>
      </c>
    </row>
    <row r="731" spans="8:13" ht="12.75">
      <c r="H731" s="5">
        <v>1</v>
      </c>
      <c r="I731" s="21">
        <f aca="true" t="shared" si="66" ref="I731:I794">+B731/M731</f>
        <v>0</v>
      </c>
      <c r="M731" s="2">
        <v>480</v>
      </c>
    </row>
    <row r="732" spans="2:13" ht="12.75">
      <c r="B732" s="217">
        <v>11000</v>
      </c>
      <c r="C732" s="72" t="s">
        <v>0</v>
      </c>
      <c r="D732" s="11" t="s">
        <v>20</v>
      </c>
      <c r="E732" s="1" t="s">
        <v>339</v>
      </c>
      <c r="F732" s="58" t="s">
        <v>340</v>
      </c>
      <c r="G732" s="29" t="s">
        <v>48</v>
      </c>
      <c r="H732" s="5">
        <v>2</v>
      </c>
      <c r="I732" s="21">
        <f t="shared" si="66"/>
        <v>22.916666666666668</v>
      </c>
      <c r="K732" t="s">
        <v>0</v>
      </c>
      <c r="M732" s="2">
        <v>480</v>
      </c>
    </row>
    <row r="733" spans="2:13" ht="12.75">
      <c r="B733" s="217">
        <v>10000</v>
      </c>
      <c r="C733" s="72" t="s">
        <v>0</v>
      </c>
      <c r="D733" s="1" t="s">
        <v>20</v>
      </c>
      <c r="E733" s="1" t="s">
        <v>339</v>
      </c>
      <c r="F733" s="58" t="s">
        <v>341</v>
      </c>
      <c r="G733" s="26" t="s">
        <v>310</v>
      </c>
      <c r="H733" s="5">
        <v>3</v>
      </c>
      <c r="I733" s="21">
        <f t="shared" si="66"/>
        <v>20.833333333333332</v>
      </c>
      <c r="K733" t="s">
        <v>0</v>
      </c>
      <c r="M733" s="2">
        <v>480</v>
      </c>
    </row>
    <row r="734" spans="2:13" ht="12.75">
      <c r="B734" s="215">
        <v>3000</v>
      </c>
      <c r="C734" s="72" t="s">
        <v>0</v>
      </c>
      <c r="D734" s="1" t="s">
        <v>20</v>
      </c>
      <c r="E734" s="1" t="s">
        <v>339</v>
      </c>
      <c r="F734" s="58" t="s">
        <v>342</v>
      </c>
      <c r="G734" s="26" t="s">
        <v>79</v>
      </c>
      <c r="H734" s="5">
        <v>4</v>
      </c>
      <c r="I734" s="21">
        <f t="shared" si="66"/>
        <v>6.25</v>
      </c>
      <c r="K734" t="s">
        <v>0</v>
      </c>
      <c r="M734" s="2">
        <v>480</v>
      </c>
    </row>
    <row r="735" spans="2:13" ht="12.75">
      <c r="B735" s="215">
        <v>5000</v>
      </c>
      <c r="C735" s="72" t="s">
        <v>0</v>
      </c>
      <c r="D735" s="1" t="s">
        <v>20</v>
      </c>
      <c r="E735" s="1" t="s">
        <v>339</v>
      </c>
      <c r="F735" s="58" t="s">
        <v>343</v>
      </c>
      <c r="G735" s="26" t="s">
        <v>81</v>
      </c>
      <c r="H735" s="5">
        <v>5</v>
      </c>
      <c r="I735" s="21">
        <f t="shared" si="66"/>
        <v>10.416666666666666</v>
      </c>
      <c r="K735" t="s">
        <v>0</v>
      </c>
      <c r="M735" s="2">
        <v>480</v>
      </c>
    </row>
    <row r="736" spans="2:13" ht="12.75">
      <c r="B736" s="215">
        <v>5000</v>
      </c>
      <c r="C736" s="72" t="s">
        <v>0</v>
      </c>
      <c r="D736" s="1" t="s">
        <v>20</v>
      </c>
      <c r="E736" s="1" t="s">
        <v>339</v>
      </c>
      <c r="F736" s="58" t="s">
        <v>344</v>
      </c>
      <c r="G736" s="26" t="s">
        <v>35</v>
      </c>
      <c r="H736" s="5">
        <v>6</v>
      </c>
      <c r="I736" s="21">
        <f t="shared" si="66"/>
        <v>10.416666666666666</v>
      </c>
      <c r="K736" t="s">
        <v>0</v>
      </c>
      <c r="M736" s="2">
        <v>480</v>
      </c>
    </row>
    <row r="737" spans="2:13" ht="12.75">
      <c r="B737" s="215">
        <v>5000</v>
      </c>
      <c r="C737" s="72" t="s">
        <v>0</v>
      </c>
      <c r="D737" s="1" t="s">
        <v>20</v>
      </c>
      <c r="E737" s="1" t="s">
        <v>339</v>
      </c>
      <c r="F737" s="58" t="s">
        <v>345</v>
      </c>
      <c r="G737" s="26" t="s">
        <v>50</v>
      </c>
      <c r="H737" s="5">
        <v>7</v>
      </c>
      <c r="I737" s="21">
        <f t="shared" si="66"/>
        <v>10.416666666666666</v>
      </c>
      <c r="K737" t="s">
        <v>0</v>
      </c>
      <c r="M737" s="2">
        <v>480</v>
      </c>
    </row>
    <row r="738" spans="2:13" ht="12.75">
      <c r="B738" s="215">
        <v>3000</v>
      </c>
      <c r="C738" s="72" t="s">
        <v>0</v>
      </c>
      <c r="D738" s="1" t="s">
        <v>20</v>
      </c>
      <c r="E738" s="1" t="s">
        <v>339</v>
      </c>
      <c r="F738" s="92" t="s">
        <v>346</v>
      </c>
      <c r="G738" s="26" t="s">
        <v>52</v>
      </c>
      <c r="H738" s="5">
        <v>8</v>
      </c>
      <c r="I738" s="21">
        <f t="shared" si="66"/>
        <v>6.25</v>
      </c>
      <c r="K738" t="s">
        <v>0</v>
      </c>
      <c r="M738" s="2">
        <v>480</v>
      </c>
    </row>
    <row r="739" spans="2:13" ht="12.75">
      <c r="B739" s="215">
        <v>5000</v>
      </c>
      <c r="C739" s="72" t="s">
        <v>0</v>
      </c>
      <c r="D739" s="1" t="s">
        <v>20</v>
      </c>
      <c r="E739" s="1" t="s">
        <v>339</v>
      </c>
      <c r="F739" s="58" t="s">
        <v>347</v>
      </c>
      <c r="G739" s="26" t="s">
        <v>54</v>
      </c>
      <c r="H739" s="5">
        <v>9</v>
      </c>
      <c r="I739" s="21">
        <f t="shared" si="66"/>
        <v>10.416666666666666</v>
      </c>
      <c r="K739" t="s">
        <v>0</v>
      </c>
      <c r="M739" s="2">
        <v>480</v>
      </c>
    </row>
    <row r="740" spans="2:13" ht="12.75">
      <c r="B740" s="215">
        <v>15000</v>
      </c>
      <c r="C740" s="72" t="s">
        <v>0</v>
      </c>
      <c r="D740" s="1" t="s">
        <v>20</v>
      </c>
      <c r="E740" s="1" t="s">
        <v>339</v>
      </c>
      <c r="F740" s="92" t="s">
        <v>348</v>
      </c>
      <c r="G740" s="26" t="s">
        <v>56</v>
      </c>
      <c r="H740" s="5">
        <v>10</v>
      </c>
      <c r="I740" s="21">
        <f t="shared" si="66"/>
        <v>31.25</v>
      </c>
      <c r="K740" t="s">
        <v>0</v>
      </c>
      <c r="M740" s="2">
        <v>480</v>
      </c>
    </row>
    <row r="741" spans="2:13" ht="12.75">
      <c r="B741" s="215">
        <v>10000</v>
      </c>
      <c r="C741" s="72" t="s">
        <v>0</v>
      </c>
      <c r="D741" s="1" t="s">
        <v>20</v>
      </c>
      <c r="E741" s="1" t="s">
        <v>339</v>
      </c>
      <c r="F741" s="58" t="s">
        <v>349</v>
      </c>
      <c r="G741" s="26" t="s">
        <v>90</v>
      </c>
      <c r="H741" s="5">
        <v>11</v>
      </c>
      <c r="I741" s="21">
        <f t="shared" si="66"/>
        <v>20.833333333333332</v>
      </c>
      <c r="K741" t="s">
        <v>0</v>
      </c>
      <c r="M741" s="2">
        <v>480</v>
      </c>
    </row>
    <row r="742" spans="2:13" ht="12.75">
      <c r="B742" s="215">
        <v>5000</v>
      </c>
      <c r="C742" s="72" t="s">
        <v>0</v>
      </c>
      <c r="D742" s="1" t="s">
        <v>20</v>
      </c>
      <c r="E742" s="1" t="s">
        <v>339</v>
      </c>
      <c r="F742" s="58" t="s">
        <v>350</v>
      </c>
      <c r="G742" s="26" t="s">
        <v>129</v>
      </c>
      <c r="H742" s="5">
        <v>12</v>
      </c>
      <c r="I742" s="21">
        <f t="shared" si="66"/>
        <v>10.416666666666666</v>
      </c>
      <c r="K742" t="s">
        <v>0</v>
      </c>
      <c r="M742" s="2">
        <v>480</v>
      </c>
    </row>
    <row r="743" spans="2:13" ht="12.75">
      <c r="B743" s="215">
        <v>5000</v>
      </c>
      <c r="C743" s="72" t="s">
        <v>0</v>
      </c>
      <c r="D743" s="1" t="s">
        <v>20</v>
      </c>
      <c r="E743" s="1" t="s">
        <v>339</v>
      </c>
      <c r="F743" s="58" t="s">
        <v>351</v>
      </c>
      <c r="G743" s="26" t="s">
        <v>148</v>
      </c>
      <c r="H743" s="5">
        <v>13</v>
      </c>
      <c r="I743" s="21">
        <f t="shared" si="66"/>
        <v>10.416666666666666</v>
      </c>
      <c r="K743" t="s">
        <v>0</v>
      </c>
      <c r="M743" s="2">
        <v>480</v>
      </c>
    </row>
    <row r="744" spans="2:13" ht="12.75">
      <c r="B744" s="215">
        <v>5000</v>
      </c>
      <c r="C744" s="72" t="s">
        <v>0</v>
      </c>
      <c r="D744" s="1" t="s">
        <v>20</v>
      </c>
      <c r="E744" s="1" t="s">
        <v>339</v>
      </c>
      <c r="F744" s="58" t="s">
        <v>352</v>
      </c>
      <c r="G744" s="26" t="s">
        <v>163</v>
      </c>
      <c r="H744" s="5">
        <v>14</v>
      </c>
      <c r="I744" s="21">
        <f t="shared" si="66"/>
        <v>10.416666666666666</v>
      </c>
      <c r="K744" t="s">
        <v>0</v>
      </c>
      <c r="M744" s="2">
        <v>480</v>
      </c>
    </row>
    <row r="745" spans="2:13" ht="12.75">
      <c r="B745" s="215">
        <v>3000</v>
      </c>
      <c r="C745" s="72" t="s">
        <v>0</v>
      </c>
      <c r="D745" s="1" t="s">
        <v>20</v>
      </c>
      <c r="E745" s="1" t="s">
        <v>339</v>
      </c>
      <c r="F745" s="58" t="s">
        <v>353</v>
      </c>
      <c r="G745" s="26" t="s">
        <v>152</v>
      </c>
      <c r="H745" s="5">
        <v>15</v>
      </c>
      <c r="I745" s="21">
        <f t="shared" si="66"/>
        <v>6.25</v>
      </c>
      <c r="K745" t="s">
        <v>0</v>
      </c>
      <c r="M745" s="2">
        <v>480</v>
      </c>
    </row>
    <row r="746" spans="2:13" ht="12.75">
      <c r="B746" s="292">
        <v>5000</v>
      </c>
      <c r="C746" s="72" t="s">
        <v>0</v>
      </c>
      <c r="D746" s="1" t="s">
        <v>20</v>
      </c>
      <c r="E746" s="1" t="s">
        <v>339</v>
      </c>
      <c r="F746" s="58" t="s">
        <v>354</v>
      </c>
      <c r="G746" s="26" t="s">
        <v>167</v>
      </c>
      <c r="H746" s="5">
        <v>16</v>
      </c>
      <c r="I746" s="21">
        <f t="shared" si="66"/>
        <v>10.416666666666666</v>
      </c>
      <c r="K746" t="s">
        <v>0</v>
      </c>
      <c r="M746" s="2">
        <v>480</v>
      </c>
    </row>
    <row r="747" spans="2:13" ht="12.75">
      <c r="B747" s="215">
        <v>8000</v>
      </c>
      <c r="C747" s="72" t="s">
        <v>0</v>
      </c>
      <c r="D747" s="1" t="s">
        <v>20</v>
      </c>
      <c r="E747" s="1" t="s">
        <v>339</v>
      </c>
      <c r="F747" s="58" t="s">
        <v>355</v>
      </c>
      <c r="G747" s="26" t="s">
        <v>219</v>
      </c>
      <c r="H747" s="5">
        <v>17</v>
      </c>
      <c r="I747" s="21">
        <f t="shared" si="66"/>
        <v>16.666666666666668</v>
      </c>
      <c r="K747" t="s">
        <v>0</v>
      </c>
      <c r="M747" s="2">
        <v>480</v>
      </c>
    </row>
    <row r="748" spans="2:13" ht="12.75">
      <c r="B748" s="215">
        <v>6000</v>
      </c>
      <c r="C748" s="72" t="s">
        <v>0</v>
      </c>
      <c r="D748" s="1" t="s">
        <v>20</v>
      </c>
      <c r="E748" s="1" t="s">
        <v>339</v>
      </c>
      <c r="F748" s="58" t="s">
        <v>356</v>
      </c>
      <c r="G748" s="26" t="s">
        <v>222</v>
      </c>
      <c r="H748" s="5">
        <v>18</v>
      </c>
      <c r="I748" s="21">
        <f t="shared" si="66"/>
        <v>12.5</v>
      </c>
      <c r="K748" t="s">
        <v>0</v>
      </c>
      <c r="M748" s="2">
        <v>480</v>
      </c>
    </row>
    <row r="749" spans="2:13" ht="12.75">
      <c r="B749" s="215">
        <v>5000</v>
      </c>
      <c r="C749" s="1" t="s">
        <v>0</v>
      </c>
      <c r="D749" s="1" t="s">
        <v>20</v>
      </c>
      <c r="E749" s="1" t="s">
        <v>339</v>
      </c>
      <c r="F749" s="58" t="s">
        <v>357</v>
      </c>
      <c r="G749" s="26" t="s">
        <v>250</v>
      </c>
      <c r="H749" s="5">
        <v>19</v>
      </c>
      <c r="I749" s="21">
        <f t="shared" si="66"/>
        <v>10.416666666666666</v>
      </c>
      <c r="K749" t="s">
        <v>0</v>
      </c>
      <c r="M749" s="2">
        <v>480</v>
      </c>
    </row>
    <row r="750" spans="2:13" ht="12.75">
      <c r="B750" s="215">
        <v>5000</v>
      </c>
      <c r="C750" s="1" t="s">
        <v>0</v>
      </c>
      <c r="D750" s="1" t="s">
        <v>20</v>
      </c>
      <c r="E750" s="1" t="s">
        <v>339</v>
      </c>
      <c r="F750" s="58" t="s">
        <v>358</v>
      </c>
      <c r="G750" s="26" t="s">
        <v>252</v>
      </c>
      <c r="H750" s="5">
        <v>20</v>
      </c>
      <c r="I750" s="21">
        <f t="shared" si="66"/>
        <v>10.416666666666666</v>
      </c>
      <c r="K750" t="s">
        <v>0</v>
      </c>
      <c r="M750" s="2">
        <v>480</v>
      </c>
    </row>
    <row r="751" spans="2:13" ht="12.75">
      <c r="B751" s="215">
        <v>5000</v>
      </c>
      <c r="C751" s="1" t="s">
        <v>0</v>
      </c>
      <c r="D751" s="1" t="s">
        <v>20</v>
      </c>
      <c r="E751" s="1" t="s">
        <v>339</v>
      </c>
      <c r="F751" s="58" t="s">
        <v>359</v>
      </c>
      <c r="G751" s="26" t="s">
        <v>360</v>
      </c>
      <c r="H751" s="5">
        <v>21</v>
      </c>
      <c r="I751" s="21">
        <f t="shared" si="66"/>
        <v>10.416666666666666</v>
      </c>
      <c r="K751" t="s">
        <v>0</v>
      </c>
      <c r="M751" s="2">
        <v>480</v>
      </c>
    </row>
    <row r="752" spans="2:13" ht="12.75">
      <c r="B752" s="215">
        <v>5000</v>
      </c>
      <c r="C752" s="1" t="s">
        <v>0</v>
      </c>
      <c r="D752" s="1" t="s">
        <v>20</v>
      </c>
      <c r="E752" s="1" t="s">
        <v>339</v>
      </c>
      <c r="F752" s="58" t="s">
        <v>361</v>
      </c>
      <c r="G752" s="26" t="s">
        <v>362</v>
      </c>
      <c r="H752" s="5">
        <v>22</v>
      </c>
      <c r="I752" s="21">
        <f t="shared" si="66"/>
        <v>10.416666666666666</v>
      </c>
      <c r="K752" t="s">
        <v>0</v>
      </c>
      <c r="M752" s="2">
        <v>480</v>
      </c>
    </row>
    <row r="753" spans="2:13" ht="12.75">
      <c r="B753" s="215">
        <v>3000</v>
      </c>
      <c r="C753" s="72" t="s">
        <v>0</v>
      </c>
      <c r="D753" s="11" t="s">
        <v>20</v>
      </c>
      <c r="E753" s="1" t="s">
        <v>363</v>
      </c>
      <c r="F753" s="58" t="s">
        <v>364</v>
      </c>
      <c r="G753" s="29" t="s">
        <v>48</v>
      </c>
      <c r="H753" s="5">
        <v>23</v>
      </c>
      <c r="I753" s="21">
        <f t="shared" si="66"/>
        <v>6.25</v>
      </c>
      <c r="K753" t="s">
        <v>0</v>
      </c>
      <c r="M753" s="2">
        <v>480</v>
      </c>
    </row>
    <row r="754" spans="2:13" ht="12.75">
      <c r="B754" s="215">
        <v>3000</v>
      </c>
      <c r="C754" s="72" t="s">
        <v>0</v>
      </c>
      <c r="D754" s="1" t="s">
        <v>20</v>
      </c>
      <c r="E754" s="1" t="s">
        <v>363</v>
      </c>
      <c r="F754" s="58" t="s">
        <v>365</v>
      </c>
      <c r="G754" s="26" t="s">
        <v>310</v>
      </c>
      <c r="H754" s="5">
        <v>24</v>
      </c>
      <c r="I754" s="21">
        <f t="shared" si="66"/>
        <v>6.25</v>
      </c>
      <c r="K754" t="s">
        <v>0</v>
      </c>
      <c r="M754" s="2">
        <v>480</v>
      </c>
    </row>
    <row r="755" spans="2:13" ht="12.75">
      <c r="B755" s="215">
        <v>3000</v>
      </c>
      <c r="C755" s="72" t="s">
        <v>0</v>
      </c>
      <c r="D755" s="1" t="s">
        <v>20</v>
      </c>
      <c r="E755" s="1" t="s">
        <v>363</v>
      </c>
      <c r="F755" s="58" t="s">
        <v>366</v>
      </c>
      <c r="G755" s="26" t="s">
        <v>79</v>
      </c>
      <c r="H755" s="5">
        <v>25</v>
      </c>
      <c r="I755" s="21">
        <f t="shared" si="66"/>
        <v>6.25</v>
      </c>
      <c r="K755" t="s">
        <v>0</v>
      </c>
      <c r="M755" s="2">
        <v>480</v>
      </c>
    </row>
    <row r="756" spans="2:13" ht="12.75">
      <c r="B756" s="215">
        <v>3000</v>
      </c>
      <c r="C756" s="72" t="s">
        <v>0</v>
      </c>
      <c r="D756" s="1" t="s">
        <v>20</v>
      </c>
      <c r="E756" s="1" t="s">
        <v>363</v>
      </c>
      <c r="F756" s="58" t="s">
        <v>367</v>
      </c>
      <c r="G756" s="26" t="s">
        <v>81</v>
      </c>
      <c r="H756" s="5">
        <v>26</v>
      </c>
      <c r="I756" s="21">
        <f t="shared" si="66"/>
        <v>6.25</v>
      </c>
      <c r="K756" t="s">
        <v>0</v>
      </c>
      <c r="M756" s="2">
        <v>480</v>
      </c>
    </row>
    <row r="757" spans="2:13" ht="12.75">
      <c r="B757" s="215">
        <v>8000</v>
      </c>
      <c r="C757" s="72" t="s">
        <v>0</v>
      </c>
      <c r="D757" s="1" t="s">
        <v>20</v>
      </c>
      <c r="E757" s="1" t="s">
        <v>363</v>
      </c>
      <c r="F757" s="58" t="s">
        <v>368</v>
      </c>
      <c r="G757" s="26" t="s">
        <v>35</v>
      </c>
      <c r="H757" s="5">
        <v>27</v>
      </c>
      <c r="I757" s="21">
        <f t="shared" si="66"/>
        <v>16.666666666666668</v>
      </c>
      <c r="K757" t="s">
        <v>0</v>
      </c>
      <c r="M757" s="2">
        <v>480</v>
      </c>
    </row>
    <row r="758" spans="2:13" ht="12.75">
      <c r="B758" s="215">
        <v>3000</v>
      </c>
      <c r="C758" s="72" t="s">
        <v>0</v>
      </c>
      <c r="D758" s="1" t="s">
        <v>20</v>
      </c>
      <c r="E758" s="1" t="s">
        <v>363</v>
      </c>
      <c r="F758" s="58" t="s">
        <v>369</v>
      </c>
      <c r="G758" s="26" t="s">
        <v>50</v>
      </c>
      <c r="H758" s="5">
        <v>28</v>
      </c>
      <c r="I758" s="21">
        <f t="shared" si="66"/>
        <v>6.25</v>
      </c>
      <c r="K758" t="s">
        <v>0</v>
      </c>
      <c r="M758" s="2">
        <v>480</v>
      </c>
    </row>
    <row r="759" spans="2:13" ht="12.75">
      <c r="B759" s="215">
        <v>3000</v>
      </c>
      <c r="C759" s="72" t="s">
        <v>0</v>
      </c>
      <c r="D759" s="1" t="s">
        <v>20</v>
      </c>
      <c r="E759" s="1" t="s">
        <v>363</v>
      </c>
      <c r="F759" s="58" t="s">
        <v>370</v>
      </c>
      <c r="G759" s="26" t="s">
        <v>54</v>
      </c>
      <c r="H759" s="5">
        <v>29</v>
      </c>
      <c r="I759" s="21">
        <f t="shared" si="66"/>
        <v>6.25</v>
      </c>
      <c r="K759" t="s">
        <v>0</v>
      </c>
      <c r="M759" s="2">
        <v>480</v>
      </c>
    </row>
    <row r="760" spans="2:13" ht="12.75">
      <c r="B760" s="217">
        <v>5000</v>
      </c>
      <c r="C760" s="72" t="s">
        <v>0</v>
      </c>
      <c r="D760" s="1" t="s">
        <v>20</v>
      </c>
      <c r="E760" s="1" t="s">
        <v>363</v>
      </c>
      <c r="F760" s="58" t="s">
        <v>371</v>
      </c>
      <c r="G760" s="26" t="s">
        <v>56</v>
      </c>
      <c r="H760" s="5">
        <v>30</v>
      </c>
      <c r="I760" s="21">
        <f t="shared" si="66"/>
        <v>10.416666666666666</v>
      </c>
      <c r="K760" t="s">
        <v>0</v>
      </c>
      <c r="M760" s="2">
        <v>480</v>
      </c>
    </row>
    <row r="761" spans="2:13" ht="12.75">
      <c r="B761" s="215">
        <v>3000</v>
      </c>
      <c r="C761" s="72" t="s">
        <v>0</v>
      </c>
      <c r="D761" s="1" t="s">
        <v>20</v>
      </c>
      <c r="E761" s="1" t="s">
        <v>363</v>
      </c>
      <c r="F761" s="58" t="s">
        <v>372</v>
      </c>
      <c r="G761" s="26" t="s">
        <v>90</v>
      </c>
      <c r="H761" s="5">
        <v>31</v>
      </c>
      <c r="I761" s="21">
        <f t="shared" si="66"/>
        <v>6.25</v>
      </c>
      <c r="K761" t="s">
        <v>0</v>
      </c>
      <c r="M761" s="2">
        <v>480</v>
      </c>
    </row>
    <row r="762" spans="2:13" ht="12.75">
      <c r="B762" s="215">
        <v>2000</v>
      </c>
      <c r="C762" s="72" t="s">
        <v>0</v>
      </c>
      <c r="D762" s="1" t="s">
        <v>20</v>
      </c>
      <c r="E762" s="1" t="s">
        <v>363</v>
      </c>
      <c r="F762" s="58" t="s">
        <v>373</v>
      </c>
      <c r="G762" s="26" t="s">
        <v>129</v>
      </c>
      <c r="H762" s="5">
        <v>32</v>
      </c>
      <c r="I762" s="21">
        <f t="shared" si="66"/>
        <v>4.166666666666667</v>
      </c>
      <c r="K762" t="s">
        <v>0</v>
      </c>
      <c r="M762" s="2">
        <v>480</v>
      </c>
    </row>
    <row r="763" spans="2:13" ht="12.75">
      <c r="B763" s="215">
        <v>3000</v>
      </c>
      <c r="C763" s="72" t="s">
        <v>0</v>
      </c>
      <c r="D763" s="1" t="s">
        <v>20</v>
      </c>
      <c r="E763" s="1" t="s">
        <v>363</v>
      </c>
      <c r="F763" s="58" t="s">
        <v>374</v>
      </c>
      <c r="G763" s="26" t="s">
        <v>148</v>
      </c>
      <c r="H763" s="5">
        <v>33</v>
      </c>
      <c r="I763" s="21">
        <f t="shared" si="66"/>
        <v>6.25</v>
      </c>
      <c r="K763" t="s">
        <v>0</v>
      </c>
      <c r="M763" s="2">
        <v>480</v>
      </c>
    </row>
    <row r="764" spans="2:13" ht="12.75">
      <c r="B764" s="217">
        <v>5000</v>
      </c>
      <c r="C764" s="72" t="s">
        <v>0</v>
      </c>
      <c r="D764" s="1" t="s">
        <v>20</v>
      </c>
      <c r="E764" s="1" t="s">
        <v>363</v>
      </c>
      <c r="F764" s="58" t="s">
        <v>375</v>
      </c>
      <c r="G764" s="26" t="s">
        <v>152</v>
      </c>
      <c r="H764" s="5">
        <v>34</v>
      </c>
      <c r="I764" s="21">
        <f t="shared" si="66"/>
        <v>10.416666666666666</v>
      </c>
      <c r="K764" t="s">
        <v>0</v>
      </c>
      <c r="M764" s="2">
        <v>480</v>
      </c>
    </row>
    <row r="765" spans="2:13" ht="12.75">
      <c r="B765" s="215">
        <v>3000</v>
      </c>
      <c r="C765" s="72" t="s">
        <v>0</v>
      </c>
      <c r="D765" s="1" t="s">
        <v>20</v>
      </c>
      <c r="E765" s="1" t="s">
        <v>363</v>
      </c>
      <c r="F765" s="58" t="s">
        <v>376</v>
      </c>
      <c r="G765" s="26" t="s">
        <v>167</v>
      </c>
      <c r="H765" s="5">
        <v>35</v>
      </c>
      <c r="I765" s="21">
        <f t="shared" si="66"/>
        <v>6.25</v>
      </c>
      <c r="K765" t="s">
        <v>0</v>
      </c>
      <c r="M765" s="2">
        <v>480</v>
      </c>
    </row>
    <row r="766" spans="2:13" ht="12.75">
      <c r="B766" s="215">
        <v>3000</v>
      </c>
      <c r="C766" s="72" t="s">
        <v>0</v>
      </c>
      <c r="D766" s="1" t="s">
        <v>20</v>
      </c>
      <c r="E766" s="1" t="s">
        <v>363</v>
      </c>
      <c r="F766" s="58" t="s">
        <v>377</v>
      </c>
      <c r="G766" s="26" t="s">
        <v>219</v>
      </c>
      <c r="H766" s="5">
        <v>36</v>
      </c>
      <c r="I766" s="21">
        <f t="shared" si="66"/>
        <v>6.25</v>
      </c>
      <c r="K766" t="s">
        <v>0</v>
      </c>
      <c r="M766" s="2">
        <v>480</v>
      </c>
    </row>
    <row r="767" spans="2:13" ht="12.75">
      <c r="B767" s="215">
        <v>3000</v>
      </c>
      <c r="C767" s="72" t="s">
        <v>0</v>
      </c>
      <c r="D767" s="1" t="s">
        <v>20</v>
      </c>
      <c r="E767" s="1" t="s">
        <v>363</v>
      </c>
      <c r="F767" s="58" t="s">
        <v>378</v>
      </c>
      <c r="G767" s="26" t="s">
        <v>222</v>
      </c>
      <c r="H767" s="5">
        <v>37</v>
      </c>
      <c r="I767" s="21">
        <f t="shared" si="66"/>
        <v>6.25</v>
      </c>
      <c r="K767" t="s">
        <v>0</v>
      </c>
      <c r="M767" s="2">
        <v>480</v>
      </c>
    </row>
    <row r="768" spans="2:13" ht="12.75">
      <c r="B768" s="215">
        <v>3000</v>
      </c>
      <c r="C768" s="1" t="s">
        <v>0</v>
      </c>
      <c r="D768" s="1" t="s">
        <v>20</v>
      </c>
      <c r="E768" s="1" t="s">
        <v>363</v>
      </c>
      <c r="F768" s="58" t="s">
        <v>379</v>
      </c>
      <c r="G768" s="26" t="s">
        <v>250</v>
      </c>
      <c r="H768" s="5">
        <v>38</v>
      </c>
      <c r="I768" s="21">
        <f t="shared" si="66"/>
        <v>6.25</v>
      </c>
      <c r="K768" t="s">
        <v>0</v>
      </c>
      <c r="M768" s="2">
        <v>480</v>
      </c>
    </row>
    <row r="769" spans="2:13" ht="12.75">
      <c r="B769" s="215">
        <v>3000</v>
      </c>
      <c r="C769" s="1" t="s">
        <v>0</v>
      </c>
      <c r="D769" s="1" t="s">
        <v>20</v>
      </c>
      <c r="E769" s="1" t="s">
        <v>363</v>
      </c>
      <c r="F769" s="58" t="s">
        <v>380</v>
      </c>
      <c r="G769" s="26" t="s">
        <v>252</v>
      </c>
      <c r="H769" s="5">
        <v>39</v>
      </c>
      <c r="I769" s="21">
        <f t="shared" si="66"/>
        <v>6.25</v>
      </c>
      <c r="K769" t="s">
        <v>0</v>
      </c>
      <c r="M769" s="2">
        <v>480</v>
      </c>
    </row>
    <row r="770" spans="2:13" ht="12.75">
      <c r="B770" s="217">
        <v>5000</v>
      </c>
      <c r="C770" s="1" t="s">
        <v>0</v>
      </c>
      <c r="D770" s="1" t="s">
        <v>20</v>
      </c>
      <c r="E770" s="1" t="s">
        <v>363</v>
      </c>
      <c r="F770" s="58" t="s">
        <v>381</v>
      </c>
      <c r="G770" s="26" t="s">
        <v>382</v>
      </c>
      <c r="H770" s="5">
        <v>40</v>
      </c>
      <c r="I770" s="21">
        <f t="shared" si="66"/>
        <v>10.416666666666666</v>
      </c>
      <c r="K770" t="s">
        <v>0</v>
      </c>
      <c r="M770" s="2">
        <v>480</v>
      </c>
    </row>
    <row r="771" spans="2:13" ht="12.75">
      <c r="B771" s="217">
        <v>5000</v>
      </c>
      <c r="C771" s="1" t="s">
        <v>0</v>
      </c>
      <c r="D771" s="1" t="s">
        <v>20</v>
      </c>
      <c r="E771" s="1" t="s">
        <v>363</v>
      </c>
      <c r="F771" s="58" t="s">
        <v>383</v>
      </c>
      <c r="G771" s="26" t="s">
        <v>384</v>
      </c>
      <c r="H771" s="5">
        <v>41</v>
      </c>
      <c r="I771" s="21">
        <f t="shared" si="66"/>
        <v>10.416666666666666</v>
      </c>
      <c r="K771" t="s">
        <v>0</v>
      </c>
      <c r="M771" s="2">
        <v>480</v>
      </c>
    </row>
    <row r="772" spans="2:13" ht="12.75">
      <c r="B772" s="217">
        <v>2500</v>
      </c>
      <c r="C772" s="72" t="s">
        <v>0</v>
      </c>
      <c r="D772" s="11" t="s">
        <v>20</v>
      </c>
      <c r="E772" s="11" t="s">
        <v>385</v>
      </c>
      <c r="F772" s="58" t="s">
        <v>386</v>
      </c>
      <c r="G772" s="29" t="s">
        <v>48</v>
      </c>
      <c r="H772" s="5">
        <v>42</v>
      </c>
      <c r="I772" s="21">
        <f t="shared" si="66"/>
        <v>5.208333333333333</v>
      </c>
      <c r="K772" t="s">
        <v>0</v>
      </c>
      <c r="M772" s="2">
        <v>480</v>
      </c>
    </row>
    <row r="773" spans="2:13" ht="12.75">
      <c r="B773" s="215">
        <v>2500</v>
      </c>
      <c r="C773" s="72" t="s">
        <v>0</v>
      </c>
      <c r="D773" s="1" t="s">
        <v>20</v>
      </c>
      <c r="E773" s="1" t="s">
        <v>385</v>
      </c>
      <c r="F773" s="58" t="s">
        <v>387</v>
      </c>
      <c r="G773" s="26" t="s">
        <v>310</v>
      </c>
      <c r="H773" s="5">
        <v>43</v>
      </c>
      <c r="I773" s="21">
        <f t="shared" si="66"/>
        <v>5.208333333333333</v>
      </c>
      <c r="K773" t="s">
        <v>0</v>
      </c>
      <c r="M773" s="2">
        <v>480</v>
      </c>
    </row>
    <row r="774" spans="2:13" ht="12.75">
      <c r="B774" s="215">
        <v>2500</v>
      </c>
      <c r="C774" s="72" t="s">
        <v>0</v>
      </c>
      <c r="D774" s="1" t="s">
        <v>20</v>
      </c>
      <c r="E774" s="1" t="s">
        <v>385</v>
      </c>
      <c r="F774" s="58" t="s">
        <v>388</v>
      </c>
      <c r="G774" s="26" t="s">
        <v>79</v>
      </c>
      <c r="H774" s="5">
        <v>44</v>
      </c>
      <c r="I774" s="21">
        <f t="shared" si="66"/>
        <v>5.208333333333333</v>
      </c>
      <c r="K774" t="s">
        <v>0</v>
      </c>
      <c r="M774" s="2">
        <v>480</v>
      </c>
    </row>
    <row r="775" spans="2:13" ht="12.75">
      <c r="B775" s="215">
        <v>2500</v>
      </c>
      <c r="C775" s="72" t="s">
        <v>0</v>
      </c>
      <c r="D775" s="1" t="s">
        <v>20</v>
      </c>
      <c r="E775" s="1" t="s">
        <v>385</v>
      </c>
      <c r="F775" s="58" t="s">
        <v>389</v>
      </c>
      <c r="G775" s="26" t="s">
        <v>81</v>
      </c>
      <c r="H775" s="5">
        <v>45</v>
      </c>
      <c r="I775" s="21">
        <f t="shared" si="66"/>
        <v>5.208333333333333</v>
      </c>
      <c r="K775" t="s">
        <v>0</v>
      </c>
      <c r="M775" s="2">
        <v>480</v>
      </c>
    </row>
    <row r="776" spans="2:13" ht="12.75">
      <c r="B776" s="215">
        <v>2500</v>
      </c>
      <c r="C776" s="72" t="s">
        <v>0</v>
      </c>
      <c r="D776" s="1" t="s">
        <v>20</v>
      </c>
      <c r="E776" s="1" t="s">
        <v>385</v>
      </c>
      <c r="F776" s="58" t="s">
        <v>390</v>
      </c>
      <c r="G776" s="26" t="s">
        <v>35</v>
      </c>
      <c r="H776" s="5">
        <v>46</v>
      </c>
      <c r="I776" s="21">
        <f t="shared" si="66"/>
        <v>5.208333333333333</v>
      </c>
      <c r="K776" t="s">
        <v>0</v>
      </c>
      <c r="M776" s="2">
        <v>480</v>
      </c>
    </row>
    <row r="777" spans="2:13" ht="12.75">
      <c r="B777" s="215">
        <v>2500</v>
      </c>
      <c r="C777" s="72" t="s">
        <v>0</v>
      </c>
      <c r="D777" s="1" t="s">
        <v>20</v>
      </c>
      <c r="E777" s="1" t="s">
        <v>385</v>
      </c>
      <c r="F777" s="58" t="s">
        <v>391</v>
      </c>
      <c r="G777" s="26" t="s">
        <v>50</v>
      </c>
      <c r="H777" s="5">
        <v>47</v>
      </c>
      <c r="I777" s="21">
        <f t="shared" si="66"/>
        <v>5.208333333333333</v>
      </c>
      <c r="K777" t="s">
        <v>0</v>
      </c>
      <c r="M777" s="2">
        <v>480</v>
      </c>
    </row>
    <row r="778" spans="2:13" ht="12.75">
      <c r="B778" s="215">
        <v>2500</v>
      </c>
      <c r="C778" s="72" t="s">
        <v>0</v>
      </c>
      <c r="D778" s="1" t="s">
        <v>20</v>
      </c>
      <c r="E778" s="1" t="s">
        <v>385</v>
      </c>
      <c r="F778" s="58" t="s">
        <v>392</v>
      </c>
      <c r="G778" s="26" t="s">
        <v>54</v>
      </c>
      <c r="H778" s="5">
        <v>48</v>
      </c>
      <c r="I778" s="21">
        <f t="shared" si="66"/>
        <v>5.208333333333333</v>
      </c>
      <c r="K778" t="s">
        <v>0</v>
      </c>
      <c r="M778" s="2">
        <v>480</v>
      </c>
    </row>
    <row r="779" spans="2:13" ht="12.75">
      <c r="B779" s="215">
        <v>2500</v>
      </c>
      <c r="C779" s="72" t="s">
        <v>0</v>
      </c>
      <c r="D779" s="1" t="s">
        <v>20</v>
      </c>
      <c r="E779" s="1" t="s">
        <v>385</v>
      </c>
      <c r="F779" s="58" t="s">
        <v>393</v>
      </c>
      <c r="G779" s="26" t="s">
        <v>56</v>
      </c>
      <c r="H779" s="5">
        <v>49</v>
      </c>
      <c r="I779" s="21">
        <f t="shared" si="66"/>
        <v>5.208333333333333</v>
      </c>
      <c r="K779" t="s">
        <v>0</v>
      </c>
      <c r="M779" s="2">
        <v>480</v>
      </c>
    </row>
    <row r="780" spans="2:13" ht="12.75">
      <c r="B780" s="215">
        <v>2500</v>
      </c>
      <c r="C780" s="72" t="s">
        <v>0</v>
      </c>
      <c r="D780" s="1" t="s">
        <v>20</v>
      </c>
      <c r="E780" s="1" t="s">
        <v>385</v>
      </c>
      <c r="F780" s="58" t="s">
        <v>394</v>
      </c>
      <c r="G780" s="26" t="s">
        <v>90</v>
      </c>
      <c r="H780" s="5">
        <v>50</v>
      </c>
      <c r="I780" s="21">
        <f t="shared" si="66"/>
        <v>5.208333333333333</v>
      </c>
      <c r="K780" t="s">
        <v>0</v>
      </c>
      <c r="M780" s="2">
        <v>480</v>
      </c>
    </row>
    <row r="781" spans="2:13" ht="12.75">
      <c r="B781" s="215">
        <v>2500</v>
      </c>
      <c r="C781" s="72" t="s">
        <v>0</v>
      </c>
      <c r="D781" s="1" t="s">
        <v>20</v>
      </c>
      <c r="E781" s="1" t="s">
        <v>385</v>
      </c>
      <c r="F781" s="58" t="s">
        <v>395</v>
      </c>
      <c r="G781" s="26" t="s">
        <v>129</v>
      </c>
      <c r="H781" s="5">
        <v>51</v>
      </c>
      <c r="I781" s="21">
        <f t="shared" si="66"/>
        <v>5.208333333333333</v>
      </c>
      <c r="K781" t="s">
        <v>0</v>
      </c>
      <c r="M781" s="2">
        <v>480</v>
      </c>
    </row>
    <row r="782" spans="2:13" ht="12.75">
      <c r="B782" s="215">
        <v>2500</v>
      </c>
      <c r="C782" s="72" t="s">
        <v>0</v>
      </c>
      <c r="D782" s="1" t="s">
        <v>20</v>
      </c>
      <c r="E782" s="1" t="s">
        <v>385</v>
      </c>
      <c r="F782" s="58" t="s">
        <v>396</v>
      </c>
      <c r="G782" s="26" t="s">
        <v>148</v>
      </c>
      <c r="H782" s="5">
        <v>52</v>
      </c>
      <c r="I782" s="21">
        <f t="shared" si="66"/>
        <v>5.208333333333333</v>
      </c>
      <c r="K782" t="s">
        <v>0</v>
      </c>
      <c r="M782" s="2">
        <v>480</v>
      </c>
    </row>
    <row r="783" spans="2:13" ht="12.75">
      <c r="B783" s="215">
        <v>2500</v>
      </c>
      <c r="C783" s="72" t="s">
        <v>0</v>
      </c>
      <c r="D783" s="1" t="s">
        <v>20</v>
      </c>
      <c r="E783" s="1" t="s">
        <v>385</v>
      </c>
      <c r="F783" s="58" t="s">
        <v>397</v>
      </c>
      <c r="G783" s="26" t="s">
        <v>152</v>
      </c>
      <c r="H783" s="5">
        <v>53</v>
      </c>
      <c r="I783" s="21">
        <f t="shared" si="66"/>
        <v>5.208333333333333</v>
      </c>
      <c r="K783" t="s">
        <v>0</v>
      </c>
      <c r="M783" s="2">
        <v>480</v>
      </c>
    </row>
    <row r="784" spans="2:13" ht="12.75">
      <c r="B784" s="215">
        <v>2500</v>
      </c>
      <c r="C784" s="72" t="s">
        <v>0</v>
      </c>
      <c r="D784" s="1" t="s">
        <v>20</v>
      </c>
      <c r="E784" s="1" t="s">
        <v>385</v>
      </c>
      <c r="F784" s="58" t="s">
        <v>398</v>
      </c>
      <c r="G784" s="26" t="s">
        <v>167</v>
      </c>
      <c r="H784" s="5">
        <v>54</v>
      </c>
      <c r="I784" s="21">
        <f t="shared" si="66"/>
        <v>5.208333333333333</v>
      </c>
      <c r="K784" t="s">
        <v>0</v>
      </c>
      <c r="M784" s="2">
        <v>480</v>
      </c>
    </row>
    <row r="785" spans="1:13" s="14" customFormat="1" ht="12.75">
      <c r="A785" s="1"/>
      <c r="B785" s="215">
        <v>2500</v>
      </c>
      <c r="C785" s="72" t="s">
        <v>0</v>
      </c>
      <c r="D785" s="1" t="s">
        <v>20</v>
      </c>
      <c r="E785" s="1" t="s">
        <v>385</v>
      </c>
      <c r="F785" s="58" t="s">
        <v>399</v>
      </c>
      <c r="G785" s="26" t="s">
        <v>219</v>
      </c>
      <c r="H785" s="5">
        <v>55</v>
      </c>
      <c r="I785" s="21">
        <f t="shared" si="66"/>
        <v>5.208333333333333</v>
      </c>
      <c r="J785"/>
      <c r="K785" t="s">
        <v>0</v>
      </c>
      <c r="L785"/>
      <c r="M785" s="2">
        <v>480</v>
      </c>
    </row>
    <row r="786" spans="2:13" ht="12.75">
      <c r="B786" s="215">
        <v>2500</v>
      </c>
      <c r="C786" s="72" t="s">
        <v>0</v>
      </c>
      <c r="D786" s="1" t="s">
        <v>20</v>
      </c>
      <c r="E786" s="1" t="s">
        <v>385</v>
      </c>
      <c r="F786" s="58" t="s">
        <v>400</v>
      </c>
      <c r="G786" s="26" t="s">
        <v>222</v>
      </c>
      <c r="H786" s="5">
        <v>56</v>
      </c>
      <c r="I786" s="21">
        <f t="shared" si="66"/>
        <v>5.208333333333333</v>
      </c>
      <c r="K786" t="s">
        <v>0</v>
      </c>
      <c r="M786" s="2">
        <v>480</v>
      </c>
    </row>
    <row r="787" spans="2:13" ht="12.75">
      <c r="B787" s="215">
        <v>2500</v>
      </c>
      <c r="C787" s="1" t="s">
        <v>0</v>
      </c>
      <c r="D787" s="1" t="s">
        <v>20</v>
      </c>
      <c r="E787" s="1" t="s">
        <v>385</v>
      </c>
      <c r="F787" s="58" t="s">
        <v>401</v>
      </c>
      <c r="G787" s="26" t="s">
        <v>250</v>
      </c>
      <c r="H787" s="5">
        <v>57</v>
      </c>
      <c r="I787" s="21">
        <f t="shared" si="66"/>
        <v>5.208333333333333</v>
      </c>
      <c r="K787" t="s">
        <v>0</v>
      </c>
      <c r="M787" s="2">
        <v>480</v>
      </c>
    </row>
    <row r="788" spans="2:13" ht="12.75">
      <c r="B788" s="215">
        <v>2500</v>
      </c>
      <c r="C788" s="1" t="s">
        <v>0</v>
      </c>
      <c r="D788" s="1" t="s">
        <v>20</v>
      </c>
      <c r="E788" s="1" t="s">
        <v>402</v>
      </c>
      <c r="F788" s="58" t="s">
        <v>403</v>
      </c>
      <c r="G788" s="26" t="s">
        <v>291</v>
      </c>
      <c r="H788" s="5">
        <v>58</v>
      </c>
      <c r="I788" s="21">
        <f t="shared" si="66"/>
        <v>5.208333333333333</v>
      </c>
      <c r="K788" t="s">
        <v>0</v>
      </c>
      <c r="M788" s="2">
        <v>480</v>
      </c>
    </row>
    <row r="789" spans="1:13" ht="12.75">
      <c r="A789" s="11"/>
      <c r="B789" s="217">
        <v>5000</v>
      </c>
      <c r="C789" s="72" t="s">
        <v>0</v>
      </c>
      <c r="D789" s="11" t="s">
        <v>20</v>
      </c>
      <c r="E789" s="11" t="s">
        <v>404</v>
      </c>
      <c r="F789" s="119" t="s">
        <v>405</v>
      </c>
      <c r="G789" s="29" t="s">
        <v>48</v>
      </c>
      <c r="H789" s="5">
        <v>59</v>
      </c>
      <c r="I789" s="21">
        <f t="shared" si="66"/>
        <v>10.416666666666666</v>
      </c>
      <c r="J789" s="14"/>
      <c r="K789" s="14" t="s">
        <v>0</v>
      </c>
      <c r="L789" s="14"/>
      <c r="M789" s="2">
        <v>480</v>
      </c>
    </row>
    <row r="790" spans="2:13" ht="12.75">
      <c r="B790" s="215">
        <v>2500</v>
      </c>
      <c r="C790" s="72" t="s">
        <v>0</v>
      </c>
      <c r="D790" s="1" t="s">
        <v>20</v>
      </c>
      <c r="E790" s="1" t="s">
        <v>404</v>
      </c>
      <c r="F790" s="58" t="s">
        <v>406</v>
      </c>
      <c r="G790" s="26" t="s">
        <v>310</v>
      </c>
      <c r="H790" s="5">
        <v>60</v>
      </c>
      <c r="I790" s="21">
        <f t="shared" si="66"/>
        <v>5.208333333333333</v>
      </c>
      <c r="K790" t="s">
        <v>0</v>
      </c>
      <c r="M790" s="2">
        <v>480</v>
      </c>
    </row>
    <row r="791" spans="2:13" ht="12.75">
      <c r="B791" s="215">
        <v>2500</v>
      </c>
      <c r="C791" s="72" t="s">
        <v>0</v>
      </c>
      <c r="D791" s="1" t="s">
        <v>20</v>
      </c>
      <c r="E791" s="1" t="s">
        <v>404</v>
      </c>
      <c r="F791" s="58" t="s">
        <v>407</v>
      </c>
      <c r="G791" s="26" t="s">
        <v>79</v>
      </c>
      <c r="H791" s="5">
        <v>61</v>
      </c>
      <c r="I791" s="21">
        <f t="shared" si="66"/>
        <v>5.208333333333333</v>
      </c>
      <c r="K791" t="s">
        <v>0</v>
      </c>
      <c r="M791" s="2">
        <v>480</v>
      </c>
    </row>
    <row r="792" spans="2:13" ht="12.75">
      <c r="B792" s="215">
        <v>5000</v>
      </c>
      <c r="C792" s="72" t="s">
        <v>0</v>
      </c>
      <c r="D792" s="1" t="s">
        <v>20</v>
      </c>
      <c r="E792" s="1" t="s">
        <v>404</v>
      </c>
      <c r="F792" s="58" t="s">
        <v>408</v>
      </c>
      <c r="G792" s="26" t="s">
        <v>81</v>
      </c>
      <c r="H792" s="5">
        <v>62</v>
      </c>
      <c r="I792" s="21">
        <f t="shared" si="66"/>
        <v>10.416666666666666</v>
      </c>
      <c r="K792" t="s">
        <v>0</v>
      </c>
      <c r="M792" s="2">
        <v>480</v>
      </c>
    </row>
    <row r="793" spans="2:13" ht="12.75">
      <c r="B793" s="215">
        <v>2500</v>
      </c>
      <c r="C793" s="72" t="s">
        <v>0</v>
      </c>
      <c r="D793" s="1" t="s">
        <v>20</v>
      </c>
      <c r="E793" s="1" t="s">
        <v>404</v>
      </c>
      <c r="F793" s="58" t="s">
        <v>409</v>
      </c>
      <c r="G793" s="26" t="s">
        <v>35</v>
      </c>
      <c r="H793" s="5">
        <v>63</v>
      </c>
      <c r="I793" s="21">
        <f t="shared" si="66"/>
        <v>5.208333333333333</v>
      </c>
      <c r="K793" t="s">
        <v>0</v>
      </c>
      <c r="M793" s="2">
        <v>480</v>
      </c>
    </row>
    <row r="794" spans="2:13" ht="12.75">
      <c r="B794" s="215">
        <v>2500</v>
      </c>
      <c r="C794" s="72" t="s">
        <v>0</v>
      </c>
      <c r="D794" s="1" t="s">
        <v>20</v>
      </c>
      <c r="E794" s="1" t="s">
        <v>404</v>
      </c>
      <c r="F794" s="58" t="s">
        <v>410</v>
      </c>
      <c r="G794" s="26" t="s">
        <v>54</v>
      </c>
      <c r="H794" s="5">
        <v>64</v>
      </c>
      <c r="I794" s="21">
        <f t="shared" si="66"/>
        <v>5.208333333333333</v>
      </c>
      <c r="K794" t="s">
        <v>0</v>
      </c>
      <c r="M794" s="2">
        <v>480</v>
      </c>
    </row>
    <row r="795" spans="2:13" ht="12.75">
      <c r="B795" s="292">
        <v>5000</v>
      </c>
      <c r="C795" s="72" t="s">
        <v>0</v>
      </c>
      <c r="D795" s="1" t="s">
        <v>20</v>
      </c>
      <c r="E795" s="1" t="s">
        <v>404</v>
      </c>
      <c r="F795" s="58" t="s">
        <v>411</v>
      </c>
      <c r="G795" s="26" t="s">
        <v>56</v>
      </c>
      <c r="H795" s="5">
        <v>65</v>
      </c>
      <c r="I795" s="21">
        <f aca="true" t="shared" si="67" ref="I795:I824">+B795/M795</f>
        <v>10.416666666666666</v>
      </c>
      <c r="K795" t="s">
        <v>0</v>
      </c>
      <c r="M795" s="2">
        <v>480</v>
      </c>
    </row>
    <row r="796" spans="2:13" ht="12.75">
      <c r="B796" s="215">
        <v>5000</v>
      </c>
      <c r="C796" s="72" t="s">
        <v>0</v>
      </c>
      <c r="D796" s="1" t="s">
        <v>20</v>
      </c>
      <c r="E796" s="1" t="s">
        <v>404</v>
      </c>
      <c r="F796" s="58" t="s">
        <v>412</v>
      </c>
      <c r="G796" s="26" t="s">
        <v>90</v>
      </c>
      <c r="H796" s="5">
        <v>66</v>
      </c>
      <c r="I796" s="21">
        <f t="shared" si="67"/>
        <v>10.416666666666666</v>
      </c>
      <c r="K796" t="s">
        <v>0</v>
      </c>
      <c r="M796" s="2">
        <v>480</v>
      </c>
    </row>
    <row r="797" spans="2:13" ht="12.75">
      <c r="B797" s="215">
        <v>2500</v>
      </c>
      <c r="C797" s="72" t="s">
        <v>0</v>
      </c>
      <c r="D797" s="1" t="s">
        <v>20</v>
      </c>
      <c r="E797" s="1" t="s">
        <v>404</v>
      </c>
      <c r="F797" s="92" t="s">
        <v>413</v>
      </c>
      <c r="G797" s="26" t="s">
        <v>129</v>
      </c>
      <c r="H797" s="5">
        <v>67</v>
      </c>
      <c r="I797" s="21">
        <f t="shared" si="67"/>
        <v>5.208333333333333</v>
      </c>
      <c r="K797" t="s">
        <v>0</v>
      </c>
      <c r="M797" s="2">
        <v>480</v>
      </c>
    </row>
    <row r="798" spans="2:13" ht="12.75">
      <c r="B798" s="215">
        <v>2500</v>
      </c>
      <c r="C798" s="72" t="s">
        <v>0</v>
      </c>
      <c r="D798" s="1" t="s">
        <v>20</v>
      </c>
      <c r="E798" s="1" t="s">
        <v>404</v>
      </c>
      <c r="F798" s="58" t="s">
        <v>414</v>
      </c>
      <c r="G798" s="26" t="s">
        <v>148</v>
      </c>
      <c r="H798" s="5">
        <v>68</v>
      </c>
      <c r="I798" s="21">
        <f t="shared" si="67"/>
        <v>5.208333333333333</v>
      </c>
      <c r="K798" t="s">
        <v>0</v>
      </c>
      <c r="M798" s="2">
        <v>480</v>
      </c>
    </row>
    <row r="799" spans="2:13" ht="12.75">
      <c r="B799" s="215">
        <v>2500</v>
      </c>
      <c r="C799" s="72" t="s">
        <v>0</v>
      </c>
      <c r="D799" s="1" t="s">
        <v>20</v>
      </c>
      <c r="E799" s="1" t="s">
        <v>404</v>
      </c>
      <c r="F799" s="58" t="s">
        <v>415</v>
      </c>
      <c r="G799" s="26" t="s">
        <v>163</v>
      </c>
      <c r="H799" s="5">
        <v>69</v>
      </c>
      <c r="I799" s="21">
        <f t="shared" si="67"/>
        <v>5.208333333333333</v>
      </c>
      <c r="K799" t="s">
        <v>0</v>
      </c>
      <c r="M799" s="2">
        <v>480</v>
      </c>
    </row>
    <row r="800" spans="2:13" ht="12.75">
      <c r="B800" s="215">
        <v>5000</v>
      </c>
      <c r="C800" s="72" t="s">
        <v>0</v>
      </c>
      <c r="D800" s="1" t="s">
        <v>20</v>
      </c>
      <c r="E800" s="1" t="s">
        <v>404</v>
      </c>
      <c r="F800" s="58" t="s">
        <v>416</v>
      </c>
      <c r="G800" s="26" t="s">
        <v>152</v>
      </c>
      <c r="H800" s="5">
        <v>70</v>
      </c>
      <c r="I800" s="21">
        <f t="shared" si="67"/>
        <v>10.416666666666666</v>
      </c>
      <c r="K800" t="s">
        <v>0</v>
      </c>
      <c r="M800" s="2">
        <v>480</v>
      </c>
    </row>
    <row r="801" spans="2:13" ht="12.75">
      <c r="B801" s="215">
        <v>2500</v>
      </c>
      <c r="C801" s="72" t="s">
        <v>0</v>
      </c>
      <c r="D801" s="1" t="s">
        <v>20</v>
      </c>
      <c r="E801" s="1" t="s">
        <v>404</v>
      </c>
      <c r="F801" s="58" t="s">
        <v>417</v>
      </c>
      <c r="G801" s="26" t="s">
        <v>167</v>
      </c>
      <c r="H801" s="5">
        <v>71</v>
      </c>
      <c r="I801" s="21">
        <f t="shared" si="67"/>
        <v>5.208333333333333</v>
      </c>
      <c r="K801" t="s">
        <v>0</v>
      </c>
      <c r="M801" s="2">
        <v>480</v>
      </c>
    </row>
    <row r="802" spans="2:13" ht="12.75">
      <c r="B802" s="215">
        <v>2500</v>
      </c>
      <c r="C802" s="72" t="s">
        <v>0</v>
      </c>
      <c r="D802" s="1" t="s">
        <v>20</v>
      </c>
      <c r="E802" s="1" t="s">
        <v>404</v>
      </c>
      <c r="F802" s="58" t="s">
        <v>418</v>
      </c>
      <c r="G802" s="26" t="s">
        <v>219</v>
      </c>
      <c r="H802" s="5">
        <v>72</v>
      </c>
      <c r="I802" s="21">
        <f t="shared" si="67"/>
        <v>5.208333333333333</v>
      </c>
      <c r="K802" t="s">
        <v>0</v>
      </c>
      <c r="M802" s="2">
        <v>480</v>
      </c>
    </row>
    <row r="803" spans="2:13" ht="12.75">
      <c r="B803" s="215">
        <v>2500</v>
      </c>
      <c r="C803" s="72" t="s">
        <v>0</v>
      </c>
      <c r="D803" s="1" t="s">
        <v>20</v>
      </c>
      <c r="E803" s="1" t="s">
        <v>404</v>
      </c>
      <c r="F803" s="58" t="s">
        <v>419</v>
      </c>
      <c r="G803" s="26" t="s">
        <v>222</v>
      </c>
      <c r="H803" s="5">
        <v>73</v>
      </c>
      <c r="I803" s="21">
        <f t="shared" si="67"/>
        <v>5.208333333333333</v>
      </c>
      <c r="K803" t="s">
        <v>0</v>
      </c>
      <c r="M803" s="2">
        <v>480</v>
      </c>
    </row>
    <row r="804" spans="2:13" ht="12.75">
      <c r="B804" s="215">
        <v>2500</v>
      </c>
      <c r="C804" s="1" t="s">
        <v>0</v>
      </c>
      <c r="D804" s="1" t="s">
        <v>20</v>
      </c>
      <c r="E804" s="1" t="s">
        <v>404</v>
      </c>
      <c r="F804" s="58" t="s">
        <v>420</v>
      </c>
      <c r="G804" s="26" t="s">
        <v>250</v>
      </c>
      <c r="H804" s="5">
        <v>74</v>
      </c>
      <c r="I804" s="21">
        <f t="shared" si="67"/>
        <v>5.208333333333333</v>
      </c>
      <c r="K804" t="s">
        <v>0</v>
      </c>
      <c r="M804" s="2">
        <v>480</v>
      </c>
    </row>
    <row r="805" spans="2:13" ht="12.75">
      <c r="B805" s="215">
        <v>2500</v>
      </c>
      <c r="C805" s="1" t="s">
        <v>0</v>
      </c>
      <c r="D805" s="1" t="s">
        <v>20</v>
      </c>
      <c r="E805" s="1" t="s">
        <v>404</v>
      </c>
      <c r="F805" s="58" t="s">
        <v>421</v>
      </c>
      <c r="G805" s="26" t="s">
        <v>256</v>
      </c>
      <c r="H805" s="5">
        <v>75</v>
      </c>
      <c r="I805" s="21">
        <f t="shared" si="67"/>
        <v>5.208333333333333</v>
      </c>
      <c r="K805" t="s">
        <v>0</v>
      </c>
      <c r="M805" s="2">
        <v>480</v>
      </c>
    </row>
    <row r="806" spans="2:13" ht="12.75">
      <c r="B806" s="215">
        <v>3000</v>
      </c>
      <c r="C806" s="72" t="s">
        <v>0</v>
      </c>
      <c r="D806" s="1" t="s">
        <v>20</v>
      </c>
      <c r="E806" s="1" t="s">
        <v>422</v>
      </c>
      <c r="F806" s="58" t="s">
        <v>423</v>
      </c>
      <c r="G806" s="26" t="s">
        <v>310</v>
      </c>
      <c r="H806" s="5">
        <v>76</v>
      </c>
      <c r="I806" s="21">
        <f t="shared" si="67"/>
        <v>6.25</v>
      </c>
      <c r="K806" t="s">
        <v>0</v>
      </c>
      <c r="M806" s="2">
        <v>480</v>
      </c>
    </row>
    <row r="807" spans="2:13" ht="12.75">
      <c r="B807" s="215">
        <v>3000</v>
      </c>
      <c r="C807" s="72" t="s">
        <v>0</v>
      </c>
      <c r="D807" s="1" t="s">
        <v>20</v>
      </c>
      <c r="E807" s="1" t="s">
        <v>422</v>
      </c>
      <c r="F807" s="58" t="s">
        <v>424</v>
      </c>
      <c r="G807" s="26" t="s">
        <v>79</v>
      </c>
      <c r="H807" s="5">
        <v>77</v>
      </c>
      <c r="I807" s="21">
        <f t="shared" si="67"/>
        <v>6.25</v>
      </c>
      <c r="K807" t="s">
        <v>0</v>
      </c>
      <c r="M807" s="2">
        <v>480</v>
      </c>
    </row>
    <row r="808" spans="2:13" ht="12.75">
      <c r="B808" s="215">
        <v>3000</v>
      </c>
      <c r="C808" s="72" t="s">
        <v>0</v>
      </c>
      <c r="D808" s="1" t="s">
        <v>20</v>
      </c>
      <c r="E808" s="1" t="s">
        <v>422</v>
      </c>
      <c r="F808" s="58" t="s">
        <v>425</v>
      </c>
      <c r="G808" s="26" t="s">
        <v>81</v>
      </c>
      <c r="H808" s="5">
        <v>78</v>
      </c>
      <c r="I808" s="21">
        <f t="shared" si="67"/>
        <v>6.25</v>
      </c>
      <c r="K808" t="s">
        <v>0</v>
      </c>
      <c r="M808" s="2">
        <v>480</v>
      </c>
    </row>
    <row r="809" spans="2:13" ht="12.75">
      <c r="B809" s="215">
        <v>3000</v>
      </c>
      <c r="C809" s="72" t="s">
        <v>0</v>
      </c>
      <c r="D809" s="1" t="s">
        <v>20</v>
      </c>
      <c r="E809" s="1" t="s">
        <v>422</v>
      </c>
      <c r="F809" s="92" t="s">
        <v>426</v>
      </c>
      <c r="G809" s="26" t="s">
        <v>56</v>
      </c>
      <c r="H809" s="5">
        <v>79</v>
      </c>
      <c r="I809" s="21">
        <f t="shared" si="67"/>
        <v>6.25</v>
      </c>
      <c r="K809" t="s">
        <v>0</v>
      </c>
      <c r="M809" s="2">
        <v>480</v>
      </c>
    </row>
    <row r="810" spans="2:13" ht="12.75">
      <c r="B810" s="215">
        <v>3000</v>
      </c>
      <c r="C810" s="72" t="s">
        <v>0</v>
      </c>
      <c r="D810" s="1" t="s">
        <v>20</v>
      </c>
      <c r="E810" s="1" t="s">
        <v>422</v>
      </c>
      <c r="F810" s="58" t="s">
        <v>427</v>
      </c>
      <c r="G810" s="26" t="s">
        <v>90</v>
      </c>
      <c r="H810" s="5">
        <v>80</v>
      </c>
      <c r="I810" s="21">
        <f t="shared" si="67"/>
        <v>6.25</v>
      </c>
      <c r="K810" t="s">
        <v>0</v>
      </c>
      <c r="M810" s="2">
        <v>480</v>
      </c>
    </row>
    <row r="811" spans="2:13" ht="12.75">
      <c r="B811" s="215">
        <v>2000</v>
      </c>
      <c r="C811" s="72" t="s">
        <v>0</v>
      </c>
      <c r="D811" s="1" t="s">
        <v>20</v>
      </c>
      <c r="E811" s="1" t="s">
        <v>422</v>
      </c>
      <c r="F811" s="58" t="s">
        <v>428</v>
      </c>
      <c r="G811" s="26" t="s">
        <v>129</v>
      </c>
      <c r="H811" s="5">
        <v>81</v>
      </c>
      <c r="I811" s="21">
        <f t="shared" si="67"/>
        <v>4.166666666666667</v>
      </c>
      <c r="K811" t="s">
        <v>0</v>
      </c>
      <c r="M811" s="2">
        <v>480</v>
      </c>
    </row>
    <row r="812" spans="2:13" ht="12.75">
      <c r="B812" s="215">
        <v>3000</v>
      </c>
      <c r="C812" s="72" t="s">
        <v>0</v>
      </c>
      <c r="D812" s="1" t="s">
        <v>20</v>
      </c>
      <c r="E812" s="1" t="s">
        <v>422</v>
      </c>
      <c r="F812" s="58" t="s">
        <v>429</v>
      </c>
      <c r="G812" s="26" t="s">
        <v>163</v>
      </c>
      <c r="H812" s="5">
        <v>82</v>
      </c>
      <c r="I812" s="21">
        <f t="shared" si="67"/>
        <v>6.25</v>
      </c>
      <c r="K812" t="s">
        <v>0</v>
      </c>
      <c r="M812" s="2">
        <v>480</v>
      </c>
    </row>
    <row r="813" spans="2:13" ht="12.75">
      <c r="B813" s="215">
        <v>3000</v>
      </c>
      <c r="C813" s="72" t="s">
        <v>0</v>
      </c>
      <c r="D813" s="1" t="s">
        <v>20</v>
      </c>
      <c r="E813" s="1" t="s">
        <v>422</v>
      </c>
      <c r="F813" s="58" t="s">
        <v>430</v>
      </c>
      <c r="G813" s="26" t="s">
        <v>152</v>
      </c>
      <c r="H813" s="5">
        <v>83</v>
      </c>
      <c r="I813" s="21">
        <f t="shared" si="67"/>
        <v>6.25</v>
      </c>
      <c r="K813" t="s">
        <v>0</v>
      </c>
      <c r="M813" s="2">
        <v>480</v>
      </c>
    </row>
    <row r="814" spans="1:13" s="14" customFormat="1" ht="12.75">
      <c r="A814" s="1"/>
      <c r="B814" s="292">
        <v>3000</v>
      </c>
      <c r="C814" s="72" t="s">
        <v>0</v>
      </c>
      <c r="D814" s="1" t="s">
        <v>20</v>
      </c>
      <c r="E814" s="1" t="s">
        <v>422</v>
      </c>
      <c r="F814" s="58" t="s">
        <v>431</v>
      </c>
      <c r="G814" s="26" t="s">
        <v>167</v>
      </c>
      <c r="H814" s="5">
        <v>84</v>
      </c>
      <c r="I814" s="21">
        <f t="shared" si="67"/>
        <v>6.25</v>
      </c>
      <c r="J814"/>
      <c r="K814" t="s">
        <v>0</v>
      </c>
      <c r="L814"/>
      <c r="M814" s="2">
        <v>480</v>
      </c>
    </row>
    <row r="815" spans="2:13" ht="12.75">
      <c r="B815" s="215">
        <v>3000</v>
      </c>
      <c r="C815" s="72" t="s">
        <v>0</v>
      </c>
      <c r="D815" s="1" t="s">
        <v>20</v>
      </c>
      <c r="E815" s="1" t="s">
        <v>422</v>
      </c>
      <c r="F815" s="92" t="s">
        <v>432</v>
      </c>
      <c r="G815" s="26" t="s">
        <v>219</v>
      </c>
      <c r="H815" s="5">
        <v>85</v>
      </c>
      <c r="I815" s="21">
        <f t="shared" si="67"/>
        <v>6.25</v>
      </c>
      <c r="K815" t="s">
        <v>0</v>
      </c>
      <c r="M815" s="2">
        <v>480</v>
      </c>
    </row>
    <row r="816" spans="2:13" ht="12.75">
      <c r="B816" s="215">
        <v>3000</v>
      </c>
      <c r="C816" s="72" t="s">
        <v>0</v>
      </c>
      <c r="D816" s="1" t="s">
        <v>20</v>
      </c>
      <c r="E816" s="1" t="s">
        <v>422</v>
      </c>
      <c r="F816" s="58" t="s">
        <v>433</v>
      </c>
      <c r="G816" s="26" t="s">
        <v>222</v>
      </c>
      <c r="H816" s="5">
        <v>86</v>
      </c>
      <c r="I816" s="21">
        <f t="shared" si="67"/>
        <v>6.25</v>
      </c>
      <c r="K816" t="s">
        <v>0</v>
      </c>
      <c r="M816" s="2">
        <v>480</v>
      </c>
    </row>
    <row r="817" spans="2:13" ht="12.75">
      <c r="B817" s="215">
        <v>3000</v>
      </c>
      <c r="C817" s="72" t="s">
        <v>0</v>
      </c>
      <c r="D817" s="1" t="s">
        <v>20</v>
      </c>
      <c r="E817" s="1" t="s">
        <v>422</v>
      </c>
      <c r="F817" s="58" t="s">
        <v>434</v>
      </c>
      <c r="G817" s="26" t="s">
        <v>250</v>
      </c>
      <c r="H817" s="5">
        <v>87</v>
      </c>
      <c r="I817" s="21">
        <f t="shared" si="67"/>
        <v>6.25</v>
      </c>
      <c r="K817" t="s">
        <v>0</v>
      </c>
      <c r="M817" s="2">
        <v>480</v>
      </c>
    </row>
    <row r="818" spans="1:13" s="69" customFormat="1" ht="12.75">
      <c r="A818" s="11"/>
      <c r="B818" s="217">
        <v>5000</v>
      </c>
      <c r="C818" s="72" t="s">
        <v>0</v>
      </c>
      <c r="D818" s="11" t="s">
        <v>20</v>
      </c>
      <c r="E818" s="72" t="s">
        <v>435</v>
      </c>
      <c r="F818" s="119" t="s">
        <v>436</v>
      </c>
      <c r="G818" s="29" t="s">
        <v>48</v>
      </c>
      <c r="H818" s="5">
        <v>88</v>
      </c>
      <c r="I818" s="21">
        <f t="shared" si="67"/>
        <v>10.416666666666666</v>
      </c>
      <c r="J818" s="14"/>
      <c r="K818" s="14" t="s">
        <v>0</v>
      </c>
      <c r="L818" s="14"/>
      <c r="M818" s="2">
        <v>480</v>
      </c>
    </row>
    <row r="819" spans="2:13" ht="12.75">
      <c r="B819" s="215">
        <v>3000</v>
      </c>
      <c r="C819" s="72" t="s">
        <v>0</v>
      </c>
      <c r="D819" s="1" t="s">
        <v>20</v>
      </c>
      <c r="E819" s="1" t="s">
        <v>437</v>
      </c>
      <c r="F819" s="58" t="s">
        <v>438</v>
      </c>
      <c r="G819" s="26" t="s">
        <v>90</v>
      </c>
      <c r="H819" s="5">
        <v>89</v>
      </c>
      <c r="I819" s="21">
        <f t="shared" si="67"/>
        <v>6.25</v>
      </c>
      <c r="K819" t="s">
        <v>0</v>
      </c>
      <c r="M819" s="2">
        <v>480</v>
      </c>
    </row>
    <row r="820" spans="2:13" ht="12.75">
      <c r="B820" s="215">
        <v>2000</v>
      </c>
      <c r="C820" s="72" t="s">
        <v>0</v>
      </c>
      <c r="D820" s="1" t="s">
        <v>20</v>
      </c>
      <c r="E820" s="1" t="s">
        <v>437</v>
      </c>
      <c r="F820" s="58" t="s">
        <v>439</v>
      </c>
      <c r="G820" s="26" t="s">
        <v>129</v>
      </c>
      <c r="H820" s="5">
        <v>90</v>
      </c>
      <c r="I820" s="21">
        <f t="shared" si="67"/>
        <v>4.166666666666667</v>
      </c>
      <c r="K820" t="s">
        <v>0</v>
      </c>
      <c r="M820" s="2">
        <v>480</v>
      </c>
    </row>
    <row r="821" spans="2:13" ht="12.75">
      <c r="B821" s="215">
        <v>3000</v>
      </c>
      <c r="C821" s="72" t="s">
        <v>0</v>
      </c>
      <c r="D821" s="1" t="s">
        <v>20</v>
      </c>
      <c r="E821" s="1" t="s">
        <v>437</v>
      </c>
      <c r="F821" s="58" t="s">
        <v>440</v>
      </c>
      <c r="G821" s="26" t="s">
        <v>222</v>
      </c>
      <c r="H821" s="5">
        <v>91</v>
      </c>
      <c r="I821" s="21">
        <f t="shared" si="67"/>
        <v>6.25</v>
      </c>
      <c r="K821" t="s">
        <v>0</v>
      </c>
      <c r="M821" s="2">
        <v>480</v>
      </c>
    </row>
    <row r="822" spans="2:13" ht="12.75">
      <c r="B822" s="215">
        <v>3000</v>
      </c>
      <c r="C822" s="1" t="s">
        <v>0</v>
      </c>
      <c r="D822" s="1" t="s">
        <v>20</v>
      </c>
      <c r="E822" s="1" t="s">
        <v>441</v>
      </c>
      <c r="F822" s="58" t="s">
        <v>442</v>
      </c>
      <c r="G822" s="26" t="s">
        <v>362</v>
      </c>
      <c r="H822" s="5">
        <v>92</v>
      </c>
      <c r="I822" s="21">
        <f t="shared" si="67"/>
        <v>6.25</v>
      </c>
      <c r="K822" t="s">
        <v>443</v>
      </c>
      <c r="M822" s="2">
        <v>480</v>
      </c>
    </row>
    <row r="823" spans="2:13" ht="12.75">
      <c r="B823" s="215">
        <v>2000</v>
      </c>
      <c r="C823" s="74" t="s">
        <v>0</v>
      </c>
      <c r="D823" s="11" t="s">
        <v>20</v>
      </c>
      <c r="E823" s="74" t="s">
        <v>441</v>
      </c>
      <c r="F823" s="58" t="s">
        <v>444</v>
      </c>
      <c r="G823" s="26" t="s">
        <v>445</v>
      </c>
      <c r="H823" s="5">
        <v>93</v>
      </c>
      <c r="I823" s="21">
        <f t="shared" si="67"/>
        <v>4.166666666666667</v>
      </c>
      <c r="K823" t="s">
        <v>446</v>
      </c>
      <c r="M823" s="2">
        <v>480</v>
      </c>
    </row>
    <row r="824" spans="1:13" ht="12.75">
      <c r="A824" s="11"/>
      <c r="B824" s="217">
        <v>5000</v>
      </c>
      <c r="C824" s="72" t="s">
        <v>0</v>
      </c>
      <c r="D824" s="11" t="s">
        <v>333</v>
      </c>
      <c r="E824" s="11" t="s">
        <v>334</v>
      </c>
      <c r="F824" s="58" t="s">
        <v>892</v>
      </c>
      <c r="G824" s="29" t="s">
        <v>48</v>
      </c>
      <c r="H824" s="5">
        <v>94</v>
      </c>
      <c r="I824" s="21">
        <f t="shared" si="67"/>
        <v>10.416666666666666</v>
      </c>
      <c r="J824" s="14"/>
      <c r="K824" t="s">
        <v>0</v>
      </c>
      <c r="L824" s="14">
        <v>3</v>
      </c>
      <c r="M824" s="2">
        <v>480</v>
      </c>
    </row>
    <row r="825" spans="1:13" s="69" customFormat="1" ht="12.75">
      <c r="A825" s="10"/>
      <c r="B825" s="222">
        <f>SUM(B732:B824)</f>
        <v>353500</v>
      </c>
      <c r="C825" s="10" t="s">
        <v>0</v>
      </c>
      <c r="D825" s="10"/>
      <c r="E825" s="10"/>
      <c r="F825" s="99"/>
      <c r="G825" s="17"/>
      <c r="H825" s="67">
        <v>0</v>
      </c>
      <c r="I825" s="68">
        <f aca="true" t="shared" si="68" ref="I825:I830">+B825/M825</f>
        <v>736.4583333333334</v>
      </c>
      <c r="M825" s="2">
        <v>480</v>
      </c>
    </row>
    <row r="826" spans="2:13" ht="12.75">
      <c r="B826" s="265"/>
      <c r="H826" s="5">
        <f>H825-B826</f>
        <v>0</v>
      </c>
      <c r="I826" s="21">
        <f t="shared" si="68"/>
        <v>0</v>
      </c>
      <c r="M826" s="2">
        <v>480</v>
      </c>
    </row>
    <row r="827" spans="2:13" ht="12.75">
      <c r="B827" s="265"/>
      <c r="H827" s="5">
        <f>H826-B827</f>
        <v>0</v>
      </c>
      <c r="I827" s="21">
        <f t="shared" si="68"/>
        <v>0</v>
      </c>
      <c r="M827" s="2">
        <v>480</v>
      </c>
    </row>
    <row r="828" spans="2:13" ht="12.75">
      <c r="B828" s="265">
        <v>300</v>
      </c>
      <c r="C828" s="74" t="s">
        <v>1</v>
      </c>
      <c r="D828" s="11" t="s">
        <v>20</v>
      </c>
      <c r="E828" s="74" t="s">
        <v>441</v>
      </c>
      <c r="F828" s="58" t="s">
        <v>447</v>
      </c>
      <c r="G828" s="26" t="s">
        <v>448</v>
      </c>
      <c r="H828" s="5">
        <f>H827-B828</f>
        <v>-300</v>
      </c>
      <c r="I828" s="21">
        <f t="shared" si="68"/>
        <v>0.625</v>
      </c>
      <c r="K828" t="s">
        <v>446</v>
      </c>
      <c r="M828" s="2">
        <v>480</v>
      </c>
    </row>
    <row r="829" spans="1:13" ht="12.75">
      <c r="A829" s="10"/>
      <c r="B829" s="268">
        <f>SUM(B828)</f>
        <v>300</v>
      </c>
      <c r="C829" s="93" t="s">
        <v>1</v>
      </c>
      <c r="D829" s="10"/>
      <c r="E829" s="10"/>
      <c r="F829" s="99"/>
      <c r="G829" s="17"/>
      <c r="H829" s="67">
        <v>0</v>
      </c>
      <c r="I829" s="68">
        <f t="shared" si="68"/>
        <v>0.625</v>
      </c>
      <c r="J829" s="69"/>
      <c r="K829" s="69"/>
      <c r="L829" s="69"/>
      <c r="M829" s="2">
        <v>480</v>
      </c>
    </row>
    <row r="830" spans="2:13" ht="12.75">
      <c r="B830" s="265"/>
      <c r="H830" s="5">
        <f>H829-B830</f>
        <v>0</v>
      </c>
      <c r="I830" s="21">
        <f t="shared" si="68"/>
        <v>0</v>
      </c>
      <c r="M830" s="2">
        <v>480</v>
      </c>
    </row>
    <row r="831" spans="2:13" ht="12.75">
      <c r="B831" s="265"/>
      <c r="H831" s="5">
        <f aca="true" t="shared" si="69" ref="H831:H868">H830-B831</f>
        <v>0</v>
      </c>
      <c r="I831" s="21">
        <f aca="true" t="shared" si="70" ref="I831:I868">+B831/M831</f>
        <v>0</v>
      </c>
      <c r="M831" s="2">
        <v>480</v>
      </c>
    </row>
    <row r="832" spans="2:13" ht="12.75">
      <c r="B832" s="289">
        <v>3500</v>
      </c>
      <c r="C832" s="72" t="s">
        <v>449</v>
      </c>
      <c r="D832" s="11" t="s">
        <v>20</v>
      </c>
      <c r="E832" s="72" t="s">
        <v>450</v>
      </c>
      <c r="F832" s="58" t="s">
        <v>451</v>
      </c>
      <c r="G832" s="29" t="s">
        <v>310</v>
      </c>
      <c r="H832" s="5">
        <f t="shared" si="69"/>
        <v>-3500</v>
      </c>
      <c r="I832" s="21">
        <f t="shared" si="70"/>
        <v>7.291666666666667</v>
      </c>
      <c r="K832" t="s">
        <v>443</v>
      </c>
      <c r="M832" s="2">
        <v>480</v>
      </c>
    </row>
    <row r="833" spans="2:13" ht="12.75">
      <c r="B833" s="162">
        <v>3500</v>
      </c>
      <c r="C833" s="1" t="s">
        <v>452</v>
      </c>
      <c r="D833" s="11" t="s">
        <v>20</v>
      </c>
      <c r="E833" s="1" t="s">
        <v>450</v>
      </c>
      <c r="F833" s="58" t="s">
        <v>453</v>
      </c>
      <c r="G833" s="26" t="s">
        <v>79</v>
      </c>
      <c r="H833" s="5">
        <f t="shared" si="69"/>
        <v>-7000</v>
      </c>
      <c r="I833" s="21">
        <f t="shared" si="70"/>
        <v>7.291666666666667</v>
      </c>
      <c r="K833" t="s">
        <v>443</v>
      </c>
      <c r="M833" s="2">
        <v>480</v>
      </c>
    </row>
    <row r="834" spans="2:13" ht="12.75">
      <c r="B834" s="162">
        <v>3000</v>
      </c>
      <c r="C834" s="1" t="s">
        <v>449</v>
      </c>
      <c r="D834" s="11" t="s">
        <v>20</v>
      </c>
      <c r="E834" s="1" t="s">
        <v>450</v>
      </c>
      <c r="F834" s="58" t="s">
        <v>454</v>
      </c>
      <c r="G834" s="26" t="s">
        <v>54</v>
      </c>
      <c r="H834" s="5">
        <f t="shared" si="69"/>
        <v>-10000</v>
      </c>
      <c r="I834" s="21">
        <f t="shared" si="70"/>
        <v>6.25</v>
      </c>
      <c r="K834" t="s">
        <v>443</v>
      </c>
      <c r="M834" s="2">
        <v>480</v>
      </c>
    </row>
    <row r="835" spans="2:13" ht="12.75">
      <c r="B835" s="289">
        <v>2000</v>
      </c>
      <c r="C835" s="1" t="s">
        <v>455</v>
      </c>
      <c r="D835" s="11" t="s">
        <v>20</v>
      </c>
      <c r="E835" s="1" t="s">
        <v>450</v>
      </c>
      <c r="F835" s="58" t="s">
        <v>456</v>
      </c>
      <c r="G835" s="26" t="s">
        <v>54</v>
      </c>
      <c r="H835" s="5">
        <f t="shared" si="69"/>
        <v>-12000</v>
      </c>
      <c r="I835" s="21">
        <f t="shared" si="70"/>
        <v>4.166666666666667</v>
      </c>
      <c r="K835" t="s">
        <v>443</v>
      </c>
      <c r="M835" s="2">
        <v>480</v>
      </c>
    </row>
    <row r="836" spans="2:13" ht="12.75">
      <c r="B836" s="289">
        <v>2000</v>
      </c>
      <c r="C836" s="1" t="s">
        <v>177</v>
      </c>
      <c r="D836" s="11" t="s">
        <v>20</v>
      </c>
      <c r="E836" s="1" t="s">
        <v>450</v>
      </c>
      <c r="F836" s="58" t="s">
        <v>456</v>
      </c>
      <c r="G836" s="26" t="s">
        <v>90</v>
      </c>
      <c r="H836" s="5">
        <f t="shared" si="69"/>
        <v>-14000</v>
      </c>
      <c r="I836" s="21">
        <f t="shared" si="70"/>
        <v>4.166666666666667</v>
      </c>
      <c r="K836" t="s">
        <v>443</v>
      </c>
      <c r="M836" s="2">
        <v>480</v>
      </c>
    </row>
    <row r="837" spans="2:13" ht="12.75">
      <c r="B837" s="162">
        <v>3000</v>
      </c>
      <c r="C837" s="1" t="s">
        <v>452</v>
      </c>
      <c r="D837" s="11" t="s">
        <v>20</v>
      </c>
      <c r="E837" s="1" t="s">
        <v>450</v>
      </c>
      <c r="F837" s="58" t="s">
        <v>457</v>
      </c>
      <c r="G837" s="26" t="s">
        <v>90</v>
      </c>
      <c r="H837" s="5">
        <f t="shared" si="69"/>
        <v>-17000</v>
      </c>
      <c r="I837" s="21">
        <f t="shared" si="70"/>
        <v>6.25</v>
      </c>
      <c r="K837" t="s">
        <v>443</v>
      </c>
      <c r="M837" s="2">
        <v>480</v>
      </c>
    </row>
    <row r="838" spans="2:13" ht="12.75">
      <c r="B838" s="162">
        <v>3000</v>
      </c>
      <c r="C838" s="1" t="s">
        <v>449</v>
      </c>
      <c r="D838" s="11" t="s">
        <v>20</v>
      </c>
      <c r="E838" s="1" t="s">
        <v>450</v>
      </c>
      <c r="F838" s="58" t="s">
        <v>458</v>
      </c>
      <c r="G838" s="26" t="s">
        <v>254</v>
      </c>
      <c r="H838" s="5">
        <f t="shared" si="69"/>
        <v>-20000</v>
      </c>
      <c r="I838" s="21">
        <f t="shared" si="70"/>
        <v>6.25</v>
      </c>
      <c r="K838" t="s">
        <v>443</v>
      </c>
      <c r="M838" s="2">
        <v>480</v>
      </c>
    </row>
    <row r="839" spans="2:13" ht="12.75">
      <c r="B839" s="162">
        <v>3000</v>
      </c>
      <c r="C839" s="1" t="s">
        <v>452</v>
      </c>
      <c r="D839" s="1" t="s">
        <v>20</v>
      </c>
      <c r="E839" s="1" t="s">
        <v>450</v>
      </c>
      <c r="F839" s="58" t="s">
        <v>459</v>
      </c>
      <c r="G839" s="26" t="s">
        <v>360</v>
      </c>
      <c r="H839" s="5">
        <f t="shared" si="69"/>
        <v>-23000</v>
      </c>
      <c r="I839" s="21">
        <f t="shared" si="70"/>
        <v>6.25</v>
      </c>
      <c r="K839" t="s">
        <v>443</v>
      </c>
      <c r="M839" s="2">
        <v>480</v>
      </c>
    </row>
    <row r="840" spans="2:13" ht="12.75">
      <c r="B840" s="162">
        <v>3500</v>
      </c>
      <c r="C840" s="1" t="s">
        <v>460</v>
      </c>
      <c r="D840" s="11" t="s">
        <v>20</v>
      </c>
      <c r="E840" s="1" t="s">
        <v>450</v>
      </c>
      <c r="F840" s="119" t="s">
        <v>461</v>
      </c>
      <c r="G840" s="26" t="s">
        <v>48</v>
      </c>
      <c r="H840" s="5">
        <f t="shared" si="69"/>
        <v>-26500</v>
      </c>
      <c r="I840" s="21">
        <f t="shared" si="70"/>
        <v>7.291666666666667</v>
      </c>
      <c r="K840" t="s">
        <v>462</v>
      </c>
      <c r="M840" s="2">
        <v>480</v>
      </c>
    </row>
    <row r="841" spans="2:13" ht="12.75">
      <c r="B841" s="289">
        <v>1700</v>
      </c>
      <c r="C841" s="1" t="s">
        <v>455</v>
      </c>
      <c r="D841" s="11" t="s">
        <v>20</v>
      </c>
      <c r="E841" s="1" t="s">
        <v>450</v>
      </c>
      <c r="F841" s="58" t="s">
        <v>463</v>
      </c>
      <c r="G841" s="29" t="s">
        <v>48</v>
      </c>
      <c r="H841" s="5">
        <f t="shared" si="69"/>
        <v>-28200</v>
      </c>
      <c r="I841" s="21">
        <f t="shared" si="70"/>
        <v>3.5416666666666665</v>
      </c>
      <c r="K841" t="s">
        <v>462</v>
      </c>
      <c r="M841" s="2">
        <v>480</v>
      </c>
    </row>
    <row r="842" spans="2:13" ht="12.75">
      <c r="B842" s="289">
        <v>1500</v>
      </c>
      <c r="C842" s="72" t="s">
        <v>172</v>
      </c>
      <c r="D842" s="11" t="s">
        <v>20</v>
      </c>
      <c r="E842" s="72" t="s">
        <v>450</v>
      </c>
      <c r="F842" s="58" t="s">
        <v>464</v>
      </c>
      <c r="G842" s="29" t="s">
        <v>48</v>
      </c>
      <c r="H842" s="5">
        <f t="shared" si="69"/>
        <v>-29700</v>
      </c>
      <c r="I842" s="21">
        <f t="shared" si="70"/>
        <v>3.125</v>
      </c>
      <c r="K842" t="s">
        <v>462</v>
      </c>
      <c r="M842" s="2">
        <v>480</v>
      </c>
    </row>
    <row r="843" spans="2:13" ht="12.75">
      <c r="B843" s="162">
        <v>10000</v>
      </c>
      <c r="C843" s="1" t="s">
        <v>465</v>
      </c>
      <c r="D843" s="11" t="s">
        <v>20</v>
      </c>
      <c r="E843" s="1" t="s">
        <v>450</v>
      </c>
      <c r="F843" s="58" t="s">
        <v>466</v>
      </c>
      <c r="G843" s="26" t="s">
        <v>79</v>
      </c>
      <c r="H843" s="5">
        <f t="shared" si="69"/>
        <v>-39700</v>
      </c>
      <c r="I843" s="21">
        <f t="shared" si="70"/>
        <v>20.833333333333332</v>
      </c>
      <c r="K843" t="s">
        <v>462</v>
      </c>
      <c r="M843" s="2">
        <v>480</v>
      </c>
    </row>
    <row r="844" spans="2:13" ht="12.75">
      <c r="B844" s="162">
        <v>2000</v>
      </c>
      <c r="C844" s="1" t="s">
        <v>175</v>
      </c>
      <c r="D844" s="11" t="s">
        <v>20</v>
      </c>
      <c r="E844" s="1" t="s">
        <v>450</v>
      </c>
      <c r="F844" s="58" t="s">
        <v>467</v>
      </c>
      <c r="G844" s="26" t="s">
        <v>81</v>
      </c>
      <c r="H844" s="5">
        <f t="shared" si="69"/>
        <v>-41700</v>
      </c>
      <c r="I844" s="21">
        <f t="shared" si="70"/>
        <v>4.166666666666667</v>
      </c>
      <c r="K844" t="s">
        <v>462</v>
      </c>
      <c r="M844" s="2">
        <v>480</v>
      </c>
    </row>
    <row r="845" spans="2:13" ht="12.75">
      <c r="B845" s="162">
        <v>1700</v>
      </c>
      <c r="C845" s="1" t="s">
        <v>177</v>
      </c>
      <c r="D845" s="11" t="s">
        <v>20</v>
      </c>
      <c r="E845" s="1" t="s">
        <v>450</v>
      </c>
      <c r="F845" s="58" t="s">
        <v>463</v>
      </c>
      <c r="G845" s="26" t="s">
        <v>81</v>
      </c>
      <c r="H845" s="5">
        <f t="shared" si="69"/>
        <v>-43400</v>
      </c>
      <c r="I845" s="21">
        <f t="shared" si="70"/>
        <v>3.5416666666666665</v>
      </c>
      <c r="K845" t="s">
        <v>462</v>
      </c>
      <c r="M845" s="2">
        <v>480</v>
      </c>
    </row>
    <row r="846" spans="2:13" ht="12.75">
      <c r="B846" s="162">
        <v>3500</v>
      </c>
      <c r="C846" s="1" t="s">
        <v>452</v>
      </c>
      <c r="D846" s="11" t="s">
        <v>20</v>
      </c>
      <c r="E846" s="1" t="s">
        <v>450</v>
      </c>
      <c r="F846" s="58" t="s">
        <v>468</v>
      </c>
      <c r="G846" s="26" t="s">
        <v>81</v>
      </c>
      <c r="H846" s="5">
        <f t="shared" si="69"/>
        <v>-46900</v>
      </c>
      <c r="I846" s="21">
        <f t="shared" si="70"/>
        <v>7.291666666666667</v>
      </c>
      <c r="K846" t="s">
        <v>462</v>
      </c>
      <c r="M846" s="2">
        <v>480</v>
      </c>
    </row>
    <row r="847" spans="2:13" ht="12.75">
      <c r="B847" s="162">
        <v>5000</v>
      </c>
      <c r="C847" s="5" t="s">
        <v>469</v>
      </c>
      <c r="D847" s="11" t="s">
        <v>20</v>
      </c>
      <c r="E847" s="1" t="s">
        <v>450</v>
      </c>
      <c r="F847" s="58" t="s">
        <v>470</v>
      </c>
      <c r="G847" s="26" t="s">
        <v>90</v>
      </c>
      <c r="H847" s="5">
        <f t="shared" si="69"/>
        <v>-51900</v>
      </c>
      <c r="I847" s="21">
        <f t="shared" si="70"/>
        <v>10.416666666666666</v>
      </c>
      <c r="K847" t="s">
        <v>462</v>
      </c>
      <c r="M847" s="2">
        <v>480</v>
      </c>
    </row>
    <row r="848" spans="2:13" ht="12.75">
      <c r="B848" s="162">
        <v>5000</v>
      </c>
      <c r="C848" s="1" t="s">
        <v>471</v>
      </c>
      <c r="D848" s="1" t="s">
        <v>20</v>
      </c>
      <c r="E848" s="1" t="s">
        <v>450</v>
      </c>
      <c r="F848" s="58" t="s">
        <v>472</v>
      </c>
      <c r="G848" s="26" t="s">
        <v>148</v>
      </c>
      <c r="H848" s="5">
        <f t="shared" si="69"/>
        <v>-56900</v>
      </c>
      <c r="I848" s="21">
        <f t="shared" si="70"/>
        <v>10.416666666666666</v>
      </c>
      <c r="K848" t="s">
        <v>462</v>
      </c>
      <c r="M848" s="2">
        <v>480</v>
      </c>
    </row>
    <row r="849" spans="2:13" ht="12.75">
      <c r="B849" s="162">
        <v>3000</v>
      </c>
      <c r="C849" s="1" t="s">
        <v>473</v>
      </c>
      <c r="D849" s="1" t="s">
        <v>20</v>
      </c>
      <c r="E849" s="1" t="s">
        <v>450</v>
      </c>
      <c r="F849" s="58" t="s">
        <v>474</v>
      </c>
      <c r="G849" s="26" t="s">
        <v>163</v>
      </c>
      <c r="H849" s="5">
        <f t="shared" si="69"/>
        <v>-59900</v>
      </c>
      <c r="I849" s="21">
        <f t="shared" si="70"/>
        <v>6.25</v>
      </c>
      <c r="K849" t="s">
        <v>462</v>
      </c>
      <c r="M849" s="2">
        <v>480</v>
      </c>
    </row>
    <row r="850" spans="2:13" ht="12.75">
      <c r="B850" s="162">
        <v>3000</v>
      </c>
      <c r="C850" s="1" t="s">
        <v>475</v>
      </c>
      <c r="D850" s="1" t="s">
        <v>20</v>
      </c>
      <c r="E850" s="1" t="s">
        <v>450</v>
      </c>
      <c r="F850" s="58" t="s">
        <v>476</v>
      </c>
      <c r="G850" s="26" t="s">
        <v>167</v>
      </c>
      <c r="H850" s="5">
        <f t="shared" si="69"/>
        <v>-62900</v>
      </c>
      <c r="I850" s="21">
        <f t="shared" si="70"/>
        <v>6.25</v>
      </c>
      <c r="K850" t="s">
        <v>462</v>
      </c>
      <c r="M850" s="2">
        <v>480</v>
      </c>
    </row>
    <row r="851" spans="2:13" ht="12.75">
      <c r="B851" s="162">
        <v>1700</v>
      </c>
      <c r="C851" s="1" t="s">
        <v>477</v>
      </c>
      <c r="D851" s="1" t="s">
        <v>20</v>
      </c>
      <c r="E851" s="1" t="s">
        <v>450</v>
      </c>
      <c r="F851" s="58" t="s">
        <v>478</v>
      </c>
      <c r="G851" s="26" t="s">
        <v>219</v>
      </c>
      <c r="H851" s="5">
        <f t="shared" si="69"/>
        <v>-64600</v>
      </c>
      <c r="I851" s="21">
        <f t="shared" si="70"/>
        <v>3.5416666666666665</v>
      </c>
      <c r="K851" t="s">
        <v>462</v>
      </c>
      <c r="M851" s="2">
        <v>480</v>
      </c>
    </row>
    <row r="852" spans="2:13" ht="12.75">
      <c r="B852" s="162">
        <v>1500</v>
      </c>
      <c r="C852" s="1" t="s">
        <v>479</v>
      </c>
      <c r="D852" s="1" t="s">
        <v>20</v>
      </c>
      <c r="E852" s="1" t="s">
        <v>450</v>
      </c>
      <c r="F852" s="58" t="s">
        <v>480</v>
      </c>
      <c r="G852" s="26" t="s">
        <v>222</v>
      </c>
      <c r="H852" s="5">
        <f t="shared" si="69"/>
        <v>-66100</v>
      </c>
      <c r="I852" s="21">
        <f t="shared" si="70"/>
        <v>3.125</v>
      </c>
      <c r="K852" t="s">
        <v>462</v>
      </c>
      <c r="M852" s="2">
        <v>480</v>
      </c>
    </row>
    <row r="853" spans="2:13" ht="12.75">
      <c r="B853" s="162">
        <v>1000</v>
      </c>
      <c r="C853" s="1" t="s">
        <v>481</v>
      </c>
      <c r="D853" s="1" t="s">
        <v>20</v>
      </c>
      <c r="E853" s="1" t="s">
        <v>450</v>
      </c>
      <c r="F853" s="58" t="s">
        <v>482</v>
      </c>
      <c r="G853" s="26" t="s">
        <v>222</v>
      </c>
      <c r="H853" s="5">
        <f t="shared" si="69"/>
        <v>-67100</v>
      </c>
      <c r="I853" s="21">
        <f t="shared" si="70"/>
        <v>2.0833333333333335</v>
      </c>
      <c r="K853" t="s">
        <v>462</v>
      </c>
      <c r="M853" s="2">
        <v>480</v>
      </c>
    </row>
    <row r="854" spans="1:13" s="14" customFormat="1" ht="12.75">
      <c r="A854" s="1"/>
      <c r="B854" s="162">
        <v>3500</v>
      </c>
      <c r="C854" s="1" t="s">
        <v>473</v>
      </c>
      <c r="D854" s="1" t="s">
        <v>20</v>
      </c>
      <c r="E854" s="1" t="s">
        <v>450</v>
      </c>
      <c r="F854" s="243" t="s">
        <v>463</v>
      </c>
      <c r="G854" s="26" t="s">
        <v>254</v>
      </c>
      <c r="H854" s="5">
        <f t="shared" si="69"/>
        <v>-70600</v>
      </c>
      <c r="I854" s="21">
        <f t="shared" si="70"/>
        <v>7.291666666666667</v>
      </c>
      <c r="J854"/>
      <c r="K854" t="s">
        <v>462</v>
      </c>
      <c r="L854"/>
      <c r="M854" s="2">
        <v>480</v>
      </c>
    </row>
    <row r="855" spans="1:13" s="14" customFormat="1" ht="12.75">
      <c r="A855" s="1"/>
      <c r="B855" s="162">
        <v>3500</v>
      </c>
      <c r="C855" s="1" t="s">
        <v>475</v>
      </c>
      <c r="D855" s="1" t="s">
        <v>20</v>
      </c>
      <c r="E855" s="1" t="s">
        <v>450</v>
      </c>
      <c r="F855" s="243" t="s">
        <v>463</v>
      </c>
      <c r="G855" s="26" t="s">
        <v>256</v>
      </c>
      <c r="H855" s="5">
        <f t="shared" si="69"/>
        <v>-74100</v>
      </c>
      <c r="I855" s="21">
        <f t="shared" si="70"/>
        <v>7.291666666666667</v>
      </c>
      <c r="J855"/>
      <c r="K855" t="s">
        <v>462</v>
      </c>
      <c r="L855"/>
      <c r="M855" s="2">
        <v>480</v>
      </c>
    </row>
    <row r="856" spans="2:13" ht="12.75">
      <c r="B856" s="289">
        <v>6000</v>
      </c>
      <c r="C856" s="1" t="s">
        <v>483</v>
      </c>
      <c r="D856" s="11" t="s">
        <v>20</v>
      </c>
      <c r="E856" s="1" t="s">
        <v>450</v>
      </c>
      <c r="F856" s="58" t="s">
        <v>484</v>
      </c>
      <c r="G856" s="28" t="s">
        <v>52</v>
      </c>
      <c r="H856" s="5">
        <f t="shared" si="69"/>
        <v>-80100</v>
      </c>
      <c r="I856" s="21">
        <f t="shared" si="70"/>
        <v>12.5</v>
      </c>
      <c r="K856" t="s">
        <v>446</v>
      </c>
      <c r="M856" s="2">
        <v>480</v>
      </c>
    </row>
    <row r="857" spans="2:13" ht="12.75">
      <c r="B857" s="162">
        <v>3500</v>
      </c>
      <c r="C857" s="1" t="s">
        <v>485</v>
      </c>
      <c r="D857" s="11" t="s">
        <v>20</v>
      </c>
      <c r="E857" s="1" t="s">
        <v>450</v>
      </c>
      <c r="F857" s="58" t="s">
        <v>444</v>
      </c>
      <c r="G857" s="26" t="s">
        <v>52</v>
      </c>
      <c r="H857" s="5">
        <f t="shared" si="69"/>
        <v>-83600</v>
      </c>
      <c r="I857" s="21">
        <f t="shared" si="70"/>
        <v>7.291666666666667</v>
      </c>
      <c r="K857" t="s">
        <v>446</v>
      </c>
      <c r="M857" s="2">
        <v>480</v>
      </c>
    </row>
    <row r="858" spans="1:13" ht="12.75">
      <c r="A858" s="11"/>
      <c r="B858" s="289">
        <v>2000</v>
      </c>
      <c r="C858" s="11" t="s">
        <v>477</v>
      </c>
      <c r="D858" s="11" t="s">
        <v>20</v>
      </c>
      <c r="E858" s="30" t="s">
        <v>450</v>
      </c>
      <c r="F858" s="119" t="s">
        <v>486</v>
      </c>
      <c r="G858" s="31" t="s">
        <v>81</v>
      </c>
      <c r="H858" s="5">
        <f t="shared" si="69"/>
        <v>-85600</v>
      </c>
      <c r="I858" s="21">
        <f t="shared" si="70"/>
        <v>4.166666666666667</v>
      </c>
      <c r="J858" s="14"/>
      <c r="K858" s="14" t="s">
        <v>487</v>
      </c>
      <c r="L858" s="14"/>
      <c r="M858" s="2">
        <v>480</v>
      </c>
    </row>
    <row r="859" spans="1:13" ht="12.75">
      <c r="A859" s="11"/>
      <c r="B859" s="289">
        <v>1700</v>
      </c>
      <c r="C859" s="11" t="s">
        <v>488</v>
      </c>
      <c r="D859" s="11" t="s">
        <v>20</v>
      </c>
      <c r="E859" s="11" t="s">
        <v>450</v>
      </c>
      <c r="F859" s="119" t="s">
        <v>489</v>
      </c>
      <c r="G859" s="28" t="s">
        <v>35</v>
      </c>
      <c r="H859" s="5">
        <f t="shared" si="69"/>
        <v>-87300</v>
      </c>
      <c r="I859" s="21">
        <f t="shared" si="70"/>
        <v>3.5416666666666665</v>
      </c>
      <c r="J859" s="14"/>
      <c r="K859" s="14" t="s">
        <v>487</v>
      </c>
      <c r="L859" s="14"/>
      <c r="M859" s="2">
        <v>480</v>
      </c>
    </row>
    <row r="860" spans="2:13" ht="12.75">
      <c r="B860" s="162">
        <v>3500</v>
      </c>
      <c r="C860" s="1" t="s">
        <v>473</v>
      </c>
      <c r="D860" s="11" t="s">
        <v>20</v>
      </c>
      <c r="E860" s="1" t="s">
        <v>450</v>
      </c>
      <c r="F860" s="58" t="s">
        <v>490</v>
      </c>
      <c r="G860" s="26" t="s">
        <v>54</v>
      </c>
      <c r="H860" s="5">
        <f t="shared" si="69"/>
        <v>-90800</v>
      </c>
      <c r="I860" s="21">
        <f t="shared" si="70"/>
        <v>7.291666666666667</v>
      </c>
      <c r="K860" t="s">
        <v>487</v>
      </c>
      <c r="M860" s="2">
        <v>480</v>
      </c>
    </row>
    <row r="861" spans="2:13" ht="12.75">
      <c r="B861" s="162">
        <v>3500</v>
      </c>
      <c r="C861" s="1" t="s">
        <v>475</v>
      </c>
      <c r="D861" s="1" t="s">
        <v>20</v>
      </c>
      <c r="E861" s="1" t="s">
        <v>450</v>
      </c>
      <c r="F861" s="58" t="s">
        <v>491</v>
      </c>
      <c r="G861" s="26" t="s">
        <v>90</v>
      </c>
      <c r="H861" s="5">
        <f t="shared" si="69"/>
        <v>-94300</v>
      </c>
      <c r="I861" s="21">
        <f t="shared" si="70"/>
        <v>7.291666666666667</v>
      </c>
      <c r="K861" t="s">
        <v>487</v>
      </c>
      <c r="M861" s="2">
        <v>480</v>
      </c>
    </row>
    <row r="862" spans="2:13" ht="12.75">
      <c r="B862" s="162">
        <v>5000</v>
      </c>
      <c r="C862" s="1" t="s">
        <v>492</v>
      </c>
      <c r="D862" s="1" t="s">
        <v>20</v>
      </c>
      <c r="E862" s="1" t="s">
        <v>450</v>
      </c>
      <c r="F862" s="58" t="s">
        <v>493</v>
      </c>
      <c r="G862" s="26" t="s">
        <v>163</v>
      </c>
      <c r="H862" s="5">
        <f t="shared" si="69"/>
        <v>-99300</v>
      </c>
      <c r="I862" s="21">
        <f t="shared" si="70"/>
        <v>10.416666666666666</v>
      </c>
      <c r="K862" t="s">
        <v>487</v>
      </c>
      <c r="M862" s="2">
        <v>480</v>
      </c>
    </row>
    <row r="863" spans="2:13" ht="12.75">
      <c r="B863" s="162">
        <v>1500</v>
      </c>
      <c r="C863" s="1" t="s">
        <v>175</v>
      </c>
      <c r="D863" s="1" t="s">
        <v>20</v>
      </c>
      <c r="E863" s="1" t="s">
        <v>450</v>
      </c>
      <c r="F863" s="58" t="s">
        <v>494</v>
      </c>
      <c r="G863" s="26" t="s">
        <v>152</v>
      </c>
      <c r="H863" s="5">
        <f t="shared" si="69"/>
        <v>-100800</v>
      </c>
      <c r="I863" s="21">
        <f t="shared" si="70"/>
        <v>3.125</v>
      </c>
      <c r="K863" t="s">
        <v>487</v>
      </c>
      <c r="M863" s="2">
        <v>480</v>
      </c>
    </row>
    <row r="864" spans="2:13" ht="12.75">
      <c r="B864" s="162">
        <v>2000</v>
      </c>
      <c r="C864" s="1" t="s">
        <v>172</v>
      </c>
      <c r="D864" s="1" t="s">
        <v>20</v>
      </c>
      <c r="E864" s="1" t="s">
        <v>450</v>
      </c>
      <c r="F864" s="58" t="s">
        <v>495</v>
      </c>
      <c r="G864" s="26" t="s">
        <v>152</v>
      </c>
      <c r="H864" s="5">
        <f t="shared" si="69"/>
        <v>-102800</v>
      </c>
      <c r="I864" s="21">
        <f t="shared" si="70"/>
        <v>4.166666666666667</v>
      </c>
      <c r="K864" t="s">
        <v>487</v>
      </c>
      <c r="M864" s="2">
        <v>480</v>
      </c>
    </row>
    <row r="865" spans="1:13" s="69" customFormat="1" ht="12.75">
      <c r="A865" s="1"/>
      <c r="B865" s="162">
        <v>2000</v>
      </c>
      <c r="C865" s="1" t="s">
        <v>496</v>
      </c>
      <c r="D865" s="1" t="s">
        <v>20</v>
      </c>
      <c r="E865" s="1" t="s">
        <v>450</v>
      </c>
      <c r="F865" s="58" t="s">
        <v>497</v>
      </c>
      <c r="G865" s="26" t="s">
        <v>167</v>
      </c>
      <c r="H865" s="5">
        <f t="shared" si="69"/>
        <v>-104800</v>
      </c>
      <c r="I865" s="21">
        <f t="shared" si="70"/>
        <v>4.166666666666667</v>
      </c>
      <c r="J865"/>
      <c r="K865" t="s">
        <v>487</v>
      </c>
      <c r="L865"/>
      <c r="M865" s="2">
        <v>480</v>
      </c>
    </row>
    <row r="866" spans="2:13" ht="12.75">
      <c r="B866" s="162">
        <v>3500</v>
      </c>
      <c r="C866" s="1" t="s">
        <v>498</v>
      </c>
      <c r="D866" s="1" t="s">
        <v>20</v>
      </c>
      <c r="E866" s="1" t="s">
        <v>450</v>
      </c>
      <c r="F866" s="58" t="s">
        <v>499</v>
      </c>
      <c r="G866" s="26" t="s">
        <v>167</v>
      </c>
      <c r="H866" s="5">
        <f t="shared" si="69"/>
        <v>-108300</v>
      </c>
      <c r="I866" s="21">
        <f t="shared" si="70"/>
        <v>7.291666666666667</v>
      </c>
      <c r="K866" t="s">
        <v>487</v>
      </c>
      <c r="M866" s="2">
        <v>480</v>
      </c>
    </row>
    <row r="867" spans="2:13" ht="12.75">
      <c r="B867" s="162">
        <v>3500</v>
      </c>
      <c r="C867" s="1" t="s">
        <v>500</v>
      </c>
      <c r="D867" s="1" t="s">
        <v>20</v>
      </c>
      <c r="E867" s="1" t="s">
        <v>450</v>
      </c>
      <c r="F867" s="58" t="s">
        <v>501</v>
      </c>
      <c r="G867" s="26" t="s">
        <v>219</v>
      </c>
      <c r="H867" s="5">
        <f t="shared" si="69"/>
        <v>-111800</v>
      </c>
      <c r="I867" s="21">
        <f t="shared" si="70"/>
        <v>7.291666666666667</v>
      </c>
      <c r="K867" t="s">
        <v>487</v>
      </c>
      <c r="M867" s="2">
        <v>480</v>
      </c>
    </row>
    <row r="868" spans="2:13" ht="12.75">
      <c r="B868" s="162">
        <v>3500</v>
      </c>
      <c r="C868" s="1" t="s">
        <v>475</v>
      </c>
      <c r="D868" s="1" t="s">
        <v>20</v>
      </c>
      <c r="E868" s="1" t="s">
        <v>450</v>
      </c>
      <c r="F868" s="58" t="s">
        <v>502</v>
      </c>
      <c r="G868" s="26" t="s">
        <v>222</v>
      </c>
      <c r="H868" s="5">
        <f t="shared" si="69"/>
        <v>-115300</v>
      </c>
      <c r="I868" s="21">
        <f t="shared" si="70"/>
        <v>7.291666666666667</v>
      </c>
      <c r="K868" t="s">
        <v>487</v>
      </c>
      <c r="M868" s="2">
        <v>480</v>
      </c>
    </row>
    <row r="869" spans="1:13" ht="12.75">
      <c r="A869" s="10"/>
      <c r="B869" s="175">
        <f>SUM(B832:B868)</f>
        <v>115300</v>
      </c>
      <c r="C869" s="10" t="s">
        <v>185</v>
      </c>
      <c r="D869" s="10"/>
      <c r="E869" s="10"/>
      <c r="F869" s="99"/>
      <c r="G869" s="17"/>
      <c r="H869" s="67">
        <v>0</v>
      </c>
      <c r="I869" s="68">
        <f>+B869/M869</f>
        <v>240.20833333333334</v>
      </c>
      <c r="J869" s="69"/>
      <c r="K869" s="69"/>
      <c r="L869" s="69"/>
      <c r="M869" s="2">
        <v>480</v>
      </c>
    </row>
    <row r="870" spans="2:13" ht="12.75">
      <c r="B870" s="265"/>
      <c r="H870" s="5">
        <f>H869-B870</f>
        <v>0</v>
      </c>
      <c r="I870" s="21">
        <f>+B870/M870</f>
        <v>0</v>
      </c>
      <c r="M870" s="2">
        <v>480</v>
      </c>
    </row>
    <row r="871" spans="2:13" ht="12.75">
      <c r="B871" s="265"/>
      <c r="H871" s="5">
        <f aca="true" t="shared" si="71" ref="H871:H934">H870-B871</f>
        <v>0</v>
      </c>
      <c r="I871" s="21">
        <f aca="true" t="shared" si="72" ref="I871:I934">+B871/M871</f>
        <v>0</v>
      </c>
      <c r="M871" s="2">
        <v>480</v>
      </c>
    </row>
    <row r="872" spans="2:13" ht="12.75">
      <c r="B872" s="217">
        <v>1000</v>
      </c>
      <c r="C872" s="1" t="s">
        <v>503</v>
      </c>
      <c r="D872" s="11" t="s">
        <v>20</v>
      </c>
      <c r="E872" s="1" t="s">
        <v>504</v>
      </c>
      <c r="F872" s="58" t="s">
        <v>456</v>
      </c>
      <c r="G872" s="29" t="s">
        <v>48</v>
      </c>
      <c r="H872" s="5">
        <f t="shared" si="71"/>
        <v>-1000</v>
      </c>
      <c r="I872" s="21">
        <f t="shared" si="72"/>
        <v>2.0833333333333335</v>
      </c>
      <c r="K872" t="s">
        <v>443</v>
      </c>
      <c r="M872" s="2">
        <v>480</v>
      </c>
    </row>
    <row r="873" spans="2:13" ht="12.75">
      <c r="B873" s="217">
        <v>2000</v>
      </c>
      <c r="C873" s="11" t="s">
        <v>503</v>
      </c>
      <c r="D873" s="11" t="s">
        <v>20</v>
      </c>
      <c r="E873" s="30" t="s">
        <v>504</v>
      </c>
      <c r="F873" s="58" t="s">
        <v>456</v>
      </c>
      <c r="G873" s="31" t="s">
        <v>310</v>
      </c>
      <c r="H873" s="5">
        <f t="shared" si="71"/>
        <v>-3000</v>
      </c>
      <c r="I873" s="21">
        <f t="shared" si="72"/>
        <v>4.166666666666667</v>
      </c>
      <c r="K873" t="s">
        <v>443</v>
      </c>
      <c r="M873" s="2">
        <v>480</v>
      </c>
    </row>
    <row r="874" spans="2:13" ht="12.75">
      <c r="B874" s="215">
        <v>2000</v>
      </c>
      <c r="C874" s="11" t="s">
        <v>503</v>
      </c>
      <c r="D874" s="11" t="s">
        <v>20</v>
      </c>
      <c r="E874" s="1" t="s">
        <v>504</v>
      </c>
      <c r="F874" s="58" t="s">
        <v>456</v>
      </c>
      <c r="G874" s="26" t="s">
        <v>79</v>
      </c>
      <c r="H874" s="5">
        <f t="shared" si="71"/>
        <v>-5000</v>
      </c>
      <c r="I874" s="21">
        <f t="shared" si="72"/>
        <v>4.166666666666667</v>
      </c>
      <c r="K874" t="s">
        <v>443</v>
      </c>
      <c r="M874" s="2">
        <v>480</v>
      </c>
    </row>
    <row r="875" spans="2:13" ht="12.75">
      <c r="B875" s="215">
        <v>1200</v>
      </c>
      <c r="C875" s="74" t="s">
        <v>503</v>
      </c>
      <c r="D875" s="11" t="s">
        <v>20</v>
      </c>
      <c r="E875" s="74" t="s">
        <v>504</v>
      </c>
      <c r="F875" s="58" t="s">
        <v>456</v>
      </c>
      <c r="G875" s="26" t="s">
        <v>81</v>
      </c>
      <c r="H875" s="5">
        <f t="shared" si="71"/>
        <v>-6200</v>
      </c>
      <c r="I875" s="21">
        <f t="shared" si="72"/>
        <v>2.5</v>
      </c>
      <c r="J875" s="75"/>
      <c r="K875" t="s">
        <v>443</v>
      </c>
      <c r="L875" s="75"/>
      <c r="M875" s="2">
        <v>480</v>
      </c>
    </row>
    <row r="876" spans="2:13" ht="12.75">
      <c r="B876" s="215">
        <v>1000</v>
      </c>
      <c r="C876" s="1" t="s">
        <v>503</v>
      </c>
      <c r="D876" s="11" t="s">
        <v>20</v>
      </c>
      <c r="E876" s="1" t="s">
        <v>504</v>
      </c>
      <c r="F876" s="58" t="s">
        <v>456</v>
      </c>
      <c r="G876" s="26" t="s">
        <v>35</v>
      </c>
      <c r="H876" s="5">
        <f t="shared" si="71"/>
        <v>-7200</v>
      </c>
      <c r="I876" s="21">
        <f t="shared" si="72"/>
        <v>2.0833333333333335</v>
      </c>
      <c r="K876" t="s">
        <v>443</v>
      </c>
      <c r="M876" s="2">
        <v>480</v>
      </c>
    </row>
    <row r="877" spans="2:13" ht="12.75">
      <c r="B877" s="215">
        <v>1000</v>
      </c>
      <c r="C877" s="1" t="s">
        <v>503</v>
      </c>
      <c r="D877" s="11" t="s">
        <v>20</v>
      </c>
      <c r="E877" s="1" t="s">
        <v>504</v>
      </c>
      <c r="F877" s="58" t="s">
        <v>456</v>
      </c>
      <c r="G877" s="26" t="s">
        <v>50</v>
      </c>
      <c r="H877" s="5">
        <f t="shared" si="71"/>
        <v>-8200</v>
      </c>
      <c r="I877" s="21">
        <f t="shared" si="72"/>
        <v>2.0833333333333335</v>
      </c>
      <c r="K877" t="s">
        <v>443</v>
      </c>
      <c r="M877" s="2">
        <v>480</v>
      </c>
    </row>
    <row r="878" spans="2:13" ht="12.75">
      <c r="B878" s="215">
        <v>1200</v>
      </c>
      <c r="C878" s="1" t="s">
        <v>503</v>
      </c>
      <c r="D878" s="11" t="s">
        <v>20</v>
      </c>
      <c r="E878" s="1" t="s">
        <v>504</v>
      </c>
      <c r="F878" s="58" t="s">
        <v>456</v>
      </c>
      <c r="G878" s="26" t="s">
        <v>68</v>
      </c>
      <c r="H878" s="5">
        <f t="shared" si="71"/>
        <v>-9400</v>
      </c>
      <c r="I878" s="21">
        <f t="shared" si="72"/>
        <v>2.5</v>
      </c>
      <c r="K878" t="s">
        <v>443</v>
      </c>
      <c r="M878" s="2">
        <v>480</v>
      </c>
    </row>
    <row r="879" spans="2:13" ht="12.75">
      <c r="B879" s="215">
        <v>1500</v>
      </c>
      <c r="C879" s="1" t="s">
        <v>503</v>
      </c>
      <c r="D879" s="11" t="s">
        <v>20</v>
      </c>
      <c r="E879" s="1" t="s">
        <v>504</v>
      </c>
      <c r="F879" s="58" t="s">
        <v>456</v>
      </c>
      <c r="G879" s="26" t="s">
        <v>54</v>
      </c>
      <c r="H879" s="5">
        <f t="shared" si="71"/>
        <v>-10900</v>
      </c>
      <c r="I879" s="21">
        <f t="shared" si="72"/>
        <v>3.125</v>
      </c>
      <c r="K879" t="s">
        <v>443</v>
      </c>
      <c r="M879" s="2">
        <v>480</v>
      </c>
    </row>
    <row r="880" spans="2:13" ht="12.75">
      <c r="B880" s="215">
        <v>1700</v>
      </c>
      <c r="C880" s="1" t="s">
        <v>503</v>
      </c>
      <c r="D880" s="11" t="s">
        <v>20</v>
      </c>
      <c r="E880" s="1" t="s">
        <v>504</v>
      </c>
      <c r="F880" s="58" t="s">
        <v>456</v>
      </c>
      <c r="G880" s="26" t="s">
        <v>56</v>
      </c>
      <c r="H880" s="5">
        <f t="shared" si="71"/>
        <v>-12600</v>
      </c>
      <c r="I880" s="21">
        <f t="shared" si="72"/>
        <v>3.5416666666666665</v>
      </c>
      <c r="K880" t="s">
        <v>443</v>
      </c>
      <c r="M880" s="2">
        <v>480</v>
      </c>
    </row>
    <row r="881" spans="2:13" ht="12.75">
      <c r="B881" s="215">
        <v>1500</v>
      </c>
      <c r="C881" s="1" t="s">
        <v>503</v>
      </c>
      <c r="D881" s="11" t="s">
        <v>20</v>
      </c>
      <c r="E881" s="1" t="s">
        <v>504</v>
      </c>
      <c r="F881" s="58" t="s">
        <v>456</v>
      </c>
      <c r="G881" s="26" t="s">
        <v>90</v>
      </c>
      <c r="H881" s="5">
        <f t="shared" si="71"/>
        <v>-14100</v>
      </c>
      <c r="I881" s="21">
        <f t="shared" si="72"/>
        <v>3.125</v>
      </c>
      <c r="K881" t="s">
        <v>443</v>
      </c>
      <c r="M881" s="2">
        <v>480</v>
      </c>
    </row>
    <row r="882" spans="2:13" ht="12.75">
      <c r="B882" s="215">
        <v>1000</v>
      </c>
      <c r="C882" s="1" t="s">
        <v>503</v>
      </c>
      <c r="D882" s="11" t="s">
        <v>20</v>
      </c>
      <c r="E882" s="1" t="s">
        <v>504</v>
      </c>
      <c r="F882" s="58" t="s">
        <v>456</v>
      </c>
      <c r="G882" s="26" t="s">
        <v>129</v>
      </c>
      <c r="H882" s="5">
        <f t="shared" si="71"/>
        <v>-15100</v>
      </c>
      <c r="I882" s="21">
        <f t="shared" si="72"/>
        <v>2.0833333333333335</v>
      </c>
      <c r="K882" t="s">
        <v>443</v>
      </c>
      <c r="M882" s="2">
        <v>480</v>
      </c>
    </row>
    <row r="883" spans="2:13" ht="12.75">
      <c r="B883" s="215">
        <v>1000</v>
      </c>
      <c r="C883" s="1" t="s">
        <v>503</v>
      </c>
      <c r="D883" s="11" t="s">
        <v>20</v>
      </c>
      <c r="E883" s="1" t="s">
        <v>504</v>
      </c>
      <c r="F883" s="58" t="s">
        <v>456</v>
      </c>
      <c r="G883" s="26" t="s">
        <v>148</v>
      </c>
      <c r="H883" s="5">
        <f t="shared" si="71"/>
        <v>-16100</v>
      </c>
      <c r="I883" s="21">
        <f t="shared" si="72"/>
        <v>2.0833333333333335</v>
      </c>
      <c r="K883" t="s">
        <v>443</v>
      </c>
      <c r="M883" s="2">
        <v>480</v>
      </c>
    </row>
    <row r="884" spans="2:13" ht="12.75">
      <c r="B884" s="215">
        <v>1400</v>
      </c>
      <c r="C884" s="1" t="s">
        <v>503</v>
      </c>
      <c r="D884" s="11" t="s">
        <v>20</v>
      </c>
      <c r="E884" s="1" t="s">
        <v>504</v>
      </c>
      <c r="F884" s="58" t="s">
        <v>456</v>
      </c>
      <c r="G884" s="26" t="s">
        <v>167</v>
      </c>
      <c r="H884" s="5">
        <f t="shared" si="71"/>
        <v>-17500</v>
      </c>
      <c r="I884" s="21">
        <f t="shared" si="72"/>
        <v>2.9166666666666665</v>
      </c>
      <c r="K884" t="s">
        <v>443</v>
      </c>
      <c r="M884" s="2">
        <v>480</v>
      </c>
    </row>
    <row r="885" spans="2:13" ht="12.75">
      <c r="B885" s="215">
        <v>1250</v>
      </c>
      <c r="C885" s="1" t="s">
        <v>503</v>
      </c>
      <c r="D885" s="11" t="s">
        <v>20</v>
      </c>
      <c r="E885" s="1" t="s">
        <v>504</v>
      </c>
      <c r="F885" s="58" t="s">
        <v>456</v>
      </c>
      <c r="G885" s="26" t="s">
        <v>219</v>
      </c>
      <c r="H885" s="5">
        <f t="shared" si="71"/>
        <v>-18750</v>
      </c>
      <c r="I885" s="21">
        <f t="shared" si="72"/>
        <v>2.6041666666666665</v>
      </c>
      <c r="K885" t="s">
        <v>443</v>
      </c>
      <c r="M885" s="2">
        <v>480</v>
      </c>
    </row>
    <row r="886" spans="2:13" ht="12.75">
      <c r="B886" s="215">
        <v>1000</v>
      </c>
      <c r="C886" s="1" t="s">
        <v>503</v>
      </c>
      <c r="D886" s="11" t="s">
        <v>20</v>
      </c>
      <c r="E886" s="1" t="s">
        <v>504</v>
      </c>
      <c r="F886" s="58" t="s">
        <v>456</v>
      </c>
      <c r="G886" s="26" t="s">
        <v>222</v>
      </c>
      <c r="H886" s="5">
        <f t="shared" si="71"/>
        <v>-19750</v>
      </c>
      <c r="I886" s="21">
        <f t="shared" si="72"/>
        <v>2.0833333333333335</v>
      </c>
      <c r="K886" t="s">
        <v>443</v>
      </c>
      <c r="M886" s="2">
        <v>480</v>
      </c>
    </row>
    <row r="887" spans="2:13" ht="12.75">
      <c r="B887" s="215">
        <v>1000</v>
      </c>
      <c r="C887" s="1" t="s">
        <v>503</v>
      </c>
      <c r="D887" s="11" t="s">
        <v>20</v>
      </c>
      <c r="E887" s="1" t="s">
        <v>504</v>
      </c>
      <c r="F887" s="58" t="s">
        <v>456</v>
      </c>
      <c r="G887" s="26" t="s">
        <v>250</v>
      </c>
      <c r="H887" s="5">
        <f t="shared" si="71"/>
        <v>-20750</v>
      </c>
      <c r="I887" s="21">
        <f t="shared" si="72"/>
        <v>2.0833333333333335</v>
      </c>
      <c r="K887" t="s">
        <v>443</v>
      </c>
      <c r="M887" s="2">
        <v>480</v>
      </c>
    </row>
    <row r="888" spans="2:13" ht="12.75">
      <c r="B888" s="215">
        <v>1500</v>
      </c>
      <c r="C888" s="1" t="s">
        <v>503</v>
      </c>
      <c r="D888" s="11" t="s">
        <v>20</v>
      </c>
      <c r="E888" s="1" t="s">
        <v>504</v>
      </c>
      <c r="F888" s="58" t="s">
        <v>456</v>
      </c>
      <c r="G888" s="26" t="s">
        <v>254</v>
      </c>
      <c r="H888" s="5">
        <f t="shared" si="71"/>
        <v>-22250</v>
      </c>
      <c r="I888" s="21">
        <f t="shared" si="72"/>
        <v>3.125</v>
      </c>
      <c r="K888" t="s">
        <v>443</v>
      </c>
      <c r="M888" s="2">
        <v>480</v>
      </c>
    </row>
    <row r="889" spans="2:13" ht="12.75">
      <c r="B889" s="215">
        <v>1800</v>
      </c>
      <c r="C889" s="1" t="s">
        <v>503</v>
      </c>
      <c r="D889" s="1" t="s">
        <v>20</v>
      </c>
      <c r="E889" s="1" t="s">
        <v>504</v>
      </c>
      <c r="F889" s="58" t="s">
        <v>456</v>
      </c>
      <c r="G889" s="26" t="s">
        <v>256</v>
      </c>
      <c r="H889" s="5">
        <f t="shared" si="71"/>
        <v>-24050</v>
      </c>
      <c r="I889" s="21">
        <f t="shared" si="72"/>
        <v>3.75</v>
      </c>
      <c r="K889" t="s">
        <v>443</v>
      </c>
      <c r="M889" s="2">
        <v>480</v>
      </c>
    </row>
    <row r="890" spans="2:13" ht="12.75">
      <c r="B890" s="215">
        <v>2000</v>
      </c>
      <c r="C890" s="1" t="s">
        <v>503</v>
      </c>
      <c r="D890" s="1" t="s">
        <v>20</v>
      </c>
      <c r="E890" s="1" t="s">
        <v>504</v>
      </c>
      <c r="F890" s="58" t="s">
        <v>456</v>
      </c>
      <c r="G890" s="26" t="s">
        <v>291</v>
      </c>
      <c r="H890" s="5">
        <f t="shared" si="71"/>
        <v>-26050</v>
      </c>
      <c r="I890" s="21">
        <f t="shared" si="72"/>
        <v>4.166666666666667</v>
      </c>
      <c r="K890" t="s">
        <v>443</v>
      </c>
      <c r="M890" s="2">
        <v>480</v>
      </c>
    </row>
    <row r="891" spans="2:13" ht="12.75">
      <c r="B891" s="215">
        <v>1500</v>
      </c>
      <c r="C891" s="1" t="s">
        <v>503</v>
      </c>
      <c r="D891" s="1" t="s">
        <v>20</v>
      </c>
      <c r="E891" s="1" t="s">
        <v>504</v>
      </c>
      <c r="F891" s="58" t="s">
        <v>456</v>
      </c>
      <c r="G891" s="26" t="s">
        <v>360</v>
      </c>
      <c r="H891" s="5">
        <f t="shared" si="71"/>
        <v>-27550</v>
      </c>
      <c r="I891" s="21">
        <f t="shared" si="72"/>
        <v>3.125</v>
      </c>
      <c r="K891" t="s">
        <v>443</v>
      </c>
      <c r="M891" s="2">
        <v>480</v>
      </c>
    </row>
    <row r="892" spans="2:13" ht="12.75">
      <c r="B892" s="215">
        <v>600</v>
      </c>
      <c r="C892" s="1" t="s">
        <v>503</v>
      </c>
      <c r="D892" s="1" t="s">
        <v>20</v>
      </c>
      <c r="E892" s="1" t="s">
        <v>504</v>
      </c>
      <c r="F892" s="58" t="s">
        <v>456</v>
      </c>
      <c r="G892" s="26" t="s">
        <v>362</v>
      </c>
      <c r="H892" s="5">
        <f t="shared" si="71"/>
        <v>-28150</v>
      </c>
      <c r="I892" s="21">
        <f t="shared" si="72"/>
        <v>1.25</v>
      </c>
      <c r="K892" t="s">
        <v>443</v>
      </c>
      <c r="M892" s="2">
        <v>480</v>
      </c>
    </row>
    <row r="893" spans="1:13" s="14" customFormat="1" ht="12.75">
      <c r="A893" s="11"/>
      <c r="B893" s="217">
        <v>700</v>
      </c>
      <c r="C893" s="11" t="s">
        <v>503</v>
      </c>
      <c r="D893" s="11" t="s">
        <v>20</v>
      </c>
      <c r="E893" s="11" t="s">
        <v>504</v>
      </c>
      <c r="F893" s="119" t="s">
        <v>463</v>
      </c>
      <c r="G893" s="28" t="s">
        <v>48</v>
      </c>
      <c r="H893" s="5">
        <f t="shared" si="71"/>
        <v>-28850</v>
      </c>
      <c r="I893" s="21">
        <f t="shared" si="72"/>
        <v>1.4583333333333333</v>
      </c>
      <c r="K893" s="14" t="s">
        <v>462</v>
      </c>
      <c r="M893" s="32">
        <v>480</v>
      </c>
    </row>
    <row r="894" spans="1:13" ht="12.75">
      <c r="A894" s="11"/>
      <c r="B894" s="217">
        <v>1400</v>
      </c>
      <c r="C894" s="11" t="s">
        <v>503</v>
      </c>
      <c r="D894" s="11" t="s">
        <v>20</v>
      </c>
      <c r="E894" s="11" t="s">
        <v>504</v>
      </c>
      <c r="F894" s="58" t="s">
        <v>463</v>
      </c>
      <c r="G894" s="28" t="s">
        <v>310</v>
      </c>
      <c r="H894" s="5">
        <f t="shared" si="71"/>
        <v>-30250</v>
      </c>
      <c r="I894" s="21">
        <f t="shared" si="72"/>
        <v>2.9166666666666665</v>
      </c>
      <c r="J894" s="14"/>
      <c r="K894" t="s">
        <v>462</v>
      </c>
      <c r="L894" s="14"/>
      <c r="M894" s="2">
        <v>480</v>
      </c>
    </row>
    <row r="895" spans="2:13" ht="12.75">
      <c r="B895" s="215">
        <v>1200</v>
      </c>
      <c r="C895" s="1" t="s">
        <v>503</v>
      </c>
      <c r="D895" s="11" t="s">
        <v>20</v>
      </c>
      <c r="E895" s="1" t="s">
        <v>504</v>
      </c>
      <c r="F895" s="58" t="s">
        <v>463</v>
      </c>
      <c r="G895" s="26" t="s">
        <v>79</v>
      </c>
      <c r="H895" s="5">
        <f t="shared" si="71"/>
        <v>-31450</v>
      </c>
      <c r="I895" s="21">
        <f t="shared" si="72"/>
        <v>2.5</v>
      </c>
      <c r="K895" t="s">
        <v>462</v>
      </c>
      <c r="M895" s="2">
        <v>480</v>
      </c>
    </row>
    <row r="896" spans="2:13" ht="12.75">
      <c r="B896" s="215">
        <v>1800</v>
      </c>
      <c r="C896" s="1" t="s">
        <v>503</v>
      </c>
      <c r="D896" s="11" t="s">
        <v>20</v>
      </c>
      <c r="E896" s="1" t="s">
        <v>504</v>
      </c>
      <c r="F896" s="58" t="s">
        <v>463</v>
      </c>
      <c r="G896" s="26" t="s">
        <v>81</v>
      </c>
      <c r="H896" s="5">
        <f t="shared" si="71"/>
        <v>-33250</v>
      </c>
      <c r="I896" s="21">
        <f t="shared" si="72"/>
        <v>3.75</v>
      </c>
      <c r="K896" t="s">
        <v>462</v>
      </c>
      <c r="M896" s="2">
        <v>480</v>
      </c>
    </row>
    <row r="897" spans="2:13" ht="12.75">
      <c r="B897" s="215">
        <v>1000</v>
      </c>
      <c r="C897" s="1" t="s">
        <v>503</v>
      </c>
      <c r="D897" s="11" t="s">
        <v>20</v>
      </c>
      <c r="E897" s="1" t="s">
        <v>504</v>
      </c>
      <c r="F897" s="58" t="s">
        <v>463</v>
      </c>
      <c r="G897" s="26" t="s">
        <v>35</v>
      </c>
      <c r="H897" s="5">
        <f t="shared" si="71"/>
        <v>-34250</v>
      </c>
      <c r="I897" s="21">
        <f t="shared" si="72"/>
        <v>2.0833333333333335</v>
      </c>
      <c r="K897" t="s">
        <v>462</v>
      </c>
      <c r="M897" s="2">
        <v>480</v>
      </c>
    </row>
    <row r="898" spans="2:13" ht="12.75">
      <c r="B898" s="215">
        <v>1000</v>
      </c>
      <c r="C898" s="1" t="s">
        <v>503</v>
      </c>
      <c r="D898" s="11" t="s">
        <v>20</v>
      </c>
      <c r="E898" s="1" t="s">
        <v>504</v>
      </c>
      <c r="F898" s="58" t="s">
        <v>463</v>
      </c>
      <c r="G898" s="26" t="s">
        <v>50</v>
      </c>
      <c r="H898" s="5">
        <f t="shared" si="71"/>
        <v>-35250</v>
      </c>
      <c r="I898" s="21">
        <f t="shared" si="72"/>
        <v>2.0833333333333335</v>
      </c>
      <c r="K898" t="s">
        <v>462</v>
      </c>
      <c r="M898" s="2">
        <v>480</v>
      </c>
    </row>
    <row r="899" spans="2:13" ht="12.75">
      <c r="B899" s="215">
        <v>1400</v>
      </c>
      <c r="C899" s="1" t="s">
        <v>503</v>
      </c>
      <c r="D899" s="11" t="s">
        <v>20</v>
      </c>
      <c r="E899" s="1" t="s">
        <v>504</v>
      </c>
      <c r="F899" s="58" t="s">
        <v>463</v>
      </c>
      <c r="G899" s="26" t="s">
        <v>68</v>
      </c>
      <c r="H899" s="5">
        <f t="shared" si="71"/>
        <v>-36650</v>
      </c>
      <c r="I899" s="21">
        <f t="shared" si="72"/>
        <v>2.9166666666666665</v>
      </c>
      <c r="K899" t="s">
        <v>462</v>
      </c>
      <c r="M899" s="2">
        <v>480</v>
      </c>
    </row>
    <row r="900" spans="2:13" ht="12.75">
      <c r="B900" s="215">
        <v>1000</v>
      </c>
      <c r="C900" s="1" t="s">
        <v>503</v>
      </c>
      <c r="D900" s="11" t="s">
        <v>20</v>
      </c>
      <c r="E900" s="1" t="s">
        <v>504</v>
      </c>
      <c r="F900" s="58" t="s">
        <v>463</v>
      </c>
      <c r="G900" s="26" t="s">
        <v>54</v>
      </c>
      <c r="H900" s="5">
        <f t="shared" si="71"/>
        <v>-37650</v>
      </c>
      <c r="I900" s="21">
        <f t="shared" si="72"/>
        <v>2.0833333333333335</v>
      </c>
      <c r="K900" t="s">
        <v>462</v>
      </c>
      <c r="M900" s="2">
        <v>480</v>
      </c>
    </row>
    <row r="901" spans="2:13" ht="12.75">
      <c r="B901" s="215">
        <v>1000</v>
      </c>
      <c r="C901" s="1" t="s">
        <v>503</v>
      </c>
      <c r="D901" s="11" t="s">
        <v>20</v>
      </c>
      <c r="E901" s="1" t="s">
        <v>504</v>
      </c>
      <c r="F901" s="58" t="s">
        <v>463</v>
      </c>
      <c r="G901" s="26" t="s">
        <v>56</v>
      </c>
      <c r="H901" s="5">
        <f t="shared" si="71"/>
        <v>-38650</v>
      </c>
      <c r="I901" s="21">
        <f t="shared" si="72"/>
        <v>2.0833333333333335</v>
      </c>
      <c r="K901" t="s">
        <v>462</v>
      </c>
      <c r="M901" s="2">
        <v>480</v>
      </c>
    </row>
    <row r="902" spans="2:13" ht="12.75">
      <c r="B902" s="215">
        <v>1600</v>
      </c>
      <c r="C902" s="1" t="s">
        <v>503</v>
      </c>
      <c r="D902" s="11" t="s">
        <v>20</v>
      </c>
      <c r="E902" s="1" t="s">
        <v>504</v>
      </c>
      <c r="F902" s="58" t="s">
        <v>463</v>
      </c>
      <c r="G902" s="26" t="s">
        <v>90</v>
      </c>
      <c r="H902" s="5">
        <f t="shared" si="71"/>
        <v>-40250</v>
      </c>
      <c r="I902" s="21">
        <f t="shared" si="72"/>
        <v>3.3333333333333335</v>
      </c>
      <c r="K902" t="s">
        <v>462</v>
      </c>
      <c r="M902" s="2">
        <v>480</v>
      </c>
    </row>
    <row r="903" spans="2:13" ht="12.75">
      <c r="B903" s="215">
        <v>1300</v>
      </c>
      <c r="C903" s="1" t="s">
        <v>503</v>
      </c>
      <c r="D903" s="1" t="s">
        <v>20</v>
      </c>
      <c r="E903" s="1" t="s">
        <v>504</v>
      </c>
      <c r="F903" s="58" t="s">
        <v>463</v>
      </c>
      <c r="G903" s="26" t="s">
        <v>129</v>
      </c>
      <c r="H903" s="5">
        <f t="shared" si="71"/>
        <v>-41550</v>
      </c>
      <c r="I903" s="21">
        <f t="shared" si="72"/>
        <v>2.7083333333333335</v>
      </c>
      <c r="K903" t="s">
        <v>462</v>
      </c>
      <c r="M903" s="2">
        <v>480</v>
      </c>
    </row>
    <row r="904" spans="2:13" ht="12.75">
      <c r="B904" s="215">
        <v>1600</v>
      </c>
      <c r="C904" s="1" t="s">
        <v>503</v>
      </c>
      <c r="D904" s="1" t="s">
        <v>20</v>
      </c>
      <c r="E904" s="1" t="s">
        <v>504</v>
      </c>
      <c r="F904" s="58" t="s">
        <v>463</v>
      </c>
      <c r="G904" s="26" t="s">
        <v>148</v>
      </c>
      <c r="H904" s="5">
        <f t="shared" si="71"/>
        <v>-43150</v>
      </c>
      <c r="I904" s="21">
        <f t="shared" si="72"/>
        <v>3.3333333333333335</v>
      </c>
      <c r="K904" t="s">
        <v>462</v>
      </c>
      <c r="M904" s="2">
        <v>480</v>
      </c>
    </row>
    <row r="905" spans="2:13" ht="12.75">
      <c r="B905" s="215">
        <v>1300</v>
      </c>
      <c r="C905" s="1" t="s">
        <v>503</v>
      </c>
      <c r="D905" s="1" t="s">
        <v>20</v>
      </c>
      <c r="E905" s="1" t="s">
        <v>504</v>
      </c>
      <c r="F905" s="58" t="s">
        <v>463</v>
      </c>
      <c r="G905" s="26" t="s">
        <v>163</v>
      </c>
      <c r="H905" s="5">
        <f t="shared" si="71"/>
        <v>-44450</v>
      </c>
      <c r="I905" s="21">
        <f t="shared" si="72"/>
        <v>2.7083333333333335</v>
      </c>
      <c r="K905" t="s">
        <v>462</v>
      </c>
      <c r="M905" s="2">
        <v>480</v>
      </c>
    </row>
    <row r="906" spans="2:13" ht="12.75">
      <c r="B906" s="215">
        <v>1600</v>
      </c>
      <c r="C906" s="1" t="s">
        <v>503</v>
      </c>
      <c r="D906" s="1" t="s">
        <v>20</v>
      </c>
      <c r="E906" s="1" t="s">
        <v>504</v>
      </c>
      <c r="F906" s="58" t="s">
        <v>463</v>
      </c>
      <c r="G906" s="26" t="s">
        <v>167</v>
      </c>
      <c r="H906" s="5">
        <f t="shared" si="71"/>
        <v>-46050</v>
      </c>
      <c r="I906" s="21">
        <f t="shared" si="72"/>
        <v>3.3333333333333335</v>
      </c>
      <c r="K906" t="s">
        <v>462</v>
      </c>
      <c r="M906" s="2">
        <v>480</v>
      </c>
    </row>
    <row r="907" spans="2:13" ht="12.75">
      <c r="B907" s="215">
        <v>1400</v>
      </c>
      <c r="C907" s="1" t="s">
        <v>503</v>
      </c>
      <c r="D907" s="1" t="s">
        <v>20</v>
      </c>
      <c r="E907" s="1" t="s">
        <v>504</v>
      </c>
      <c r="F907" s="58" t="s">
        <v>463</v>
      </c>
      <c r="G907" s="26" t="s">
        <v>219</v>
      </c>
      <c r="H907" s="5">
        <f t="shared" si="71"/>
        <v>-47450</v>
      </c>
      <c r="I907" s="21">
        <f t="shared" si="72"/>
        <v>2.9166666666666665</v>
      </c>
      <c r="K907" t="s">
        <v>462</v>
      </c>
      <c r="M907" s="2">
        <v>480</v>
      </c>
    </row>
    <row r="908" spans="2:13" ht="12.75">
      <c r="B908" s="215">
        <v>1200</v>
      </c>
      <c r="C908" s="1" t="s">
        <v>503</v>
      </c>
      <c r="D908" s="1" t="s">
        <v>20</v>
      </c>
      <c r="E908" s="1" t="s">
        <v>504</v>
      </c>
      <c r="F908" s="58" t="s">
        <v>463</v>
      </c>
      <c r="G908" s="26" t="s">
        <v>222</v>
      </c>
      <c r="H908" s="5">
        <f t="shared" si="71"/>
        <v>-48650</v>
      </c>
      <c r="I908" s="21">
        <f t="shared" si="72"/>
        <v>2.5</v>
      </c>
      <c r="K908" t="s">
        <v>462</v>
      </c>
      <c r="M908" s="2">
        <v>480</v>
      </c>
    </row>
    <row r="909" spans="2:13" ht="12.75">
      <c r="B909" s="215">
        <v>1000</v>
      </c>
      <c r="C909" s="1" t="s">
        <v>503</v>
      </c>
      <c r="D909" s="1" t="s">
        <v>20</v>
      </c>
      <c r="E909" s="1" t="s">
        <v>504</v>
      </c>
      <c r="F909" s="58" t="s">
        <v>463</v>
      </c>
      <c r="G909" s="26" t="s">
        <v>250</v>
      </c>
      <c r="H909" s="5">
        <f t="shared" si="71"/>
        <v>-49650</v>
      </c>
      <c r="I909" s="21">
        <f t="shared" si="72"/>
        <v>2.0833333333333335</v>
      </c>
      <c r="K909" t="s">
        <v>462</v>
      </c>
      <c r="M909" s="2">
        <v>480</v>
      </c>
    </row>
    <row r="910" spans="2:13" ht="12.75">
      <c r="B910" s="215">
        <v>1700</v>
      </c>
      <c r="C910" s="1" t="s">
        <v>503</v>
      </c>
      <c r="D910" s="1" t="s">
        <v>20</v>
      </c>
      <c r="E910" s="1" t="s">
        <v>504</v>
      </c>
      <c r="F910" s="58" t="s">
        <v>463</v>
      </c>
      <c r="G910" s="26" t="s">
        <v>254</v>
      </c>
      <c r="H910" s="5">
        <f t="shared" si="71"/>
        <v>-51350</v>
      </c>
      <c r="I910" s="21">
        <f t="shared" si="72"/>
        <v>3.5416666666666665</v>
      </c>
      <c r="K910" t="s">
        <v>462</v>
      </c>
      <c r="M910" s="2">
        <v>480</v>
      </c>
    </row>
    <row r="911" spans="2:13" ht="12.75">
      <c r="B911" s="215">
        <v>2000</v>
      </c>
      <c r="C911" s="1" t="s">
        <v>503</v>
      </c>
      <c r="D911" s="1" t="s">
        <v>20</v>
      </c>
      <c r="E911" s="1" t="s">
        <v>504</v>
      </c>
      <c r="F911" s="58" t="s">
        <v>463</v>
      </c>
      <c r="G911" s="26" t="s">
        <v>256</v>
      </c>
      <c r="H911" s="5">
        <f t="shared" si="71"/>
        <v>-53350</v>
      </c>
      <c r="I911" s="21">
        <f t="shared" si="72"/>
        <v>4.166666666666667</v>
      </c>
      <c r="K911" t="s">
        <v>462</v>
      </c>
      <c r="M911" s="2">
        <v>480</v>
      </c>
    </row>
    <row r="912" spans="2:13" ht="12.75">
      <c r="B912" s="217">
        <v>1500</v>
      </c>
      <c r="C912" s="1" t="s">
        <v>503</v>
      </c>
      <c r="D912" s="11" t="s">
        <v>20</v>
      </c>
      <c r="E912" s="1" t="s">
        <v>504</v>
      </c>
      <c r="F912" s="58" t="s">
        <v>505</v>
      </c>
      <c r="G912" s="29" t="s">
        <v>48</v>
      </c>
      <c r="H912" s="5">
        <f t="shared" si="71"/>
        <v>-54850</v>
      </c>
      <c r="I912" s="21">
        <f t="shared" si="72"/>
        <v>3.125</v>
      </c>
      <c r="K912" t="s">
        <v>506</v>
      </c>
      <c r="M912" s="2">
        <v>480</v>
      </c>
    </row>
    <row r="913" spans="2:13" ht="12.75">
      <c r="B913" s="217">
        <v>1200</v>
      </c>
      <c r="C913" s="72" t="s">
        <v>503</v>
      </c>
      <c r="D913" s="11" t="s">
        <v>20</v>
      </c>
      <c r="E913" s="72" t="s">
        <v>504</v>
      </c>
      <c r="F913" s="58" t="s">
        <v>505</v>
      </c>
      <c r="G913" s="29" t="s">
        <v>310</v>
      </c>
      <c r="H913" s="5">
        <f t="shared" si="71"/>
        <v>-56050</v>
      </c>
      <c r="I913" s="21">
        <f t="shared" si="72"/>
        <v>2.5</v>
      </c>
      <c r="K913" t="s">
        <v>506</v>
      </c>
      <c r="M913" s="2">
        <v>480</v>
      </c>
    </row>
    <row r="914" spans="2:13" ht="12.75">
      <c r="B914" s="217">
        <v>800</v>
      </c>
      <c r="C914" s="11" t="s">
        <v>503</v>
      </c>
      <c r="D914" s="11" t="s">
        <v>20</v>
      </c>
      <c r="E914" s="30" t="s">
        <v>504</v>
      </c>
      <c r="F914" s="58" t="s">
        <v>505</v>
      </c>
      <c r="G914" s="31" t="s">
        <v>79</v>
      </c>
      <c r="H914" s="5">
        <f t="shared" si="71"/>
        <v>-56850</v>
      </c>
      <c r="I914" s="21">
        <f t="shared" si="72"/>
        <v>1.6666666666666667</v>
      </c>
      <c r="K914" t="s">
        <v>506</v>
      </c>
      <c r="M914" s="2">
        <v>480</v>
      </c>
    </row>
    <row r="915" spans="2:13" ht="12.75">
      <c r="B915" s="217">
        <v>1200</v>
      </c>
      <c r="C915" s="11" t="s">
        <v>503</v>
      </c>
      <c r="D915" s="11" t="s">
        <v>20</v>
      </c>
      <c r="E915" s="11" t="s">
        <v>504</v>
      </c>
      <c r="F915" s="58" t="s">
        <v>505</v>
      </c>
      <c r="G915" s="28" t="s">
        <v>81</v>
      </c>
      <c r="H915" s="5">
        <f t="shared" si="71"/>
        <v>-58050</v>
      </c>
      <c r="I915" s="21">
        <f t="shared" si="72"/>
        <v>2.5</v>
      </c>
      <c r="K915" t="s">
        <v>506</v>
      </c>
      <c r="M915" s="2">
        <v>480</v>
      </c>
    </row>
    <row r="916" spans="1:13" ht="12.75">
      <c r="A916" s="11"/>
      <c r="B916" s="217">
        <v>800</v>
      </c>
      <c r="C916" s="11" t="s">
        <v>503</v>
      </c>
      <c r="D916" s="11" t="s">
        <v>20</v>
      </c>
      <c r="E916" s="11" t="s">
        <v>504</v>
      </c>
      <c r="F916" s="58" t="s">
        <v>505</v>
      </c>
      <c r="G916" s="28" t="s">
        <v>35</v>
      </c>
      <c r="H916" s="5">
        <f t="shared" si="71"/>
        <v>-58850</v>
      </c>
      <c r="I916" s="21">
        <f t="shared" si="72"/>
        <v>1.6666666666666667</v>
      </c>
      <c r="J916" s="14"/>
      <c r="K916" t="s">
        <v>506</v>
      </c>
      <c r="L916" s="14"/>
      <c r="M916" s="2">
        <v>480</v>
      </c>
    </row>
    <row r="917" spans="2:13" ht="12.75">
      <c r="B917" s="215">
        <v>800</v>
      </c>
      <c r="C917" s="11" t="s">
        <v>503</v>
      </c>
      <c r="D917" s="11" t="s">
        <v>20</v>
      </c>
      <c r="E917" s="1" t="s">
        <v>504</v>
      </c>
      <c r="F917" s="58" t="s">
        <v>505</v>
      </c>
      <c r="G917" s="26" t="s">
        <v>50</v>
      </c>
      <c r="H917" s="5">
        <f t="shared" si="71"/>
        <v>-59650</v>
      </c>
      <c r="I917" s="21">
        <f t="shared" si="72"/>
        <v>1.6666666666666667</v>
      </c>
      <c r="K917" t="s">
        <v>506</v>
      </c>
      <c r="M917" s="2">
        <v>480</v>
      </c>
    </row>
    <row r="918" spans="2:13" ht="12.75">
      <c r="B918" s="215">
        <v>1200</v>
      </c>
      <c r="C918" s="1" t="s">
        <v>503</v>
      </c>
      <c r="D918" s="11" t="s">
        <v>20</v>
      </c>
      <c r="E918" s="1" t="s">
        <v>504</v>
      </c>
      <c r="F918" s="58" t="s">
        <v>505</v>
      </c>
      <c r="G918" s="26" t="s">
        <v>68</v>
      </c>
      <c r="H918" s="5">
        <f t="shared" si="71"/>
        <v>-60850</v>
      </c>
      <c r="I918" s="21">
        <f t="shared" si="72"/>
        <v>2.5</v>
      </c>
      <c r="K918" t="s">
        <v>506</v>
      </c>
      <c r="M918" s="2">
        <v>480</v>
      </c>
    </row>
    <row r="919" spans="2:13" ht="12.75">
      <c r="B919" s="215">
        <v>1600</v>
      </c>
      <c r="C919" s="1" t="s">
        <v>503</v>
      </c>
      <c r="D919" s="11" t="s">
        <v>20</v>
      </c>
      <c r="E919" s="1" t="s">
        <v>504</v>
      </c>
      <c r="F919" s="58" t="s">
        <v>505</v>
      </c>
      <c r="G919" s="26" t="s">
        <v>54</v>
      </c>
      <c r="H919" s="5">
        <f t="shared" si="71"/>
        <v>-62450</v>
      </c>
      <c r="I919" s="21">
        <f t="shared" si="72"/>
        <v>3.3333333333333335</v>
      </c>
      <c r="K919" t="s">
        <v>506</v>
      </c>
      <c r="M919" s="2">
        <v>480</v>
      </c>
    </row>
    <row r="920" spans="2:13" ht="12.75">
      <c r="B920" s="215">
        <v>1200</v>
      </c>
      <c r="C920" s="1" t="s">
        <v>503</v>
      </c>
      <c r="D920" s="11" t="s">
        <v>20</v>
      </c>
      <c r="E920" s="1" t="s">
        <v>504</v>
      </c>
      <c r="F920" s="58" t="s">
        <v>505</v>
      </c>
      <c r="G920" s="26" t="s">
        <v>56</v>
      </c>
      <c r="H920" s="5">
        <f t="shared" si="71"/>
        <v>-63650</v>
      </c>
      <c r="I920" s="21">
        <f t="shared" si="72"/>
        <v>2.5</v>
      </c>
      <c r="K920" t="s">
        <v>506</v>
      </c>
      <c r="M920" s="2">
        <v>480</v>
      </c>
    </row>
    <row r="921" spans="2:13" ht="12.75">
      <c r="B921" s="215">
        <v>1400</v>
      </c>
      <c r="C921" s="1" t="s">
        <v>503</v>
      </c>
      <c r="D921" s="11" t="s">
        <v>20</v>
      </c>
      <c r="E921" s="1" t="s">
        <v>504</v>
      </c>
      <c r="F921" s="58" t="s">
        <v>505</v>
      </c>
      <c r="G921" s="26" t="s">
        <v>90</v>
      </c>
      <c r="H921" s="5">
        <f t="shared" si="71"/>
        <v>-65050</v>
      </c>
      <c r="I921" s="21">
        <f t="shared" si="72"/>
        <v>2.9166666666666665</v>
      </c>
      <c r="K921" t="s">
        <v>506</v>
      </c>
      <c r="M921" s="2">
        <v>480</v>
      </c>
    </row>
    <row r="922" spans="2:13" ht="12.75">
      <c r="B922" s="215">
        <v>800</v>
      </c>
      <c r="C922" s="1" t="s">
        <v>503</v>
      </c>
      <c r="D922" s="11" t="s">
        <v>20</v>
      </c>
      <c r="E922" s="1" t="s">
        <v>504</v>
      </c>
      <c r="F922" s="58" t="s">
        <v>505</v>
      </c>
      <c r="G922" s="26" t="s">
        <v>129</v>
      </c>
      <c r="H922" s="5">
        <f t="shared" si="71"/>
        <v>-65850</v>
      </c>
      <c r="I922" s="21">
        <f t="shared" si="72"/>
        <v>1.6666666666666667</v>
      </c>
      <c r="K922" t="s">
        <v>506</v>
      </c>
      <c r="M922" s="2">
        <v>480</v>
      </c>
    </row>
    <row r="923" spans="2:13" ht="12.75">
      <c r="B923" s="215">
        <v>1200</v>
      </c>
      <c r="C923" s="1" t="s">
        <v>503</v>
      </c>
      <c r="D923" s="11" t="s">
        <v>20</v>
      </c>
      <c r="E923" s="1" t="s">
        <v>504</v>
      </c>
      <c r="F923" s="58" t="s">
        <v>505</v>
      </c>
      <c r="G923" s="26" t="s">
        <v>148</v>
      </c>
      <c r="H923" s="5">
        <f t="shared" si="71"/>
        <v>-67050</v>
      </c>
      <c r="I923" s="21">
        <f t="shared" si="72"/>
        <v>2.5</v>
      </c>
      <c r="K923" t="s">
        <v>506</v>
      </c>
      <c r="M923" s="2">
        <v>480</v>
      </c>
    </row>
    <row r="924" spans="2:13" ht="12.75">
      <c r="B924" s="215">
        <v>800</v>
      </c>
      <c r="C924" s="1" t="s">
        <v>503</v>
      </c>
      <c r="D924" s="11" t="s">
        <v>20</v>
      </c>
      <c r="E924" s="1" t="s">
        <v>504</v>
      </c>
      <c r="F924" s="58" t="s">
        <v>505</v>
      </c>
      <c r="G924" s="26" t="s">
        <v>152</v>
      </c>
      <c r="H924" s="5">
        <f t="shared" si="71"/>
        <v>-67850</v>
      </c>
      <c r="I924" s="21">
        <f t="shared" si="72"/>
        <v>1.6666666666666667</v>
      </c>
      <c r="K924" t="s">
        <v>506</v>
      </c>
      <c r="M924" s="2">
        <v>480</v>
      </c>
    </row>
    <row r="925" spans="2:13" ht="12.75">
      <c r="B925" s="215">
        <v>1500</v>
      </c>
      <c r="C925" s="1" t="s">
        <v>503</v>
      </c>
      <c r="D925" s="1" t="s">
        <v>20</v>
      </c>
      <c r="E925" s="1" t="s">
        <v>504</v>
      </c>
      <c r="F925" s="58" t="s">
        <v>505</v>
      </c>
      <c r="G925" s="26" t="s">
        <v>167</v>
      </c>
      <c r="H925" s="5">
        <f t="shared" si="71"/>
        <v>-69350</v>
      </c>
      <c r="I925" s="21">
        <f t="shared" si="72"/>
        <v>3.125</v>
      </c>
      <c r="K925" t="s">
        <v>506</v>
      </c>
      <c r="M925" s="2">
        <v>480</v>
      </c>
    </row>
    <row r="926" spans="2:13" ht="12.75">
      <c r="B926" s="215">
        <v>1200</v>
      </c>
      <c r="C926" s="1" t="s">
        <v>503</v>
      </c>
      <c r="D926" s="1" t="s">
        <v>20</v>
      </c>
      <c r="E926" s="1" t="s">
        <v>504</v>
      </c>
      <c r="F926" s="58" t="s">
        <v>505</v>
      </c>
      <c r="G926" s="26" t="s">
        <v>219</v>
      </c>
      <c r="H926" s="5">
        <f t="shared" si="71"/>
        <v>-70550</v>
      </c>
      <c r="I926" s="21">
        <f t="shared" si="72"/>
        <v>2.5</v>
      </c>
      <c r="K926" t="s">
        <v>506</v>
      </c>
      <c r="M926" s="2">
        <v>480</v>
      </c>
    </row>
    <row r="927" spans="2:13" ht="12.75">
      <c r="B927" s="215">
        <v>1200</v>
      </c>
      <c r="C927" s="1" t="s">
        <v>503</v>
      </c>
      <c r="D927" s="1" t="s">
        <v>20</v>
      </c>
      <c r="E927" s="1" t="s">
        <v>504</v>
      </c>
      <c r="F927" s="58" t="s">
        <v>505</v>
      </c>
      <c r="G927" s="26" t="s">
        <v>222</v>
      </c>
      <c r="H927" s="5">
        <f t="shared" si="71"/>
        <v>-71750</v>
      </c>
      <c r="I927" s="21">
        <f t="shared" si="72"/>
        <v>2.5</v>
      </c>
      <c r="K927" t="s">
        <v>506</v>
      </c>
      <c r="M927" s="2">
        <v>480</v>
      </c>
    </row>
    <row r="928" spans="2:13" ht="12.75">
      <c r="B928" s="215">
        <v>800</v>
      </c>
      <c r="C928" s="1" t="s">
        <v>503</v>
      </c>
      <c r="D928" s="1" t="s">
        <v>20</v>
      </c>
      <c r="E928" s="1" t="s">
        <v>504</v>
      </c>
      <c r="F928" s="58" t="s">
        <v>505</v>
      </c>
      <c r="G928" s="26" t="s">
        <v>250</v>
      </c>
      <c r="H928" s="5">
        <f t="shared" si="71"/>
        <v>-72550</v>
      </c>
      <c r="I928" s="21">
        <f t="shared" si="72"/>
        <v>1.6666666666666667</v>
      </c>
      <c r="K928" t="s">
        <v>506</v>
      </c>
      <c r="M928" s="2">
        <v>480</v>
      </c>
    </row>
    <row r="929" spans="2:13" ht="12.75">
      <c r="B929" s="215">
        <v>700</v>
      </c>
      <c r="C929" s="1" t="s">
        <v>503</v>
      </c>
      <c r="D929" s="1" t="s">
        <v>20</v>
      </c>
      <c r="E929" s="1" t="s">
        <v>504</v>
      </c>
      <c r="F929" s="58" t="s">
        <v>505</v>
      </c>
      <c r="G929" s="26" t="s">
        <v>291</v>
      </c>
      <c r="H929" s="5">
        <f t="shared" si="71"/>
        <v>-73250</v>
      </c>
      <c r="I929" s="21">
        <f t="shared" si="72"/>
        <v>1.4583333333333333</v>
      </c>
      <c r="K929" t="s">
        <v>506</v>
      </c>
      <c r="M929" s="2">
        <v>480</v>
      </c>
    </row>
    <row r="930" spans="2:13" ht="12.75">
      <c r="B930" s="215">
        <v>800</v>
      </c>
      <c r="C930" s="1" t="s">
        <v>503</v>
      </c>
      <c r="D930" s="1" t="s">
        <v>20</v>
      </c>
      <c r="E930" s="1" t="s">
        <v>504</v>
      </c>
      <c r="F930" s="58" t="s">
        <v>505</v>
      </c>
      <c r="G930" s="26" t="s">
        <v>448</v>
      </c>
      <c r="H930" s="5">
        <f t="shared" si="71"/>
        <v>-74050</v>
      </c>
      <c r="I930" s="21">
        <f t="shared" si="72"/>
        <v>1.6666666666666667</v>
      </c>
      <c r="K930" t="s">
        <v>506</v>
      </c>
      <c r="M930" s="2">
        <v>480</v>
      </c>
    </row>
    <row r="931" spans="2:13" ht="12.75">
      <c r="B931" s="215">
        <v>1500</v>
      </c>
      <c r="C931" s="1" t="s">
        <v>503</v>
      </c>
      <c r="D931" s="11" t="s">
        <v>20</v>
      </c>
      <c r="E931" s="1" t="s">
        <v>504</v>
      </c>
      <c r="F931" s="58" t="s">
        <v>447</v>
      </c>
      <c r="G931" s="26" t="s">
        <v>48</v>
      </c>
      <c r="H931" s="5">
        <f t="shared" si="71"/>
        <v>-75550</v>
      </c>
      <c r="I931" s="21">
        <f t="shared" si="72"/>
        <v>3.125</v>
      </c>
      <c r="K931" t="s">
        <v>446</v>
      </c>
      <c r="M931" s="2">
        <v>480</v>
      </c>
    </row>
    <row r="932" spans="2:13" ht="12.75">
      <c r="B932" s="217">
        <v>800</v>
      </c>
      <c r="C932" s="1" t="s">
        <v>503</v>
      </c>
      <c r="D932" s="11" t="s">
        <v>20</v>
      </c>
      <c r="E932" s="1" t="s">
        <v>504</v>
      </c>
      <c r="F932" s="58" t="s">
        <v>447</v>
      </c>
      <c r="G932" s="29" t="s">
        <v>310</v>
      </c>
      <c r="H932" s="5">
        <f t="shared" si="71"/>
        <v>-76350</v>
      </c>
      <c r="I932" s="21">
        <f t="shared" si="72"/>
        <v>1.6666666666666667</v>
      </c>
      <c r="K932" t="s">
        <v>446</v>
      </c>
      <c r="M932" s="2">
        <v>480</v>
      </c>
    </row>
    <row r="933" spans="2:13" ht="12.75">
      <c r="B933" s="217">
        <v>1000</v>
      </c>
      <c r="C933" s="1" t="s">
        <v>503</v>
      </c>
      <c r="D933" s="11" t="s">
        <v>20</v>
      </c>
      <c r="E933" s="1" t="s">
        <v>504</v>
      </c>
      <c r="F933" s="58" t="s">
        <v>447</v>
      </c>
      <c r="G933" s="29" t="s">
        <v>79</v>
      </c>
      <c r="H933" s="5">
        <f t="shared" si="71"/>
        <v>-77350</v>
      </c>
      <c r="I933" s="21">
        <f t="shared" si="72"/>
        <v>2.0833333333333335</v>
      </c>
      <c r="K933" t="s">
        <v>446</v>
      </c>
      <c r="M933" s="2">
        <v>480</v>
      </c>
    </row>
    <row r="934" spans="2:13" ht="12.75">
      <c r="B934" s="217">
        <v>1300</v>
      </c>
      <c r="C934" s="1" t="s">
        <v>503</v>
      </c>
      <c r="D934" s="11" t="s">
        <v>20</v>
      </c>
      <c r="E934" s="1" t="s">
        <v>504</v>
      </c>
      <c r="F934" s="58" t="s">
        <v>447</v>
      </c>
      <c r="G934" s="29" t="s">
        <v>81</v>
      </c>
      <c r="H934" s="5">
        <f t="shared" si="71"/>
        <v>-78650</v>
      </c>
      <c r="I934" s="21">
        <f t="shared" si="72"/>
        <v>2.7083333333333335</v>
      </c>
      <c r="K934" t="s">
        <v>446</v>
      </c>
      <c r="M934" s="2">
        <v>480</v>
      </c>
    </row>
    <row r="935" spans="2:13" ht="12.75">
      <c r="B935" s="217">
        <v>1500</v>
      </c>
      <c r="C935" s="1" t="s">
        <v>503</v>
      </c>
      <c r="D935" s="11" t="s">
        <v>20</v>
      </c>
      <c r="E935" s="1" t="s">
        <v>504</v>
      </c>
      <c r="F935" s="58" t="s">
        <v>447</v>
      </c>
      <c r="G935" s="28" t="s">
        <v>35</v>
      </c>
      <c r="H935" s="5">
        <f aca="true" t="shared" si="73" ref="H935:H968">H934-B935</f>
        <v>-80150</v>
      </c>
      <c r="I935" s="21">
        <f aca="true" t="shared" si="74" ref="I935:I968">+B935/M935</f>
        <v>3.125</v>
      </c>
      <c r="K935" t="s">
        <v>446</v>
      </c>
      <c r="M935" s="2">
        <v>480</v>
      </c>
    </row>
    <row r="936" spans="2:13" ht="12.75">
      <c r="B936" s="217">
        <v>800</v>
      </c>
      <c r="C936" s="1" t="s">
        <v>503</v>
      </c>
      <c r="D936" s="11" t="s">
        <v>20</v>
      </c>
      <c r="E936" s="1" t="s">
        <v>504</v>
      </c>
      <c r="F936" s="58" t="s">
        <v>447</v>
      </c>
      <c r="G936" s="28" t="s">
        <v>50</v>
      </c>
      <c r="H936" s="5">
        <f t="shared" si="73"/>
        <v>-80950</v>
      </c>
      <c r="I936" s="21">
        <f t="shared" si="74"/>
        <v>1.6666666666666667</v>
      </c>
      <c r="K936" t="s">
        <v>446</v>
      </c>
      <c r="M936" s="2">
        <v>480</v>
      </c>
    </row>
    <row r="937" spans="2:13" ht="12.75">
      <c r="B937" s="217">
        <v>1500</v>
      </c>
      <c r="C937" s="1" t="s">
        <v>503</v>
      </c>
      <c r="D937" s="11" t="s">
        <v>20</v>
      </c>
      <c r="E937" s="1" t="s">
        <v>504</v>
      </c>
      <c r="F937" s="58" t="s">
        <v>447</v>
      </c>
      <c r="G937" s="28" t="s">
        <v>52</v>
      </c>
      <c r="H937" s="5">
        <f t="shared" si="73"/>
        <v>-82450</v>
      </c>
      <c r="I937" s="21">
        <f t="shared" si="74"/>
        <v>3.125</v>
      </c>
      <c r="K937" t="s">
        <v>446</v>
      </c>
      <c r="M937" s="2">
        <v>480</v>
      </c>
    </row>
    <row r="938" spans="2:13" ht="12.75">
      <c r="B938" s="217">
        <v>1500</v>
      </c>
      <c r="C938" s="1" t="s">
        <v>503</v>
      </c>
      <c r="D938" s="11" t="s">
        <v>20</v>
      </c>
      <c r="E938" s="1" t="s">
        <v>504</v>
      </c>
      <c r="F938" s="58" t="s">
        <v>447</v>
      </c>
      <c r="G938" s="28" t="s">
        <v>52</v>
      </c>
      <c r="H938" s="5">
        <f t="shared" si="73"/>
        <v>-83950</v>
      </c>
      <c r="I938" s="21">
        <f t="shared" si="74"/>
        <v>3.125</v>
      </c>
      <c r="K938" t="s">
        <v>446</v>
      </c>
      <c r="M938" s="2">
        <v>480</v>
      </c>
    </row>
    <row r="939" spans="2:13" ht="12.75">
      <c r="B939" s="215">
        <v>1500</v>
      </c>
      <c r="C939" s="1" t="s">
        <v>503</v>
      </c>
      <c r="D939" s="11" t="s">
        <v>20</v>
      </c>
      <c r="E939" s="1" t="s">
        <v>504</v>
      </c>
      <c r="F939" s="58" t="s">
        <v>447</v>
      </c>
      <c r="G939" s="26" t="s">
        <v>52</v>
      </c>
      <c r="H939" s="5">
        <f t="shared" si="73"/>
        <v>-85450</v>
      </c>
      <c r="I939" s="21">
        <f t="shared" si="74"/>
        <v>3.125</v>
      </c>
      <c r="K939" t="s">
        <v>446</v>
      </c>
      <c r="M939" s="2">
        <v>480</v>
      </c>
    </row>
    <row r="940" spans="2:13" ht="12.75">
      <c r="B940" s="215">
        <v>2000</v>
      </c>
      <c r="C940" s="1" t="s">
        <v>503</v>
      </c>
      <c r="D940" s="11" t="s">
        <v>20</v>
      </c>
      <c r="E940" s="1" t="s">
        <v>504</v>
      </c>
      <c r="F940" s="58" t="s">
        <v>447</v>
      </c>
      <c r="G940" s="26" t="s">
        <v>54</v>
      </c>
      <c r="H940" s="5">
        <f t="shared" si="73"/>
        <v>-87450</v>
      </c>
      <c r="I940" s="21">
        <f t="shared" si="74"/>
        <v>4.166666666666667</v>
      </c>
      <c r="K940" t="s">
        <v>446</v>
      </c>
      <c r="M940" s="2">
        <v>480</v>
      </c>
    </row>
    <row r="941" spans="2:13" ht="12.75">
      <c r="B941" s="215">
        <v>1200</v>
      </c>
      <c r="C941" s="1" t="s">
        <v>503</v>
      </c>
      <c r="D941" s="11" t="s">
        <v>20</v>
      </c>
      <c r="E941" s="1" t="s">
        <v>504</v>
      </c>
      <c r="F941" s="58" t="s">
        <v>447</v>
      </c>
      <c r="G941" s="26" t="s">
        <v>56</v>
      </c>
      <c r="H941" s="5">
        <f t="shared" si="73"/>
        <v>-88650</v>
      </c>
      <c r="I941" s="21">
        <f t="shared" si="74"/>
        <v>2.5</v>
      </c>
      <c r="J941" s="75"/>
      <c r="K941" t="s">
        <v>446</v>
      </c>
      <c r="L941" s="75"/>
      <c r="M941" s="2">
        <v>480</v>
      </c>
    </row>
    <row r="942" spans="2:13" ht="12.75">
      <c r="B942" s="215">
        <v>1500</v>
      </c>
      <c r="C942" s="1" t="s">
        <v>503</v>
      </c>
      <c r="D942" s="11" t="s">
        <v>20</v>
      </c>
      <c r="E942" s="1" t="s">
        <v>504</v>
      </c>
      <c r="F942" s="58" t="s">
        <v>447</v>
      </c>
      <c r="G942" s="26" t="s">
        <v>90</v>
      </c>
      <c r="H942" s="5">
        <f t="shared" si="73"/>
        <v>-90150</v>
      </c>
      <c r="I942" s="21">
        <f t="shared" si="74"/>
        <v>3.125</v>
      </c>
      <c r="J942" s="75"/>
      <c r="K942" t="s">
        <v>446</v>
      </c>
      <c r="L942" s="75"/>
      <c r="M942" s="2">
        <v>480</v>
      </c>
    </row>
    <row r="943" spans="2:13" ht="12.75">
      <c r="B943" s="215">
        <v>1600</v>
      </c>
      <c r="C943" s="1" t="s">
        <v>503</v>
      </c>
      <c r="D943" s="11" t="s">
        <v>20</v>
      </c>
      <c r="E943" s="1" t="s">
        <v>504</v>
      </c>
      <c r="F943" s="58" t="s">
        <v>447</v>
      </c>
      <c r="G943" s="26" t="s">
        <v>129</v>
      </c>
      <c r="H943" s="5">
        <f t="shared" si="73"/>
        <v>-91750</v>
      </c>
      <c r="I943" s="21">
        <f t="shared" si="74"/>
        <v>3.3333333333333335</v>
      </c>
      <c r="J943" s="75"/>
      <c r="K943" t="s">
        <v>446</v>
      </c>
      <c r="L943" s="75"/>
      <c r="M943" s="2">
        <v>480</v>
      </c>
    </row>
    <row r="944" spans="2:13" ht="12.75">
      <c r="B944" s="215">
        <v>600</v>
      </c>
      <c r="C944" s="1" t="s">
        <v>503</v>
      </c>
      <c r="D944" s="11" t="s">
        <v>20</v>
      </c>
      <c r="E944" s="1" t="s">
        <v>504</v>
      </c>
      <c r="F944" s="58" t="s">
        <v>447</v>
      </c>
      <c r="G944" s="26" t="s">
        <v>148</v>
      </c>
      <c r="H944" s="5">
        <f t="shared" si="73"/>
        <v>-92350</v>
      </c>
      <c r="I944" s="21">
        <f t="shared" si="74"/>
        <v>1.25</v>
      </c>
      <c r="J944" s="75"/>
      <c r="K944" t="s">
        <v>446</v>
      </c>
      <c r="L944" s="75"/>
      <c r="M944" s="2">
        <v>480</v>
      </c>
    </row>
    <row r="945" spans="2:13" ht="12.75">
      <c r="B945" s="215">
        <v>1200</v>
      </c>
      <c r="C945" s="1" t="s">
        <v>503</v>
      </c>
      <c r="D945" s="11" t="s">
        <v>20</v>
      </c>
      <c r="E945" s="1" t="s">
        <v>504</v>
      </c>
      <c r="F945" s="58" t="s">
        <v>447</v>
      </c>
      <c r="G945" s="26" t="s">
        <v>152</v>
      </c>
      <c r="H945" s="5">
        <f t="shared" si="73"/>
        <v>-93550</v>
      </c>
      <c r="I945" s="21">
        <f t="shared" si="74"/>
        <v>2.5</v>
      </c>
      <c r="K945" t="s">
        <v>446</v>
      </c>
      <c r="M945" s="2">
        <v>480</v>
      </c>
    </row>
    <row r="946" spans="2:13" ht="12.75">
      <c r="B946" s="215">
        <v>1600</v>
      </c>
      <c r="C946" s="1" t="s">
        <v>503</v>
      </c>
      <c r="D946" s="11" t="s">
        <v>20</v>
      </c>
      <c r="E946" s="1" t="s">
        <v>504</v>
      </c>
      <c r="F946" s="58" t="s">
        <v>447</v>
      </c>
      <c r="G946" s="26" t="s">
        <v>167</v>
      </c>
      <c r="H946" s="5">
        <f t="shared" si="73"/>
        <v>-95150</v>
      </c>
      <c r="I946" s="21">
        <f t="shared" si="74"/>
        <v>3.3333333333333335</v>
      </c>
      <c r="K946" t="s">
        <v>446</v>
      </c>
      <c r="M946" s="2">
        <v>480</v>
      </c>
    </row>
    <row r="947" spans="2:13" ht="12.75">
      <c r="B947" s="215">
        <v>1000</v>
      </c>
      <c r="C947" s="1" t="s">
        <v>503</v>
      </c>
      <c r="D947" s="11" t="s">
        <v>20</v>
      </c>
      <c r="E947" s="1" t="s">
        <v>504</v>
      </c>
      <c r="F947" s="58" t="s">
        <v>447</v>
      </c>
      <c r="G947" s="26" t="s">
        <v>219</v>
      </c>
      <c r="H947" s="5">
        <f t="shared" si="73"/>
        <v>-96150</v>
      </c>
      <c r="I947" s="21">
        <f t="shared" si="74"/>
        <v>2.0833333333333335</v>
      </c>
      <c r="K947" t="s">
        <v>446</v>
      </c>
      <c r="M947" s="2">
        <v>480</v>
      </c>
    </row>
    <row r="948" spans="2:13" ht="12.75">
      <c r="B948" s="215">
        <v>1300</v>
      </c>
      <c r="C948" s="1" t="s">
        <v>503</v>
      </c>
      <c r="D948" s="11" t="s">
        <v>20</v>
      </c>
      <c r="E948" s="1" t="s">
        <v>504</v>
      </c>
      <c r="F948" s="58" t="s">
        <v>447</v>
      </c>
      <c r="G948" s="26" t="s">
        <v>222</v>
      </c>
      <c r="H948" s="5">
        <f t="shared" si="73"/>
        <v>-97450</v>
      </c>
      <c r="I948" s="21">
        <f t="shared" si="74"/>
        <v>2.7083333333333335</v>
      </c>
      <c r="K948" t="s">
        <v>446</v>
      </c>
      <c r="M948" s="2">
        <v>480</v>
      </c>
    </row>
    <row r="949" spans="2:13" ht="12.75">
      <c r="B949" s="215">
        <v>1000</v>
      </c>
      <c r="C949" s="1" t="s">
        <v>503</v>
      </c>
      <c r="D949" s="11" t="s">
        <v>20</v>
      </c>
      <c r="E949" s="1" t="s">
        <v>504</v>
      </c>
      <c r="F949" s="58" t="s">
        <v>447</v>
      </c>
      <c r="G949" s="26" t="s">
        <v>250</v>
      </c>
      <c r="H949" s="5">
        <f t="shared" si="73"/>
        <v>-98450</v>
      </c>
      <c r="I949" s="21">
        <f t="shared" si="74"/>
        <v>2.0833333333333335</v>
      </c>
      <c r="K949" t="s">
        <v>446</v>
      </c>
      <c r="M949" s="2">
        <v>480</v>
      </c>
    </row>
    <row r="950" spans="1:13" s="14" customFormat="1" ht="12.75">
      <c r="A950" s="1"/>
      <c r="B950" s="215">
        <v>1800</v>
      </c>
      <c r="C950" s="1" t="s">
        <v>503</v>
      </c>
      <c r="D950" s="11" t="s">
        <v>20</v>
      </c>
      <c r="E950" s="1" t="s">
        <v>504</v>
      </c>
      <c r="F950" s="58" t="s">
        <v>447</v>
      </c>
      <c r="G950" s="26" t="s">
        <v>360</v>
      </c>
      <c r="H950" s="5">
        <f t="shared" si="73"/>
        <v>-100250</v>
      </c>
      <c r="I950" s="21">
        <f t="shared" si="74"/>
        <v>3.75</v>
      </c>
      <c r="J950"/>
      <c r="K950" t="s">
        <v>446</v>
      </c>
      <c r="L950"/>
      <c r="M950" s="2">
        <v>480</v>
      </c>
    </row>
    <row r="951" spans="1:13" s="14" customFormat="1" ht="12.75">
      <c r="A951" s="1"/>
      <c r="B951" s="215">
        <v>400</v>
      </c>
      <c r="C951" s="74" t="s">
        <v>503</v>
      </c>
      <c r="D951" s="11" t="s">
        <v>20</v>
      </c>
      <c r="E951" s="74" t="s">
        <v>504</v>
      </c>
      <c r="F951" s="58" t="s">
        <v>447</v>
      </c>
      <c r="G951" s="26" t="s">
        <v>448</v>
      </c>
      <c r="H951" s="5">
        <f t="shared" si="73"/>
        <v>-100650</v>
      </c>
      <c r="I951" s="21">
        <f t="shared" si="74"/>
        <v>0.8333333333333334</v>
      </c>
      <c r="J951"/>
      <c r="K951" t="s">
        <v>446</v>
      </c>
      <c r="L951"/>
      <c r="M951" s="2">
        <v>480</v>
      </c>
    </row>
    <row r="952" spans="2:13" ht="12.75">
      <c r="B952" s="217">
        <v>600</v>
      </c>
      <c r="C952" s="1" t="s">
        <v>503</v>
      </c>
      <c r="D952" s="11" t="s">
        <v>20</v>
      </c>
      <c r="E952" s="1" t="s">
        <v>504</v>
      </c>
      <c r="F952" s="58" t="s">
        <v>507</v>
      </c>
      <c r="G952" s="29" t="s">
        <v>310</v>
      </c>
      <c r="H952" s="5">
        <f t="shared" si="73"/>
        <v>-101250</v>
      </c>
      <c r="I952" s="21">
        <f t="shared" si="74"/>
        <v>1.25</v>
      </c>
      <c r="K952" t="s">
        <v>487</v>
      </c>
      <c r="M952" s="2">
        <v>480</v>
      </c>
    </row>
    <row r="953" spans="2:13" ht="12.75">
      <c r="B953" s="217">
        <v>1000</v>
      </c>
      <c r="C953" s="72" t="s">
        <v>503</v>
      </c>
      <c r="D953" s="11" t="s">
        <v>20</v>
      </c>
      <c r="E953" s="72" t="s">
        <v>504</v>
      </c>
      <c r="F953" s="58" t="s">
        <v>507</v>
      </c>
      <c r="G953" s="29" t="s">
        <v>79</v>
      </c>
      <c r="H953" s="5">
        <f t="shared" si="73"/>
        <v>-102250</v>
      </c>
      <c r="I953" s="21">
        <f t="shared" si="74"/>
        <v>2.0833333333333335</v>
      </c>
      <c r="K953" t="s">
        <v>487</v>
      </c>
      <c r="M953" s="2">
        <v>480</v>
      </c>
    </row>
    <row r="954" spans="1:13" ht="12.75">
      <c r="A954" s="11"/>
      <c r="B954" s="217">
        <v>1500</v>
      </c>
      <c r="C954" s="11" t="s">
        <v>503</v>
      </c>
      <c r="D954" s="11" t="s">
        <v>20</v>
      </c>
      <c r="E954" s="11" t="s">
        <v>504</v>
      </c>
      <c r="F954" s="119" t="s">
        <v>507</v>
      </c>
      <c r="G954" s="28" t="s">
        <v>81</v>
      </c>
      <c r="H954" s="5">
        <f t="shared" si="73"/>
        <v>-103750</v>
      </c>
      <c r="I954" s="21">
        <f t="shared" si="74"/>
        <v>3.125</v>
      </c>
      <c r="J954" s="14"/>
      <c r="K954" s="14" t="s">
        <v>487</v>
      </c>
      <c r="L954" s="14"/>
      <c r="M954" s="2">
        <v>480</v>
      </c>
    </row>
    <row r="955" spans="1:13" ht="12.75">
      <c r="A955" s="11"/>
      <c r="B955" s="217">
        <v>1700</v>
      </c>
      <c r="C955" s="11" t="s">
        <v>503</v>
      </c>
      <c r="D955" s="11" t="s">
        <v>20</v>
      </c>
      <c r="E955" s="11" t="s">
        <v>504</v>
      </c>
      <c r="F955" s="119" t="s">
        <v>507</v>
      </c>
      <c r="G955" s="28" t="s">
        <v>35</v>
      </c>
      <c r="H955" s="5">
        <f t="shared" si="73"/>
        <v>-105450</v>
      </c>
      <c r="I955" s="21">
        <f t="shared" si="74"/>
        <v>3.5416666666666665</v>
      </c>
      <c r="J955" s="14"/>
      <c r="K955" s="14" t="s">
        <v>487</v>
      </c>
      <c r="L955" s="14"/>
      <c r="M955" s="2">
        <v>480</v>
      </c>
    </row>
    <row r="956" spans="2:13" ht="12.75">
      <c r="B956" s="215">
        <v>1500</v>
      </c>
      <c r="C956" s="1" t="s">
        <v>503</v>
      </c>
      <c r="D956" s="11" t="s">
        <v>20</v>
      </c>
      <c r="E956" s="1" t="s">
        <v>504</v>
      </c>
      <c r="F956" s="58" t="s">
        <v>507</v>
      </c>
      <c r="G956" s="26" t="s">
        <v>54</v>
      </c>
      <c r="H956" s="5">
        <f t="shared" si="73"/>
        <v>-106950</v>
      </c>
      <c r="I956" s="21">
        <f t="shared" si="74"/>
        <v>3.125</v>
      </c>
      <c r="K956" t="s">
        <v>487</v>
      </c>
      <c r="M956" s="2">
        <v>480</v>
      </c>
    </row>
    <row r="957" spans="2:13" ht="12.75">
      <c r="B957" s="215">
        <v>1400</v>
      </c>
      <c r="C957" s="1" t="s">
        <v>503</v>
      </c>
      <c r="D957" s="1" t="s">
        <v>20</v>
      </c>
      <c r="E957" s="1" t="s">
        <v>504</v>
      </c>
      <c r="F957" s="58" t="s">
        <v>507</v>
      </c>
      <c r="G957" s="26" t="s">
        <v>56</v>
      </c>
      <c r="H957" s="5">
        <f t="shared" si="73"/>
        <v>-108350</v>
      </c>
      <c r="I957" s="21">
        <f t="shared" si="74"/>
        <v>2.9166666666666665</v>
      </c>
      <c r="K957" t="s">
        <v>487</v>
      </c>
      <c r="M957" s="2">
        <v>480</v>
      </c>
    </row>
    <row r="958" spans="2:13" ht="12.75">
      <c r="B958" s="215">
        <v>1600</v>
      </c>
      <c r="C958" s="1" t="s">
        <v>503</v>
      </c>
      <c r="D958" s="1" t="s">
        <v>20</v>
      </c>
      <c r="E958" s="1" t="s">
        <v>504</v>
      </c>
      <c r="F958" s="58" t="s">
        <v>507</v>
      </c>
      <c r="G958" s="26" t="s">
        <v>90</v>
      </c>
      <c r="H958" s="5">
        <f t="shared" si="73"/>
        <v>-109950</v>
      </c>
      <c r="I958" s="21">
        <f t="shared" si="74"/>
        <v>3.3333333333333335</v>
      </c>
      <c r="K958" t="s">
        <v>487</v>
      </c>
      <c r="M958" s="2">
        <v>480</v>
      </c>
    </row>
    <row r="959" spans="2:13" ht="12.75">
      <c r="B959" s="215">
        <v>1200</v>
      </c>
      <c r="C959" s="1" t="s">
        <v>503</v>
      </c>
      <c r="D959" s="1" t="s">
        <v>20</v>
      </c>
      <c r="E959" s="1" t="s">
        <v>504</v>
      </c>
      <c r="F959" s="58" t="s">
        <v>507</v>
      </c>
      <c r="G959" s="26" t="s">
        <v>129</v>
      </c>
      <c r="H959" s="5">
        <f t="shared" si="73"/>
        <v>-111150</v>
      </c>
      <c r="I959" s="21">
        <f t="shared" si="74"/>
        <v>2.5</v>
      </c>
      <c r="K959" t="s">
        <v>487</v>
      </c>
      <c r="M959" s="2">
        <v>480</v>
      </c>
    </row>
    <row r="960" spans="2:13" ht="12.75">
      <c r="B960" s="215">
        <v>600</v>
      </c>
      <c r="C960" s="1" t="s">
        <v>503</v>
      </c>
      <c r="D960" s="1" t="s">
        <v>20</v>
      </c>
      <c r="E960" s="1" t="s">
        <v>504</v>
      </c>
      <c r="F960" s="58" t="s">
        <v>507</v>
      </c>
      <c r="G960" s="26" t="s">
        <v>148</v>
      </c>
      <c r="H960" s="5">
        <f t="shared" si="73"/>
        <v>-111750</v>
      </c>
      <c r="I960" s="21">
        <f t="shared" si="74"/>
        <v>1.25</v>
      </c>
      <c r="K960" t="s">
        <v>487</v>
      </c>
      <c r="M960" s="2">
        <v>480</v>
      </c>
    </row>
    <row r="961" spans="2:13" ht="12.75">
      <c r="B961" s="215">
        <v>1500</v>
      </c>
      <c r="C961" s="1" t="s">
        <v>503</v>
      </c>
      <c r="D961" s="1" t="s">
        <v>20</v>
      </c>
      <c r="E961" s="1" t="s">
        <v>504</v>
      </c>
      <c r="F961" s="58" t="s">
        <v>507</v>
      </c>
      <c r="G961" s="26" t="s">
        <v>163</v>
      </c>
      <c r="H961" s="5">
        <f t="shared" si="73"/>
        <v>-113250</v>
      </c>
      <c r="I961" s="21">
        <f t="shared" si="74"/>
        <v>3.125</v>
      </c>
      <c r="K961" t="s">
        <v>487</v>
      </c>
      <c r="M961" s="2">
        <v>480</v>
      </c>
    </row>
    <row r="962" spans="2:13" ht="12.75">
      <c r="B962" s="215">
        <v>1600</v>
      </c>
      <c r="C962" s="1" t="s">
        <v>503</v>
      </c>
      <c r="D962" s="1" t="s">
        <v>20</v>
      </c>
      <c r="E962" s="1" t="s">
        <v>504</v>
      </c>
      <c r="F962" s="58" t="s">
        <v>507</v>
      </c>
      <c r="G962" s="26" t="s">
        <v>152</v>
      </c>
      <c r="H962" s="5">
        <f t="shared" si="73"/>
        <v>-114850</v>
      </c>
      <c r="I962" s="21">
        <f t="shared" si="74"/>
        <v>3.3333333333333335</v>
      </c>
      <c r="K962" t="s">
        <v>487</v>
      </c>
      <c r="M962" s="2">
        <v>480</v>
      </c>
    </row>
    <row r="963" spans="2:13" ht="12.75">
      <c r="B963" s="215">
        <v>1500</v>
      </c>
      <c r="C963" s="1" t="s">
        <v>503</v>
      </c>
      <c r="D963" s="1" t="s">
        <v>20</v>
      </c>
      <c r="E963" s="1" t="s">
        <v>504</v>
      </c>
      <c r="F963" s="58" t="s">
        <v>507</v>
      </c>
      <c r="G963" s="26" t="s">
        <v>167</v>
      </c>
      <c r="H963" s="5">
        <f t="shared" si="73"/>
        <v>-116350</v>
      </c>
      <c r="I963" s="21">
        <f t="shared" si="74"/>
        <v>3.125</v>
      </c>
      <c r="K963" t="s">
        <v>487</v>
      </c>
      <c r="M963" s="2">
        <v>480</v>
      </c>
    </row>
    <row r="964" spans="2:13" ht="12.75">
      <c r="B964" s="215">
        <v>1000</v>
      </c>
      <c r="C964" s="1" t="s">
        <v>503</v>
      </c>
      <c r="D964" s="1" t="s">
        <v>20</v>
      </c>
      <c r="E964" s="1" t="s">
        <v>504</v>
      </c>
      <c r="F964" s="58" t="s">
        <v>507</v>
      </c>
      <c r="G964" s="26" t="s">
        <v>167</v>
      </c>
      <c r="H964" s="5">
        <f t="shared" si="73"/>
        <v>-117350</v>
      </c>
      <c r="I964" s="21">
        <f t="shared" si="74"/>
        <v>2.0833333333333335</v>
      </c>
      <c r="K964" t="s">
        <v>487</v>
      </c>
      <c r="M964" s="2">
        <v>480</v>
      </c>
    </row>
    <row r="965" spans="1:13" s="69" customFormat="1" ht="12.75">
      <c r="A965" s="1"/>
      <c r="B965" s="215">
        <v>1800</v>
      </c>
      <c r="C965" s="1" t="s">
        <v>503</v>
      </c>
      <c r="D965" s="1" t="s">
        <v>20</v>
      </c>
      <c r="E965" s="1" t="s">
        <v>504</v>
      </c>
      <c r="F965" s="58" t="s">
        <v>507</v>
      </c>
      <c r="G965" s="26" t="s">
        <v>219</v>
      </c>
      <c r="H965" s="5">
        <f t="shared" si="73"/>
        <v>-119150</v>
      </c>
      <c r="I965" s="21">
        <f t="shared" si="74"/>
        <v>3.75</v>
      </c>
      <c r="J965"/>
      <c r="K965" t="s">
        <v>487</v>
      </c>
      <c r="L965"/>
      <c r="M965" s="2">
        <v>480</v>
      </c>
    </row>
    <row r="966" spans="2:13" ht="12.75">
      <c r="B966" s="215">
        <v>1500</v>
      </c>
      <c r="C966" s="1" t="s">
        <v>503</v>
      </c>
      <c r="D966" s="1" t="s">
        <v>20</v>
      </c>
      <c r="E966" s="1" t="s">
        <v>504</v>
      </c>
      <c r="F966" s="58" t="s">
        <v>507</v>
      </c>
      <c r="G966" s="26" t="s">
        <v>222</v>
      </c>
      <c r="H966" s="5">
        <f t="shared" si="73"/>
        <v>-120650</v>
      </c>
      <c r="I966" s="21">
        <f t="shared" si="74"/>
        <v>3.125</v>
      </c>
      <c r="K966" t="s">
        <v>487</v>
      </c>
      <c r="M966" s="2">
        <v>480</v>
      </c>
    </row>
    <row r="967" spans="2:13" ht="12.75">
      <c r="B967" s="215">
        <v>1000</v>
      </c>
      <c r="C967" s="1" t="s">
        <v>503</v>
      </c>
      <c r="D967" s="1" t="s">
        <v>20</v>
      </c>
      <c r="E967" s="1" t="s">
        <v>504</v>
      </c>
      <c r="F967" s="58" t="s">
        <v>507</v>
      </c>
      <c r="G967" s="26" t="s">
        <v>222</v>
      </c>
      <c r="H967" s="5">
        <f t="shared" si="73"/>
        <v>-121650</v>
      </c>
      <c r="I967" s="21">
        <f t="shared" si="74"/>
        <v>2.0833333333333335</v>
      </c>
      <c r="K967" t="s">
        <v>487</v>
      </c>
      <c r="M967" s="2">
        <v>480</v>
      </c>
    </row>
    <row r="968" spans="2:13" ht="12.75">
      <c r="B968" s="215">
        <v>800</v>
      </c>
      <c r="C968" s="1" t="s">
        <v>503</v>
      </c>
      <c r="D968" s="1" t="s">
        <v>20</v>
      </c>
      <c r="E968" s="1" t="s">
        <v>504</v>
      </c>
      <c r="F968" s="58" t="s">
        <v>507</v>
      </c>
      <c r="G968" s="26" t="s">
        <v>250</v>
      </c>
      <c r="H968" s="5">
        <f t="shared" si="73"/>
        <v>-122450</v>
      </c>
      <c r="I968" s="21">
        <f t="shared" si="74"/>
        <v>1.6666666666666667</v>
      </c>
      <c r="K968" t="s">
        <v>487</v>
      </c>
      <c r="M968" s="2">
        <v>480</v>
      </c>
    </row>
    <row r="969" spans="1:13" ht="12.75">
      <c r="A969" s="10"/>
      <c r="B969" s="222">
        <f>SUM(B872:B968)</f>
        <v>122450</v>
      </c>
      <c r="C969" s="10"/>
      <c r="D969" s="10"/>
      <c r="E969" s="10" t="s">
        <v>504</v>
      </c>
      <c r="F969" s="99"/>
      <c r="G969" s="17"/>
      <c r="H969" s="67">
        <v>0</v>
      </c>
      <c r="I969" s="68">
        <f>+B969/M969</f>
        <v>255.10416666666666</v>
      </c>
      <c r="J969" s="69"/>
      <c r="K969" s="69"/>
      <c r="L969" s="69"/>
      <c r="M969" s="2">
        <v>480</v>
      </c>
    </row>
    <row r="970" spans="2:13" ht="12.75">
      <c r="B970" s="265"/>
      <c r="H970" s="5">
        <f>H969-B970</f>
        <v>0</v>
      </c>
      <c r="I970" s="21">
        <f>+B970/M970</f>
        <v>0</v>
      </c>
      <c r="M970" s="2">
        <v>480</v>
      </c>
    </row>
    <row r="971" spans="2:13" ht="12.75">
      <c r="B971" s="265"/>
      <c r="H971" s="5">
        <f aca="true" t="shared" si="75" ref="H971:H992">H970-B971</f>
        <v>0</v>
      </c>
      <c r="I971" s="21">
        <f aca="true" t="shared" si="76" ref="I971:I992">+B971/M971</f>
        <v>0</v>
      </c>
      <c r="M971" s="2">
        <v>480</v>
      </c>
    </row>
    <row r="972" spans="1:13" ht="12.75">
      <c r="A972" s="11"/>
      <c r="B972" s="266">
        <v>5000</v>
      </c>
      <c r="C972" s="11" t="s">
        <v>137</v>
      </c>
      <c r="D972" s="11" t="s">
        <v>20</v>
      </c>
      <c r="E972" s="11" t="s">
        <v>450</v>
      </c>
      <c r="F972" s="58" t="s">
        <v>508</v>
      </c>
      <c r="G972" s="28" t="s">
        <v>310</v>
      </c>
      <c r="H972" s="5">
        <f t="shared" si="75"/>
        <v>-5000</v>
      </c>
      <c r="I972" s="21">
        <f t="shared" si="76"/>
        <v>10.416666666666666</v>
      </c>
      <c r="J972" s="14"/>
      <c r="K972" t="s">
        <v>443</v>
      </c>
      <c r="L972" s="14"/>
      <c r="M972" s="2">
        <v>480</v>
      </c>
    </row>
    <row r="973" spans="2:13" ht="12.75">
      <c r="B973" s="265">
        <v>5000</v>
      </c>
      <c r="C973" s="1" t="s">
        <v>137</v>
      </c>
      <c r="D973" s="11" t="s">
        <v>20</v>
      </c>
      <c r="E973" s="1" t="s">
        <v>450</v>
      </c>
      <c r="F973" s="58" t="s">
        <v>509</v>
      </c>
      <c r="G973" s="26" t="s">
        <v>54</v>
      </c>
      <c r="H973" s="5">
        <f t="shared" si="75"/>
        <v>-10000</v>
      </c>
      <c r="I973" s="21">
        <f t="shared" si="76"/>
        <v>10.416666666666666</v>
      </c>
      <c r="K973" t="s">
        <v>443</v>
      </c>
      <c r="M973" s="2">
        <v>480</v>
      </c>
    </row>
    <row r="974" spans="2:13" ht="12.75">
      <c r="B974" s="265">
        <v>5000</v>
      </c>
      <c r="C974" s="1" t="s">
        <v>137</v>
      </c>
      <c r="D974" s="11" t="s">
        <v>20</v>
      </c>
      <c r="E974" s="1" t="s">
        <v>450</v>
      </c>
      <c r="F974" s="58" t="s">
        <v>509</v>
      </c>
      <c r="G974" s="26" t="s">
        <v>56</v>
      </c>
      <c r="H974" s="5">
        <f t="shared" si="75"/>
        <v>-15000</v>
      </c>
      <c r="I974" s="21">
        <f t="shared" si="76"/>
        <v>10.416666666666666</v>
      </c>
      <c r="K974" t="s">
        <v>443</v>
      </c>
      <c r="M974" s="2">
        <v>480</v>
      </c>
    </row>
    <row r="975" spans="2:13" ht="12.75">
      <c r="B975" s="265">
        <v>5000</v>
      </c>
      <c r="C975" s="1" t="s">
        <v>137</v>
      </c>
      <c r="D975" s="1" t="s">
        <v>20</v>
      </c>
      <c r="E975" s="1" t="s">
        <v>450</v>
      </c>
      <c r="F975" s="58" t="s">
        <v>510</v>
      </c>
      <c r="G975" s="26" t="s">
        <v>254</v>
      </c>
      <c r="H975" s="5">
        <f t="shared" si="75"/>
        <v>-20000</v>
      </c>
      <c r="I975" s="21">
        <f t="shared" si="76"/>
        <v>10.416666666666666</v>
      </c>
      <c r="K975" t="s">
        <v>443</v>
      </c>
      <c r="M975" s="2">
        <v>480</v>
      </c>
    </row>
    <row r="976" spans="2:13" ht="12.75">
      <c r="B976" s="265">
        <v>5000</v>
      </c>
      <c r="C976" s="1" t="s">
        <v>137</v>
      </c>
      <c r="D976" s="1" t="s">
        <v>20</v>
      </c>
      <c r="E976" s="1" t="s">
        <v>450</v>
      </c>
      <c r="F976" s="58" t="s">
        <v>510</v>
      </c>
      <c r="G976" s="26" t="s">
        <v>256</v>
      </c>
      <c r="H976" s="5">
        <f t="shared" si="75"/>
        <v>-25000</v>
      </c>
      <c r="I976" s="21">
        <f t="shared" si="76"/>
        <v>10.416666666666666</v>
      </c>
      <c r="K976" t="s">
        <v>443</v>
      </c>
      <c r="M976" s="2">
        <v>480</v>
      </c>
    </row>
    <row r="977" spans="2:13" ht="12.75">
      <c r="B977" s="265">
        <v>5000</v>
      </c>
      <c r="C977" s="1" t="s">
        <v>137</v>
      </c>
      <c r="D977" s="1" t="s">
        <v>20</v>
      </c>
      <c r="E977" s="1" t="s">
        <v>450</v>
      </c>
      <c r="F977" s="58" t="s">
        <v>510</v>
      </c>
      <c r="G977" s="26" t="s">
        <v>291</v>
      </c>
      <c r="H977" s="5">
        <f t="shared" si="75"/>
        <v>-30000</v>
      </c>
      <c r="I977" s="21">
        <f t="shared" si="76"/>
        <v>10.416666666666666</v>
      </c>
      <c r="K977" t="s">
        <v>443</v>
      </c>
      <c r="M977" s="2">
        <v>480</v>
      </c>
    </row>
    <row r="978" spans="2:13" ht="12.75">
      <c r="B978" s="266">
        <v>5000</v>
      </c>
      <c r="C978" s="11" t="s">
        <v>137</v>
      </c>
      <c r="D978" s="11" t="s">
        <v>20</v>
      </c>
      <c r="E978" s="30" t="s">
        <v>450</v>
      </c>
      <c r="F978" s="58" t="s">
        <v>511</v>
      </c>
      <c r="G978" s="31" t="s">
        <v>48</v>
      </c>
      <c r="H978" s="5">
        <f t="shared" si="75"/>
        <v>-35000</v>
      </c>
      <c r="I978" s="21">
        <f t="shared" si="76"/>
        <v>10.416666666666666</v>
      </c>
      <c r="K978" t="s">
        <v>462</v>
      </c>
      <c r="M978" s="2">
        <v>480</v>
      </c>
    </row>
    <row r="979" spans="2:13" ht="12.75">
      <c r="B979" s="265">
        <v>5000</v>
      </c>
      <c r="C979" s="1" t="s">
        <v>137</v>
      </c>
      <c r="D979" s="11" t="s">
        <v>20</v>
      </c>
      <c r="E979" s="1" t="s">
        <v>450</v>
      </c>
      <c r="F979" s="58" t="s">
        <v>512</v>
      </c>
      <c r="G979" s="28" t="s">
        <v>310</v>
      </c>
      <c r="H979" s="5">
        <f t="shared" si="75"/>
        <v>-40000</v>
      </c>
      <c r="I979" s="21">
        <f t="shared" si="76"/>
        <v>10.416666666666666</v>
      </c>
      <c r="K979" t="s">
        <v>462</v>
      </c>
      <c r="M979" s="2">
        <v>480</v>
      </c>
    </row>
    <row r="980" spans="2:13" ht="12.75">
      <c r="B980" s="265">
        <v>5000</v>
      </c>
      <c r="C980" s="1" t="s">
        <v>137</v>
      </c>
      <c r="D980" s="11" t="s">
        <v>20</v>
      </c>
      <c r="E980" s="1" t="s">
        <v>450</v>
      </c>
      <c r="F980" s="58" t="s">
        <v>513</v>
      </c>
      <c r="G980" s="26" t="s">
        <v>79</v>
      </c>
      <c r="H980" s="5">
        <f t="shared" si="75"/>
        <v>-45000</v>
      </c>
      <c r="I980" s="21">
        <f t="shared" si="76"/>
        <v>10.416666666666666</v>
      </c>
      <c r="K980" t="s">
        <v>462</v>
      </c>
      <c r="M980" s="2">
        <v>480</v>
      </c>
    </row>
    <row r="981" spans="2:13" ht="12.75">
      <c r="B981" s="265">
        <v>5000</v>
      </c>
      <c r="C981" s="1" t="s">
        <v>137</v>
      </c>
      <c r="D981" s="11" t="s">
        <v>20</v>
      </c>
      <c r="E981" s="1" t="s">
        <v>450</v>
      </c>
      <c r="F981" s="58" t="s">
        <v>514</v>
      </c>
      <c r="G981" s="26" t="s">
        <v>90</v>
      </c>
      <c r="H981" s="5">
        <f t="shared" si="75"/>
        <v>-50000</v>
      </c>
      <c r="I981" s="21">
        <f t="shared" si="76"/>
        <v>10.416666666666666</v>
      </c>
      <c r="K981" t="s">
        <v>462</v>
      </c>
      <c r="M981" s="2">
        <v>480</v>
      </c>
    </row>
    <row r="982" spans="2:13" ht="12.75">
      <c r="B982" s="265">
        <v>5000</v>
      </c>
      <c r="C982" s="1" t="s">
        <v>137</v>
      </c>
      <c r="D982" s="1" t="s">
        <v>20</v>
      </c>
      <c r="E982" s="1" t="s">
        <v>450</v>
      </c>
      <c r="F982" s="58" t="s">
        <v>515</v>
      </c>
      <c r="G982" s="26" t="s">
        <v>129</v>
      </c>
      <c r="H982" s="5">
        <f t="shared" si="75"/>
        <v>-55000</v>
      </c>
      <c r="I982" s="21">
        <f t="shared" si="76"/>
        <v>10.416666666666666</v>
      </c>
      <c r="K982" t="s">
        <v>462</v>
      </c>
      <c r="M982" s="2">
        <v>480</v>
      </c>
    </row>
    <row r="983" spans="1:13" s="14" customFormat="1" ht="12.75">
      <c r="A983" s="1"/>
      <c r="B983" s="265">
        <v>5000</v>
      </c>
      <c r="C983" s="1" t="s">
        <v>137</v>
      </c>
      <c r="D983" s="1" t="s">
        <v>20</v>
      </c>
      <c r="E983" s="1" t="s">
        <v>450</v>
      </c>
      <c r="F983" s="58" t="s">
        <v>516</v>
      </c>
      <c r="G983" s="26" t="s">
        <v>163</v>
      </c>
      <c r="H983" s="5">
        <f t="shared" si="75"/>
        <v>-60000</v>
      </c>
      <c r="I983" s="21">
        <f t="shared" si="76"/>
        <v>10.416666666666666</v>
      </c>
      <c r="J983"/>
      <c r="K983" t="s">
        <v>462</v>
      </c>
      <c r="L983"/>
      <c r="M983" s="2">
        <v>480</v>
      </c>
    </row>
    <row r="984" spans="2:13" ht="12.75">
      <c r="B984" s="265">
        <v>5000</v>
      </c>
      <c r="C984" s="1" t="s">
        <v>137</v>
      </c>
      <c r="D984" s="1" t="s">
        <v>20</v>
      </c>
      <c r="E984" s="1" t="s">
        <v>450</v>
      </c>
      <c r="F984" s="58" t="s">
        <v>516</v>
      </c>
      <c r="G984" s="26" t="s">
        <v>152</v>
      </c>
      <c r="H984" s="5">
        <f t="shared" si="75"/>
        <v>-65000</v>
      </c>
      <c r="I984" s="21">
        <f t="shared" si="76"/>
        <v>10.416666666666666</v>
      </c>
      <c r="K984" t="s">
        <v>462</v>
      </c>
      <c r="M984" s="2">
        <v>480</v>
      </c>
    </row>
    <row r="985" spans="1:13" s="14" customFormat="1" ht="12.75">
      <c r="A985" s="11"/>
      <c r="B985" s="266">
        <v>7000</v>
      </c>
      <c r="C985" s="11" t="s">
        <v>137</v>
      </c>
      <c r="D985" s="11" t="s">
        <v>20</v>
      </c>
      <c r="E985" s="11" t="s">
        <v>450</v>
      </c>
      <c r="F985" s="119" t="s">
        <v>517</v>
      </c>
      <c r="G985" s="28" t="s">
        <v>219</v>
      </c>
      <c r="H985" s="5">
        <f t="shared" si="75"/>
        <v>-72000</v>
      </c>
      <c r="I985" s="21">
        <f t="shared" si="76"/>
        <v>14.583333333333334</v>
      </c>
      <c r="K985" s="14" t="s">
        <v>462</v>
      </c>
      <c r="M985" s="2">
        <v>480</v>
      </c>
    </row>
    <row r="986" spans="2:13" ht="12.75">
      <c r="B986" s="265">
        <v>5000</v>
      </c>
      <c r="C986" s="1" t="s">
        <v>137</v>
      </c>
      <c r="D986" s="1" t="s">
        <v>20</v>
      </c>
      <c r="E986" s="1" t="s">
        <v>450</v>
      </c>
      <c r="F986" s="58" t="s">
        <v>518</v>
      </c>
      <c r="G986" s="26" t="s">
        <v>254</v>
      </c>
      <c r="H986" s="5">
        <f t="shared" si="75"/>
        <v>-77000</v>
      </c>
      <c r="I986" s="21">
        <f t="shared" si="76"/>
        <v>10.416666666666666</v>
      </c>
      <c r="K986" t="s">
        <v>462</v>
      </c>
      <c r="M986" s="2">
        <v>480</v>
      </c>
    </row>
    <row r="987" spans="1:13" s="69" customFormat="1" ht="12.75">
      <c r="A987" s="11"/>
      <c r="B987" s="266">
        <v>7000</v>
      </c>
      <c r="C987" s="11" t="s">
        <v>137</v>
      </c>
      <c r="D987" s="11" t="s">
        <v>20</v>
      </c>
      <c r="E987" s="11" t="s">
        <v>450</v>
      </c>
      <c r="F987" s="119" t="s">
        <v>519</v>
      </c>
      <c r="G987" s="28" t="s">
        <v>81</v>
      </c>
      <c r="H987" s="5">
        <f t="shared" si="75"/>
        <v>-84000</v>
      </c>
      <c r="I987" s="21">
        <f t="shared" si="76"/>
        <v>14.583333333333334</v>
      </c>
      <c r="J987" s="14"/>
      <c r="K987" s="14" t="s">
        <v>487</v>
      </c>
      <c r="L987" s="14"/>
      <c r="M987" s="2">
        <v>480</v>
      </c>
    </row>
    <row r="988" spans="1:13" s="69" customFormat="1" ht="12.75">
      <c r="A988" s="1"/>
      <c r="B988" s="265">
        <v>5000</v>
      </c>
      <c r="C988" s="1" t="s">
        <v>137</v>
      </c>
      <c r="D988" s="11" t="s">
        <v>20</v>
      </c>
      <c r="E988" s="1" t="s">
        <v>450</v>
      </c>
      <c r="F988" s="58" t="s">
        <v>520</v>
      </c>
      <c r="G988" s="26" t="s">
        <v>54</v>
      </c>
      <c r="H988" s="5">
        <f t="shared" si="75"/>
        <v>-89000</v>
      </c>
      <c r="I988" s="21">
        <f t="shared" si="76"/>
        <v>10.416666666666666</v>
      </c>
      <c r="J988"/>
      <c r="K988" t="s">
        <v>487</v>
      </c>
      <c r="L988"/>
      <c r="M988" s="2">
        <v>480</v>
      </c>
    </row>
    <row r="989" spans="1:13" s="14" customFormat="1" ht="12.75">
      <c r="A989" s="1"/>
      <c r="B989" s="265">
        <v>5000</v>
      </c>
      <c r="C989" s="1" t="s">
        <v>137</v>
      </c>
      <c r="D989" s="1" t="s">
        <v>20</v>
      </c>
      <c r="E989" s="1" t="s">
        <v>450</v>
      </c>
      <c r="F989" s="58" t="s">
        <v>520</v>
      </c>
      <c r="G989" s="26" t="s">
        <v>56</v>
      </c>
      <c r="H989" s="5">
        <f t="shared" si="75"/>
        <v>-94000</v>
      </c>
      <c r="I989" s="21">
        <f t="shared" si="76"/>
        <v>10.416666666666666</v>
      </c>
      <c r="J989"/>
      <c r="K989" t="s">
        <v>487</v>
      </c>
      <c r="L989"/>
      <c r="M989" s="2">
        <v>480</v>
      </c>
    </row>
    <row r="990" spans="2:13" ht="12.75">
      <c r="B990" s="265">
        <v>5000</v>
      </c>
      <c r="C990" s="1" t="s">
        <v>137</v>
      </c>
      <c r="D990" s="1" t="s">
        <v>20</v>
      </c>
      <c r="E990" s="1" t="s">
        <v>450</v>
      </c>
      <c r="F990" s="58" t="s">
        <v>521</v>
      </c>
      <c r="G990" s="26" t="s">
        <v>163</v>
      </c>
      <c r="H990" s="5">
        <f t="shared" si="75"/>
        <v>-99000</v>
      </c>
      <c r="I990" s="21">
        <f t="shared" si="76"/>
        <v>10.416666666666666</v>
      </c>
      <c r="K990" t="s">
        <v>487</v>
      </c>
      <c r="M990" s="2">
        <v>480</v>
      </c>
    </row>
    <row r="991" spans="2:13" ht="12.75">
      <c r="B991" s="265">
        <v>5000</v>
      </c>
      <c r="C991" s="1" t="s">
        <v>137</v>
      </c>
      <c r="D991" s="1" t="s">
        <v>20</v>
      </c>
      <c r="E991" s="1" t="s">
        <v>450</v>
      </c>
      <c r="F991" s="58" t="s">
        <v>521</v>
      </c>
      <c r="G991" s="26" t="s">
        <v>152</v>
      </c>
      <c r="H991" s="5">
        <f t="shared" si="75"/>
        <v>-104000</v>
      </c>
      <c r="I991" s="21">
        <f t="shared" si="76"/>
        <v>10.416666666666666</v>
      </c>
      <c r="K991" t="s">
        <v>487</v>
      </c>
      <c r="M991" s="2">
        <v>480</v>
      </c>
    </row>
    <row r="992" spans="2:13" ht="12.75">
      <c r="B992" s="265">
        <v>5000</v>
      </c>
      <c r="C992" s="1" t="s">
        <v>137</v>
      </c>
      <c r="D992" s="1" t="s">
        <v>20</v>
      </c>
      <c r="E992" s="1" t="s">
        <v>450</v>
      </c>
      <c r="F992" s="58" t="s">
        <v>522</v>
      </c>
      <c r="G992" s="26" t="s">
        <v>219</v>
      </c>
      <c r="H992" s="5">
        <f t="shared" si="75"/>
        <v>-109000</v>
      </c>
      <c r="I992" s="21">
        <f t="shared" si="76"/>
        <v>10.416666666666666</v>
      </c>
      <c r="K992" t="s">
        <v>487</v>
      </c>
      <c r="M992" s="2">
        <v>480</v>
      </c>
    </row>
    <row r="993" spans="1:13" ht="12.75">
      <c r="A993" s="10"/>
      <c r="B993" s="268">
        <f>SUM(B972:B992)</f>
        <v>109000</v>
      </c>
      <c r="C993" s="10" t="s">
        <v>137</v>
      </c>
      <c r="D993" s="10"/>
      <c r="E993" s="10"/>
      <c r="F993" s="99"/>
      <c r="G993" s="17"/>
      <c r="H993" s="67">
        <v>0</v>
      </c>
      <c r="I993" s="68">
        <f>+B993/M993</f>
        <v>227.08333333333334</v>
      </c>
      <c r="J993" s="69"/>
      <c r="K993" s="69"/>
      <c r="L993" s="69"/>
      <c r="M993" s="2">
        <v>480</v>
      </c>
    </row>
    <row r="994" spans="2:13" ht="12.75">
      <c r="B994" s="265"/>
      <c r="H994" s="5">
        <f>H993-B994</f>
        <v>0</v>
      </c>
      <c r="I994" s="21">
        <f>+B994/M994</f>
        <v>0</v>
      </c>
      <c r="M994" s="2">
        <v>480</v>
      </c>
    </row>
    <row r="995" spans="2:13" ht="12.75">
      <c r="B995" s="265"/>
      <c r="H995" s="5">
        <f aca="true" t="shared" si="77" ref="H995:H1031">H994-B995</f>
        <v>0</v>
      </c>
      <c r="I995" s="21">
        <f aca="true" t="shared" si="78" ref="I995:I1031">+B995/M995</f>
        <v>0</v>
      </c>
      <c r="M995" s="2">
        <v>480</v>
      </c>
    </row>
    <row r="996" spans="2:13" ht="12.75">
      <c r="B996" s="266">
        <v>2000</v>
      </c>
      <c r="C996" s="11" t="s">
        <v>523</v>
      </c>
      <c r="D996" s="11" t="s">
        <v>20</v>
      </c>
      <c r="E996" s="11" t="s">
        <v>450</v>
      </c>
      <c r="F996" s="58" t="s">
        <v>456</v>
      </c>
      <c r="G996" s="28" t="s">
        <v>310</v>
      </c>
      <c r="H996" s="5">
        <f t="shared" si="77"/>
        <v>-2000</v>
      </c>
      <c r="I996" s="21">
        <f t="shared" si="78"/>
        <v>4.166666666666667</v>
      </c>
      <c r="K996" t="s">
        <v>443</v>
      </c>
      <c r="M996" s="2">
        <v>480</v>
      </c>
    </row>
    <row r="997" spans="2:13" ht="12.75">
      <c r="B997" s="265">
        <v>2000</v>
      </c>
      <c r="C997" s="1" t="s">
        <v>523</v>
      </c>
      <c r="D997" s="11" t="s">
        <v>20</v>
      </c>
      <c r="E997" s="1" t="s">
        <v>450</v>
      </c>
      <c r="F997" s="58" t="s">
        <v>456</v>
      </c>
      <c r="G997" s="26" t="s">
        <v>79</v>
      </c>
      <c r="H997" s="5">
        <f t="shared" si="77"/>
        <v>-4000</v>
      </c>
      <c r="I997" s="21">
        <f t="shared" si="78"/>
        <v>4.166666666666667</v>
      </c>
      <c r="K997" t="s">
        <v>443</v>
      </c>
      <c r="M997" s="2">
        <v>480</v>
      </c>
    </row>
    <row r="998" spans="2:13" ht="12.75">
      <c r="B998" s="265">
        <v>2000</v>
      </c>
      <c r="C998" s="1" t="s">
        <v>523</v>
      </c>
      <c r="D998" s="11" t="s">
        <v>20</v>
      </c>
      <c r="E998" s="1" t="s">
        <v>450</v>
      </c>
      <c r="F998" s="58" t="s">
        <v>456</v>
      </c>
      <c r="G998" s="26" t="s">
        <v>54</v>
      </c>
      <c r="H998" s="5">
        <f t="shared" si="77"/>
        <v>-6000</v>
      </c>
      <c r="I998" s="21">
        <f t="shared" si="78"/>
        <v>4.166666666666667</v>
      </c>
      <c r="K998" t="s">
        <v>443</v>
      </c>
      <c r="M998" s="2">
        <v>480</v>
      </c>
    </row>
    <row r="999" spans="2:13" ht="12.75">
      <c r="B999" s="265">
        <v>2000</v>
      </c>
      <c r="C999" s="1" t="s">
        <v>523</v>
      </c>
      <c r="D999" s="11" t="s">
        <v>20</v>
      </c>
      <c r="E999" s="1" t="s">
        <v>450</v>
      </c>
      <c r="F999" s="58" t="s">
        <v>456</v>
      </c>
      <c r="G999" s="26" t="s">
        <v>56</v>
      </c>
      <c r="H999" s="5">
        <f t="shared" si="77"/>
        <v>-8000</v>
      </c>
      <c r="I999" s="21">
        <f t="shared" si="78"/>
        <v>4.166666666666667</v>
      </c>
      <c r="K999" t="s">
        <v>443</v>
      </c>
      <c r="M999" s="2">
        <v>480</v>
      </c>
    </row>
    <row r="1000" spans="2:13" ht="12.75">
      <c r="B1000" s="265">
        <v>2000</v>
      </c>
      <c r="C1000" s="1" t="s">
        <v>523</v>
      </c>
      <c r="D1000" s="11" t="s">
        <v>20</v>
      </c>
      <c r="E1000" s="1" t="s">
        <v>450</v>
      </c>
      <c r="F1000" s="58" t="s">
        <v>456</v>
      </c>
      <c r="G1000" s="26" t="s">
        <v>90</v>
      </c>
      <c r="H1000" s="5">
        <f t="shared" si="77"/>
        <v>-10000</v>
      </c>
      <c r="I1000" s="21">
        <f t="shared" si="78"/>
        <v>4.166666666666667</v>
      </c>
      <c r="K1000" t="s">
        <v>443</v>
      </c>
      <c r="M1000" s="2">
        <v>480</v>
      </c>
    </row>
    <row r="1001" spans="2:13" ht="12.75">
      <c r="B1001" s="265">
        <v>2000</v>
      </c>
      <c r="C1001" s="1" t="s">
        <v>523</v>
      </c>
      <c r="D1001" s="11" t="s">
        <v>20</v>
      </c>
      <c r="E1001" s="1" t="s">
        <v>450</v>
      </c>
      <c r="F1001" s="58" t="s">
        <v>456</v>
      </c>
      <c r="G1001" s="26" t="s">
        <v>254</v>
      </c>
      <c r="H1001" s="5">
        <f t="shared" si="77"/>
        <v>-12000</v>
      </c>
      <c r="I1001" s="21">
        <f t="shared" si="78"/>
        <v>4.166666666666667</v>
      </c>
      <c r="K1001" t="s">
        <v>443</v>
      </c>
      <c r="M1001" s="2">
        <v>480</v>
      </c>
    </row>
    <row r="1002" spans="2:13" ht="12.75">
      <c r="B1002" s="265">
        <v>2000</v>
      </c>
      <c r="C1002" s="1" t="s">
        <v>523</v>
      </c>
      <c r="D1002" s="1" t="s">
        <v>20</v>
      </c>
      <c r="E1002" s="1" t="s">
        <v>450</v>
      </c>
      <c r="F1002" s="58" t="s">
        <v>456</v>
      </c>
      <c r="G1002" s="26" t="s">
        <v>256</v>
      </c>
      <c r="H1002" s="5">
        <f t="shared" si="77"/>
        <v>-14000</v>
      </c>
      <c r="I1002" s="21">
        <f t="shared" si="78"/>
        <v>4.166666666666667</v>
      </c>
      <c r="K1002" t="s">
        <v>443</v>
      </c>
      <c r="M1002" s="2">
        <v>480</v>
      </c>
    </row>
    <row r="1003" spans="2:13" ht="12.75">
      <c r="B1003" s="265">
        <v>2000</v>
      </c>
      <c r="C1003" s="1" t="s">
        <v>523</v>
      </c>
      <c r="D1003" s="1" t="s">
        <v>20</v>
      </c>
      <c r="E1003" s="1" t="s">
        <v>450</v>
      </c>
      <c r="F1003" s="58" t="s">
        <v>456</v>
      </c>
      <c r="G1003" s="26" t="s">
        <v>291</v>
      </c>
      <c r="H1003" s="5">
        <f t="shared" si="77"/>
        <v>-16000</v>
      </c>
      <c r="I1003" s="21">
        <f t="shared" si="78"/>
        <v>4.166666666666667</v>
      </c>
      <c r="K1003" t="s">
        <v>443</v>
      </c>
      <c r="M1003" s="2">
        <v>480</v>
      </c>
    </row>
    <row r="1004" spans="2:13" ht="12.75">
      <c r="B1004" s="265">
        <v>2000</v>
      </c>
      <c r="C1004" s="1" t="s">
        <v>523</v>
      </c>
      <c r="D1004" s="1" t="s">
        <v>20</v>
      </c>
      <c r="E1004" s="1" t="s">
        <v>450</v>
      </c>
      <c r="F1004" s="58" t="s">
        <v>456</v>
      </c>
      <c r="G1004" s="26" t="s">
        <v>360</v>
      </c>
      <c r="H1004" s="5">
        <f t="shared" si="77"/>
        <v>-18000</v>
      </c>
      <c r="I1004" s="21">
        <f t="shared" si="78"/>
        <v>4.166666666666667</v>
      </c>
      <c r="K1004" t="s">
        <v>443</v>
      </c>
      <c r="M1004" s="2">
        <v>480</v>
      </c>
    </row>
    <row r="1005" spans="2:13" ht="12.75">
      <c r="B1005" s="266">
        <v>2000</v>
      </c>
      <c r="C1005" s="11" t="s">
        <v>523</v>
      </c>
      <c r="D1005" s="11" t="s">
        <v>20</v>
      </c>
      <c r="E1005" s="11" t="s">
        <v>450</v>
      </c>
      <c r="F1005" s="58" t="s">
        <v>463</v>
      </c>
      <c r="G1005" s="28" t="s">
        <v>48</v>
      </c>
      <c r="H1005" s="5">
        <f t="shared" si="77"/>
        <v>-20000</v>
      </c>
      <c r="I1005" s="21">
        <f t="shared" si="78"/>
        <v>4.166666666666667</v>
      </c>
      <c r="K1005" t="s">
        <v>462</v>
      </c>
      <c r="M1005" s="2">
        <v>480</v>
      </c>
    </row>
    <row r="1006" spans="2:13" ht="12.75">
      <c r="B1006" s="265">
        <v>2000</v>
      </c>
      <c r="C1006" s="1" t="s">
        <v>523</v>
      </c>
      <c r="D1006" s="11" t="s">
        <v>20</v>
      </c>
      <c r="E1006" s="1" t="s">
        <v>450</v>
      </c>
      <c r="F1006" s="58" t="s">
        <v>463</v>
      </c>
      <c r="G1006" s="28" t="s">
        <v>310</v>
      </c>
      <c r="H1006" s="5">
        <f t="shared" si="77"/>
        <v>-22000</v>
      </c>
      <c r="I1006" s="21">
        <f t="shared" si="78"/>
        <v>4.166666666666667</v>
      </c>
      <c r="K1006" t="s">
        <v>462</v>
      </c>
      <c r="M1006" s="2">
        <v>480</v>
      </c>
    </row>
    <row r="1007" spans="2:13" ht="12.75">
      <c r="B1007" s="270">
        <v>500</v>
      </c>
      <c r="C1007" s="74" t="s">
        <v>523</v>
      </c>
      <c r="D1007" s="11" t="s">
        <v>20</v>
      </c>
      <c r="E1007" s="74" t="s">
        <v>450</v>
      </c>
      <c r="F1007" s="58" t="s">
        <v>463</v>
      </c>
      <c r="G1007" s="28" t="s">
        <v>310</v>
      </c>
      <c r="H1007" s="5">
        <f t="shared" si="77"/>
        <v>-22500</v>
      </c>
      <c r="I1007" s="21">
        <f t="shared" si="78"/>
        <v>1.0416666666666667</v>
      </c>
      <c r="J1007" s="75"/>
      <c r="K1007" t="s">
        <v>462</v>
      </c>
      <c r="L1007" s="75"/>
      <c r="M1007" s="2">
        <v>480</v>
      </c>
    </row>
    <row r="1008" spans="2:13" ht="12.75">
      <c r="B1008" s="265">
        <v>2000</v>
      </c>
      <c r="C1008" s="1" t="s">
        <v>523</v>
      </c>
      <c r="D1008" s="11" t="s">
        <v>20</v>
      </c>
      <c r="E1008" s="1" t="s">
        <v>450</v>
      </c>
      <c r="F1008" s="58" t="s">
        <v>463</v>
      </c>
      <c r="G1008" s="26" t="s">
        <v>79</v>
      </c>
      <c r="H1008" s="5">
        <f t="shared" si="77"/>
        <v>-24500</v>
      </c>
      <c r="I1008" s="21">
        <f t="shared" si="78"/>
        <v>4.166666666666667</v>
      </c>
      <c r="K1008" t="s">
        <v>462</v>
      </c>
      <c r="M1008" s="2">
        <v>480</v>
      </c>
    </row>
    <row r="1009" spans="2:13" ht="12.75">
      <c r="B1009" s="265">
        <v>500</v>
      </c>
      <c r="C1009" s="1" t="s">
        <v>523</v>
      </c>
      <c r="D1009" s="11" t="s">
        <v>20</v>
      </c>
      <c r="E1009" s="1" t="s">
        <v>450</v>
      </c>
      <c r="F1009" s="58" t="s">
        <v>463</v>
      </c>
      <c r="G1009" s="26" t="s">
        <v>79</v>
      </c>
      <c r="H1009" s="5">
        <f t="shared" si="77"/>
        <v>-25000</v>
      </c>
      <c r="I1009" s="21">
        <f t="shared" si="78"/>
        <v>1.0416666666666667</v>
      </c>
      <c r="K1009" t="s">
        <v>462</v>
      </c>
      <c r="M1009" s="2">
        <v>480</v>
      </c>
    </row>
    <row r="1010" spans="2:13" ht="12.75">
      <c r="B1010" s="265">
        <v>2000</v>
      </c>
      <c r="C1010" s="1" t="s">
        <v>523</v>
      </c>
      <c r="D1010" s="11" t="s">
        <v>20</v>
      </c>
      <c r="E1010" s="1" t="s">
        <v>450</v>
      </c>
      <c r="F1010" s="58" t="s">
        <v>463</v>
      </c>
      <c r="G1010" s="26" t="s">
        <v>81</v>
      </c>
      <c r="H1010" s="5">
        <f t="shared" si="77"/>
        <v>-27000</v>
      </c>
      <c r="I1010" s="21">
        <f t="shared" si="78"/>
        <v>4.166666666666667</v>
      </c>
      <c r="K1010" t="s">
        <v>462</v>
      </c>
      <c r="M1010" s="2">
        <v>480</v>
      </c>
    </row>
    <row r="1011" spans="2:13" ht="12.75">
      <c r="B1011" s="265">
        <v>2000</v>
      </c>
      <c r="C1011" s="1" t="s">
        <v>523</v>
      </c>
      <c r="D1011" s="11" t="s">
        <v>20</v>
      </c>
      <c r="E1011" s="1" t="s">
        <v>450</v>
      </c>
      <c r="F1011" s="58" t="s">
        <v>463</v>
      </c>
      <c r="G1011" s="26" t="s">
        <v>90</v>
      </c>
      <c r="H1011" s="5">
        <f t="shared" si="77"/>
        <v>-29000</v>
      </c>
      <c r="I1011" s="21">
        <f t="shared" si="78"/>
        <v>4.166666666666667</v>
      </c>
      <c r="K1011" t="s">
        <v>462</v>
      </c>
      <c r="M1011" s="2">
        <v>480</v>
      </c>
    </row>
    <row r="1012" spans="2:13" ht="12.75">
      <c r="B1012" s="265">
        <v>2000</v>
      </c>
      <c r="C1012" s="1" t="s">
        <v>523</v>
      </c>
      <c r="D1012" s="1" t="s">
        <v>20</v>
      </c>
      <c r="E1012" s="1" t="s">
        <v>450</v>
      </c>
      <c r="F1012" s="58" t="s">
        <v>463</v>
      </c>
      <c r="G1012" s="26" t="s">
        <v>129</v>
      </c>
      <c r="H1012" s="5">
        <f t="shared" si="77"/>
        <v>-31000</v>
      </c>
      <c r="I1012" s="21">
        <f t="shared" si="78"/>
        <v>4.166666666666667</v>
      </c>
      <c r="K1012" t="s">
        <v>462</v>
      </c>
      <c r="M1012" s="2">
        <v>480</v>
      </c>
    </row>
    <row r="1013" spans="1:13" s="120" customFormat="1" ht="12.75">
      <c r="A1013" s="1"/>
      <c r="B1013" s="265">
        <v>2000</v>
      </c>
      <c r="C1013" s="1" t="s">
        <v>523</v>
      </c>
      <c r="D1013" s="1" t="s">
        <v>20</v>
      </c>
      <c r="E1013" s="1" t="s">
        <v>450</v>
      </c>
      <c r="F1013" s="58" t="s">
        <v>463</v>
      </c>
      <c r="G1013" s="26" t="s">
        <v>148</v>
      </c>
      <c r="H1013" s="5">
        <f t="shared" si="77"/>
        <v>-33000</v>
      </c>
      <c r="I1013" s="21">
        <f t="shared" si="78"/>
        <v>4.166666666666667</v>
      </c>
      <c r="J1013"/>
      <c r="K1013" t="s">
        <v>462</v>
      </c>
      <c r="L1013"/>
      <c r="M1013" s="2">
        <v>480</v>
      </c>
    </row>
    <row r="1014" spans="2:13" ht="12.75">
      <c r="B1014" s="265">
        <v>2000</v>
      </c>
      <c r="C1014" s="1" t="s">
        <v>523</v>
      </c>
      <c r="D1014" s="1" t="s">
        <v>20</v>
      </c>
      <c r="E1014" s="1" t="s">
        <v>450</v>
      </c>
      <c r="F1014" s="58" t="s">
        <v>463</v>
      </c>
      <c r="G1014" s="26" t="s">
        <v>163</v>
      </c>
      <c r="H1014" s="5">
        <f t="shared" si="77"/>
        <v>-35000</v>
      </c>
      <c r="I1014" s="21">
        <f t="shared" si="78"/>
        <v>4.166666666666667</v>
      </c>
      <c r="K1014" t="s">
        <v>462</v>
      </c>
      <c r="M1014" s="2">
        <v>480</v>
      </c>
    </row>
    <row r="1015" spans="2:13" ht="12.75">
      <c r="B1015" s="265">
        <v>2000</v>
      </c>
      <c r="C1015" s="1" t="s">
        <v>523</v>
      </c>
      <c r="D1015" s="1" t="s">
        <v>20</v>
      </c>
      <c r="E1015" s="1" t="s">
        <v>450</v>
      </c>
      <c r="F1015" s="58" t="s">
        <v>463</v>
      </c>
      <c r="G1015" s="26" t="s">
        <v>152</v>
      </c>
      <c r="H1015" s="5">
        <f t="shared" si="77"/>
        <v>-37000</v>
      </c>
      <c r="I1015" s="21">
        <f t="shared" si="78"/>
        <v>4.166666666666667</v>
      </c>
      <c r="K1015" t="s">
        <v>462</v>
      </c>
      <c r="M1015" s="2">
        <v>480</v>
      </c>
    </row>
    <row r="1016" spans="1:13" s="120" customFormat="1" ht="12.75">
      <c r="A1016" s="1"/>
      <c r="B1016" s="265">
        <v>2000</v>
      </c>
      <c r="C1016" s="1" t="s">
        <v>523</v>
      </c>
      <c r="D1016" s="1" t="s">
        <v>20</v>
      </c>
      <c r="E1016" s="1" t="s">
        <v>450</v>
      </c>
      <c r="F1016" s="58" t="s">
        <v>463</v>
      </c>
      <c r="G1016" s="26" t="s">
        <v>167</v>
      </c>
      <c r="H1016" s="5">
        <f t="shared" si="77"/>
        <v>-39000</v>
      </c>
      <c r="I1016" s="21">
        <f t="shared" si="78"/>
        <v>4.166666666666667</v>
      </c>
      <c r="J1016"/>
      <c r="K1016" t="s">
        <v>462</v>
      </c>
      <c r="L1016"/>
      <c r="M1016" s="2">
        <v>480</v>
      </c>
    </row>
    <row r="1017" spans="2:13" ht="12.75">
      <c r="B1017" s="265">
        <v>2000</v>
      </c>
      <c r="C1017" s="1" t="s">
        <v>523</v>
      </c>
      <c r="D1017" s="1" t="s">
        <v>20</v>
      </c>
      <c r="E1017" s="1" t="s">
        <v>450</v>
      </c>
      <c r="F1017" s="58" t="s">
        <v>463</v>
      </c>
      <c r="G1017" s="26" t="s">
        <v>219</v>
      </c>
      <c r="H1017" s="5">
        <f t="shared" si="77"/>
        <v>-41000</v>
      </c>
      <c r="I1017" s="21">
        <f t="shared" si="78"/>
        <v>4.166666666666667</v>
      </c>
      <c r="K1017" t="s">
        <v>462</v>
      </c>
      <c r="M1017" s="2">
        <v>480</v>
      </c>
    </row>
    <row r="1018" spans="2:13" ht="12.75">
      <c r="B1018" s="265">
        <v>2000</v>
      </c>
      <c r="C1018" s="1" t="s">
        <v>523</v>
      </c>
      <c r="D1018" s="1" t="s">
        <v>20</v>
      </c>
      <c r="E1018" s="1" t="s">
        <v>450</v>
      </c>
      <c r="F1018" s="58" t="s">
        <v>463</v>
      </c>
      <c r="G1018" s="26" t="s">
        <v>222</v>
      </c>
      <c r="H1018" s="5">
        <f t="shared" si="77"/>
        <v>-43000</v>
      </c>
      <c r="I1018" s="21">
        <f t="shared" si="78"/>
        <v>4.166666666666667</v>
      </c>
      <c r="K1018" t="s">
        <v>462</v>
      </c>
      <c r="M1018" s="2">
        <v>480</v>
      </c>
    </row>
    <row r="1019" spans="1:13" s="120" customFormat="1" ht="12.75">
      <c r="A1019" s="1"/>
      <c r="B1019" s="265">
        <v>2000</v>
      </c>
      <c r="C1019" s="1" t="s">
        <v>523</v>
      </c>
      <c r="D1019" s="1" t="s">
        <v>20</v>
      </c>
      <c r="E1019" s="1" t="s">
        <v>450</v>
      </c>
      <c r="F1019" s="58" t="s">
        <v>463</v>
      </c>
      <c r="G1019" s="26" t="s">
        <v>254</v>
      </c>
      <c r="H1019" s="5">
        <f t="shared" si="77"/>
        <v>-45000</v>
      </c>
      <c r="I1019" s="21">
        <f t="shared" si="78"/>
        <v>4.166666666666667</v>
      </c>
      <c r="J1019"/>
      <c r="K1019" t="s">
        <v>462</v>
      </c>
      <c r="L1019"/>
      <c r="M1019" s="2">
        <v>480</v>
      </c>
    </row>
    <row r="1020" spans="1:13" s="14" customFormat="1" ht="12.75">
      <c r="A1020" s="1"/>
      <c r="B1020" s="265">
        <v>2000</v>
      </c>
      <c r="C1020" s="1" t="s">
        <v>523</v>
      </c>
      <c r="D1020" s="1" t="s">
        <v>20</v>
      </c>
      <c r="E1020" s="1" t="s">
        <v>450</v>
      </c>
      <c r="F1020" s="58" t="s">
        <v>463</v>
      </c>
      <c r="G1020" s="26" t="s">
        <v>256</v>
      </c>
      <c r="H1020" s="5">
        <f t="shared" si="77"/>
        <v>-47000</v>
      </c>
      <c r="I1020" s="21">
        <f t="shared" si="78"/>
        <v>4.166666666666667</v>
      </c>
      <c r="J1020"/>
      <c r="K1020" t="s">
        <v>462</v>
      </c>
      <c r="L1020"/>
      <c r="M1020" s="2">
        <v>480</v>
      </c>
    </row>
    <row r="1021" spans="1:13" ht="12.75">
      <c r="A1021" s="11"/>
      <c r="B1021" s="266">
        <v>2000</v>
      </c>
      <c r="C1021" s="1" t="s">
        <v>523</v>
      </c>
      <c r="D1021" s="11" t="s">
        <v>20</v>
      </c>
      <c r="E1021" s="1" t="s">
        <v>450</v>
      </c>
      <c r="F1021" s="58" t="s">
        <v>447</v>
      </c>
      <c r="G1021" s="28" t="s">
        <v>52</v>
      </c>
      <c r="H1021" s="5">
        <f t="shared" si="77"/>
        <v>-49000</v>
      </c>
      <c r="I1021" s="21">
        <f t="shared" si="78"/>
        <v>4.166666666666667</v>
      </c>
      <c r="J1021" s="14"/>
      <c r="K1021" t="s">
        <v>446</v>
      </c>
      <c r="L1021" s="14"/>
      <c r="M1021" s="2">
        <v>480</v>
      </c>
    </row>
    <row r="1022" spans="1:13" ht="12.75">
      <c r="A1022" s="11"/>
      <c r="B1022" s="266">
        <v>2000</v>
      </c>
      <c r="C1022" s="11" t="s">
        <v>523</v>
      </c>
      <c r="D1022" s="11" t="s">
        <v>20</v>
      </c>
      <c r="E1022" s="11" t="s">
        <v>450</v>
      </c>
      <c r="F1022" s="119" t="s">
        <v>507</v>
      </c>
      <c r="G1022" s="28" t="s">
        <v>81</v>
      </c>
      <c r="H1022" s="5">
        <f t="shared" si="77"/>
        <v>-51000</v>
      </c>
      <c r="I1022" s="21">
        <f t="shared" si="78"/>
        <v>4.166666666666667</v>
      </c>
      <c r="J1022" s="14"/>
      <c r="K1022" s="14" t="s">
        <v>487</v>
      </c>
      <c r="L1022" s="14"/>
      <c r="M1022" s="2">
        <v>480</v>
      </c>
    </row>
    <row r="1023" spans="1:13" ht="12.75">
      <c r="A1023" s="11"/>
      <c r="B1023" s="271">
        <v>2000</v>
      </c>
      <c r="C1023" s="74" t="s">
        <v>523</v>
      </c>
      <c r="D1023" s="11" t="s">
        <v>20</v>
      </c>
      <c r="E1023" s="74" t="s">
        <v>450</v>
      </c>
      <c r="F1023" s="119" t="s">
        <v>507</v>
      </c>
      <c r="G1023" s="28" t="s">
        <v>35</v>
      </c>
      <c r="H1023" s="5">
        <f t="shared" si="77"/>
        <v>-53000</v>
      </c>
      <c r="I1023" s="21">
        <f t="shared" si="78"/>
        <v>4.166666666666667</v>
      </c>
      <c r="J1023" s="74"/>
      <c r="K1023" s="14" t="s">
        <v>487</v>
      </c>
      <c r="L1023" s="74"/>
      <c r="M1023" s="2">
        <v>480</v>
      </c>
    </row>
    <row r="1024" spans="2:13" ht="12.75">
      <c r="B1024" s="265">
        <v>2000</v>
      </c>
      <c r="C1024" s="1" t="s">
        <v>523</v>
      </c>
      <c r="D1024" s="11" t="s">
        <v>20</v>
      </c>
      <c r="E1024" s="1" t="s">
        <v>450</v>
      </c>
      <c r="F1024" s="58" t="s">
        <v>507</v>
      </c>
      <c r="G1024" s="26" t="s">
        <v>54</v>
      </c>
      <c r="H1024" s="5">
        <f t="shared" si="77"/>
        <v>-55000</v>
      </c>
      <c r="I1024" s="21">
        <f t="shared" si="78"/>
        <v>4.166666666666667</v>
      </c>
      <c r="K1024" t="s">
        <v>487</v>
      </c>
      <c r="M1024" s="2">
        <v>480</v>
      </c>
    </row>
    <row r="1025" spans="1:13" s="69" customFormat="1" ht="12.75">
      <c r="A1025" s="1"/>
      <c r="B1025" s="265">
        <v>2000</v>
      </c>
      <c r="C1025" s="1" t="s">
        <v>523</v>
      </c>
      <c r="D1025" s="11" t="s">
        <v>20</v>
      </c>
      <c r="E1025" s="1" t="s">
        <v>450</v>
      </c>
      <c r="F1025" s="58" t="s">
        <v>507</v>
      </c>
      <c r="G1025" s="26" t="s">
        <v>56</v>
      </c>
      <c r="H1025" s="5">
        <f t="shared" si="77"/>
        <v>-57000</v>
      </c>
      <c r="I1025" s="21">
        <f t="shared" si="78"/>
        <v>4.166666666666667</v>
      </c>
      <c r="J1025"/>
      <c r="K1025" t="s">
        <v>487</v>
      </c>
      <c r="L1025"/>
      <c r="M1025" s="2">
        <v>480</v>
      </c>
    </row>
    <row r="1026" spans="1:13" s="14" customFormat="1" ht="12.75">
      <c r="A1026" s="1"/>
      <c r="B1026" s="265">
        <v>2000</v>
      </c>
      <c r="C1026" s="1" t="s">
        <v>523</v>
      </c>
      <c r="D1026" s="1" t="s">
        <v>20</v>
      </c>
      <c r="E1026" s="1" t="s">
        <v>450</v>
      </c>
      <c r="F1026" s="58" t="s">
        <v>507</v>
      </c>
      <c r="G1026" s="26" t="s">
        <v>90</v>
      </c>
      <c r="H1026" s="5">
        <f t="shared" si="77"/>
        <v>-59000</v>
      </c>
      <c r="I1026" s="21">
        <f t="shared" si="78"/>
        <v>4.166666666666667</v>
      </c>
      <c r="J1026"/>
      <c r="K1026" t="s">
        <v>487</v>
      </c>
      <c r="L1026"/>
      <c r="M1026" s="2">
        <v>480</v>
      </c>
    </row>
    <row r="1027" spans="2:13" ht="12.75">
      <c r="B1027" s="265">
        <v>2000</v>
      </c>
      <c r="C1027" s="1" t="s">
        <v>523</v>
      </c>
      <c r="D1027" s="1" t="s">
        <v>20</v>
      </c>
      <c r="E1027" s="1" t="s">
        <v>450</v>
      </c>
      <c r="F1027" s="58" t="s">
        <v>507</v>
      </c>
      <c r="G1027" s="26" t="s">
        <v>163</v>
      </c>
      <c r="H1027" s="5">
        <f t="shared" si="77"/>
        <v>-61000</v>
      </c>
      <c r="I1027" s="21">
        <f t="shared" si="78"/>
        <v>4.166666666666667</v>
      </c>
      <c r="K1027" t="s">
        <v>487</v>
      </c>
      <c r="M1027" s="2">
        <v>480</v>
      </c>
    </row>
    <row r="1028" spans="1:13" s="69" customFormat="1" ht="12.75">
      <c r="A1028" s="1"/>
      <c r="B1028" s="265">
        <v>2000</v>
      </c>
      <c r="C1028" s="1" t="s">
        <v>523</v>
      </c>
      <c r="D1028" s="1" t="s">
        <v>20</v>
      </c>
      <c r="E1028" s="1" t="s">
        <v>450</v>
      </c>
      <c r="F1028" s="58" t="s">
        <v>507</v>
      </c>
      <c r="G1028" s="26" t="s">
        <v>152</v>
      </c>
      <c r="H1028" s="5">
        <f t="shared" si="77"/>
        <v>-63000</v>
      </c>
      <c r="I1028" s="21">
        <f t="shared" si="78"/>
        <v>4.166666666666667</v>
      </c>
      <c r="J1028"/>
      <c r="K1028" t="s">
        <v>487</v>
      </c>
      <c r="L1028"/>
      <c r="M1028" s="2">
        <v>480</v>
      </c>
    </row>
    <row r="1029" spans="2:13" ht="12.75">
      <c r="B1029" s="265">
        <v>2000</v>
      </c>
      <c r="C1029" s="1" t="s">
        <v>523</v>
      </c>
      <c r="D1029" s="1" t="s">
        <v>20</v>
      </c>
      <c r="E1029" s="1" t="s">
        <v>450</v>
      </c>
      <c r="F1029" s="58" t="s">
        <v>507</v>
      </c>
      <c r="G1029" s="26" t="s">
        <v>167</v>
      </c>
      <c r="H1029" s="5">
        <f t="shared" si="77"/>
        <v>-65000</v>
      </c>
      <c r="I1029" s="21">
        <f t="shared" si="78"/>
        <v>4.166666666666667</v>
      </c>
      <c r="K1029" t="s">
        <v>487</v>
      </c>
      <c r="M1029" s="2">
        <v>480</v>
      </c>
    </row>
    <row r="1030" spans="2:13" ht="12.75">
      <c r="B1030" s="265">
        <v>2000</v>
      </c>
      <c r="C1030" s="1" t="s">
        <v>523</v>
      </c>
      <c r="D1030" s="1" t="s">
        <v>20</v>
      </c>
      <c r="E1030" s="1" t="s">
        <v>450</v>
      </c>
      <c r="F1030" s="58" t="s">
        <v>507</v>
      </c>
      <c r="G1030" s="26" t="s">
        <v>219</v>
      </c>
      <c r="H1030" s="5">
        <f t="shared" si="77"/>
        <v>-67000</v>
      </c>
      <c r="I1030" s="21">
        <f t="shared" si="78"/>
        <v>4.166666666666667</v>
      </c>
      <c r="K1030" t="s">
        <v>487</v>
      </c>
      <c r="M1030" s="2">
        <v>480</v>
      </c>
    </row>
    <row r="1031" spans="2:13" ht="12.75">
      <c r="B1031" s="265">
        <v>2000</v>
      </c>
      <c r="C1031" s="1" t="s">
        <v>523</v>
      </c>
      <c r="D1031" s="1" t="s">
        <v>20</v>
      </c>
      <c r="E1031" s="1" t="s">
        <v>450</v>
      </c>
      <c r="F1031" s="58" t="s">
        <v>507</v>
      </c>
      <c r="G1031" s="26" t="s">
        <v>222</v>
      </c>
      <c r="H1031" s="5">
        <f t="shared" si="77"/>
        <v>-69000</v>
      </c>
      <c r="I1031" s="21">
        <f t="shared" si="78"/>
        <v>4.166666666666667</v>
      </c>
      <c r="K1031" t="s">
        <v>487</v>
      </c>
      <c r="M1031" s="2">
        <v>480</v>
      </c>
    </row>
    <row r="1032" spans="1:13" ht="12.75">
      <c r="A1032" s="10"/>
      <c r="B1032" s="268">
        <f>SUM(B996:B1031)</f>
        <v>69000</v>
      </c>
      <c r="C1032" s="10" t="s">
        <v>523</v>
      </c>
      <c r="D1032" s="10"/>
      <c r="E1032" s="10"/>
      <c r="F1032" s="99"/>
      <c r="G1032" s="17"/>
      <c r="H1032" s="67">
        <v>0</v>
      </c>
      <c r="I1032" s="68">
        <f>+B1032/M1032</f>
        <v>143.75</v>
      </c>
      <c r="J1032" s="69"/>
      <c r="K1032" s="69"/>
      <c r="L1032" s="69"/>
      <c r="M1032" s="2">
        <v>480</v>
      </c>
    </row>
    <row r="1033" spans="2:13" ht="12.75">
      <c r="B1033" s="265"/>
      <c r="H1033" s="5">
        <f>H1032-B1033</f>
        <v>0</v>
      </c>
      <c r="I1033" s="21">
        <f>+B1033/M1033</f>
        <v>0</v>
      </c>
      <c r="M1033" s="2">
        <v>480</v>
      </c>
    </row>
    <row r="1034" spans="2:13" ht="12.75">
      <c r="B1034" s="265"/>
      <c r="H1034" s="5">
        <f aca="true" t="shared" si="79" ref="H1034:H1043">H1033-B1034</f>
        <v>0</v>
      </c>
      <c r="I1034" s="21">
        <f aca="true" t="shared" si="80" ref="I1034:I1043">+B1034/M1034</f>
        <v>0</v>
      </c>
      <c r="M1034" s="2">
        <v>480</v>
      </c>
    </row>
    <row r="1035" spans="2:13" ht="12.75">
      <c r="B1035" s="265">
        <v>5000</v>
      </c>
      <c r="C1035" s="1" t="s">
        <v>524</v>
      </c>
      <c r="D1035" s="11" t="s">
        <v>20</v>
      </c>
      <c r="E1035" s="1" t="s">
        <v>525</v>
      </c>
      <c r="F1035" s="58" t="s">
        <v>526</v>
      </c>
      <c r="G1035" s="26" t="s">
        <v>167</v>
      </c>
      <c r="H1035" s="5">
        <f t="shared" si="79"/>
        <v>-5000</v>
      </c>
      <c r="I1035" s="21">
        <f t="shared" si="80"/>
        <v>10.416666666666666</v>
      </c>
      <c r="K1035" t="s">
        <v>443</v>
      </c>
      <c r="M1035" s="2">
        <v>480</v>
      </c>
    </row>
    <row r="1036" spans="2:13" ht="12.75">
      <c r="B1036" s="265">
        <v>1000</v>
      </c>
      <c r="C1036" s="11" t="s">
        <v>527</v>
      </c>
      <c r="D1036" s="1" t="s">
        <v>20</v>
      </c>
      <c r="E1036" s="1" t="s">
        <v>525</v>
      </c>
      <c r="F1036" s="58" t="s">
        <v>528</v>
      </c>
      <c r="G1036" s="26" t="s">
        <v>152</v>
      </c>
      <c r="H1036" s="5">
        <f t="shared" si="79"/>
        <v>-6000</v>
      </c>
      <c r="I1036" s="21">
        <f t="shared" si="80"/>
        <v>2.0833333333333335</v>
      </c>
      <c r="K1036" t="s">
        <v>462</v>
      </c>
      <c r="M1036" s="2">
        <v>480</v>
      </c>
    </row>
    <row r="1037" spans="2:13" ht="12.75">
      <c r="B1037" s="265">
        <v>9500</v>
      </c>
      <c r="C1037" s="11" t="s">
        <v>529</v>
      </c>
      <c r="D1037" s="11" t="s">
        <v>20</v>
      </c>
      <c r="E1037" s="1" t="s">
        <v>525</v>
      </c>
      <c r="F1037" s="92" t="s">
        <v>530</v>
      </c>
      <c r="G1037" s="26" t="s">
        <v>56</v>
      </c>
      <c r="H1037" s="5">
        <f t="shared" si="79"/>
        <v>-15500</v>
      </c>
      <c r="I1037" s="21">
        <f t="shared" si="80"/>
        <v>19.791666666666668</v>
      </c>
      <c r="K1037" t="s">
        <v>506</v>
      </c>
      <c r="M1037" s="2">
        <v>480</v>
      </c>
    </row>
    <row r="1038" spans="2:13" ht="12.75">
      <c r="B1038" s="265">
        <v>2000</v>
      </c>
      <c r="C1038" s="11" t="s">
        <v>531</v>
      </c>
      <c r="D1038" s="1" t="s">
        <v>20</v>
      </c>
      <c r="E1038" s="1" t="s">
        <v>525</v>
      </c>
      <c r="F1038" s="58" t="s">
        <v>532</v>
      </c>
      <c r="G1038" s="26" t="s">
        <v>219</v>
      </c>
      <c r="H1038" s="5">
        <f t="shared" si="79"/>
        <v>-17500</v>
      </c>
      <c r="I1038" s="21">
        <f t="shared" si="80"/>
        <v>4.166666666666667</v>
      </c>
      <c r="K1038" t="s">
        <v>506</v>
      </c>
      <c r="M1038" s="2">
        <v>480</v>
      </c>
    </row>
    <row r="1039" spans="2:13" ht="12.75">
      <c r="B1039" s="266">
        <v>350</v>
      </c>
      <c r="C1039" s="1" t="s">
        <v>533</v>
      </c>
      <c r="D1039" s="11" t="s">
        <v>20</v>
      </c>
      <c r="E1039" s="1" t="s">
        <v>525</v>
      </c>
      <c r="F1039" s="58" t="s">
        <v>447</v>
      </c>
      <c r="G1039" s="28" t="s">
        <v>35</v>
      </c>
      <c r="H1039" s="5">
        <f t="shared" si="79"/>
        <v>-17850</v>
      </c>
      <c r="I1039" s="21">
        <f t="shared" si="80"/>
        <v>0.7291666666666666</v>
      </c>
      <c r="K1039" t="s">
        <v>446</v>
      </c>
      <c r="M1039" s="2">
        <v>480</v>
      </c>
    </row>
    <row r="1040" spans="2:13" ht="12.75">
      <c r="B1040" s="265">
        <v>20000</v>
      </c>
      <c r="C1040" s="11" t="s">
        <v>534</v>
      </c>
      <c r="D1040" s="11" t="s">
        <v>20</v>
      </c>
      <c r="E1040" s="1" t="s">
        <v>525</v>
      </c>
      <c r="F1040" s="92" t="s">
        <v>535</v>
      </c>
      <c r="G1040" s="26" t="s">
        <v>56</v>
      </c>
      <c r="H1040" s="5">
        <f t="shared" si="79"/>
        <v>-37850</v>
      </c>
      <c r="I1040" s="21">
        <f t="shared" si="80"/>
        <v>41.666666666666664</v>
      </c>
      <c r="K1040" t="s">
        <v>446</v>
      </c>
      <c r="M1040" s="2">
        <v>480</v>
      </c>
    </row>
    <row r="1041" spans="1:13" s="69" customFormat="1" ht="12.75">
      <c r="A1041" s="1"/>
      <c r="B1041" s="265">
        <v>150</v>
      </c>
      <c r="C1041" s="1" t="s">
        <v>536</v>
      </c>
      <c r="D1041" s="1" t="s">
        <v>20</v>
      </c>
      <c r="E1041" s="1" t="s">
        <v>525</v>
      </c>
      <c r="F1041" s="58" t="s">
        <v>507</v>
      </c>
      <c r="G1041" s="26" t="s">
        <v>56</v>
      </c>
      <c r="H1041" s="5">
        <f t="shared" si="79"/>
        <v>-38000</v>
      </c>
      <c r="I1041" s="21">
        <f t="shared" si="80"/>
        <v>0.3125</v>
      </c>
      <c r="J1041"/>
      <c r="K1041" t="s">
        <v>487</v>
      </c>
      <c r="L1041"/>
      <c r="M1041" s="2">
        <v>480</v>
      </c>
    </row>
    <row r="1042" spans="2:13" ht="12.75">
      <c r="B1042" s="265">
        <v>3000</v>
      </c>
      <c r="C1042" s="1" t="s">
        <v>537</v>
      </c>
      <c r="D1042" s="1" t="s">
        <v>20</v>
      </c>
      <c r="E1042" s="1" t="s">
        <v>525</v>
      </c>
      <c r="F1042" s="58" t="s">
        <v>538</v>
      </c>
      <c r="G1042" s="26" t="s">
        <v>129</v>
      </c>
      <c r="H1042" s="5">
        <f t="shared" si="79"/>
        <v>-41000</v>
      </c>
      <c r="I1042" s="21">
        <f t="shared" si="80"/>
        <v>6.25</v>
      </c>
      <c r="K1042" t="s">
        <v>487</v>
      </c>
      <c r="M1042" s="2">
        <v>480</v>
      </c>
    </row>
    <row r="1043" spans="2:13" ht="12.75">
      <c r="B1043" s="265">
        <v>100</v>
      </c>
      <c r="C1043" s="1" t="s">
        <v>539</v>
      </c>
      <c r="D1043" s="1" t="s">
        <v>20</v>
      </c>
      <c r="E1043" s="1" t="s">
        <v>525</v>
      </c>
      <c r="F1043" s="58" t="s">
        <v>507</v>
      </c>
      <c r="G1043" s="26" t="s">
        <v>129</v>
      </c>
      <c r="H1043" s="5">
        <f t="shared" si="79"/>
        <v>-41100</v>
      </c>
      <c r="I1043" s="21">
        <f t="shared" si="80"/>
        <v>0.20833333333333334</v>
      </c>
      <c r="K1043" t="s">
        <v>487</v>
      </c>
      <c r="M1043" s="2">
        <v>480</v>
      </c>
    </row>
    <row r="1044" spans="1:13" ht="12.75">
      <c r="A1044" s="10"/>
      <c r="B1044" s="268">
        <f>SUM(B1035:B1043)</f>
        <v>41100</v>
      </c>
      <c r="C1044" s="10"/>
      <c r="D1044" s="10"/>
      <c r="E1044" s="10" t="s">
        <v>525</v>
      </c>
      <c r="F1044" s="99"/>
      <c r="G1044" s="17"/>
      <c r="H1044" s="67">
        <v>0</v>
      </c>
      <c r="I1044" s="68">
        <f>+B1044/M1044</f>
        <v>85.625</v>
      </c>
      <c r="J1044" s="69"/>
      <c r="K1044" s="69"/>
      <c r="L1044" s="69"/>
      <c r="M1044" s="2">
        <v>480</v>
      </c>
    </row>
    <row r="1045" spans="2:13" ht="12.75">
      <c r="B1045" s="265"/>
      <c r="H1045" s="5">
        <f>H1044-B1045</f>
        <v>0</v>
      </c>
      <c r="I1045" s="21">
        <f>+B1045/M1045</f>
        <v>0</v>
      </c>
      <c r="M1045" s="2">
        <v>480</v>
      </c>
    </row>
    <row r="1046" spans="2:13" ht="12.75">
      <c r="B1046" s="265"/>
      <c r="H1046" s="5">
        <f aca="true" t="shared" si="81" ref="H1046:H1051">H1045-B1046</f>
        <v>0</v>
      </c>
      <c r="I1046" s="21">
        <f aca="true" t="shared" si="82" ref="I1046:I1051">+B1046/M1046</f>
        <v>0</v>
      </c>
      <c r="M1046" s="2">
        <v>480</v>
      </c>
    </row>
    <row r="1047" spans="2:13" ht="12.75">
      <c r="B1047" s="266">
        <v>50000</v>
      </c>
      <c r="C1047" s="1" t="s">
        <v>542</v>
      </c>
      <c r="D1047" s="11" t="s">
        <v>20</v>
      </c>
      <c r="E1047" s="1" t="s">
        <v>543</v>
      </c>
      <c r="F1047" s="125" t="s">
        <v>544</v>
      </c>
      <c r="G1047" s="29" t="s">
        <v>310</v>
      </c>
      <c r="H1047" s="5">
        <f t="shared" si="81"/>
        <v>-50000</v>
      </c>
      <c r="I1047" s="21">
        <f t="shared" si="82"/>
        <v>104.16666666666667</v>
      </c>
      <c r="J1047" s="14"/>
      <c r="K1047" t="s">
        <v>446</v>
      </c>
      <c r="M1047" s="2">
        <v>480</v>
      </c>
    </row>
    <row r="1048" spans="1:13" s="69" customFormat="1" ht="12.75">
      <c r="A1048" s="1"/>
      <c r="B1048" s="266">
        <v>30000</v>
      </c>
      <c r="C1048" s="1" t="s">
        <v>542</v>
      </c>
      <c r="D1048" s="11" t="s">
        <v>20</v>
      </c>
      <c r="E1048" s="1" t="s">
        <v>545</v>
      </c>
      <c r="F1048" s="92" t="s">
        <v>546</v>
      </c>
      <c r="G1048" s="29" t="s">
        <v>310</v>
      </c>
      <c r="H1048" s="5">
        <f t="shared" si="81"/>
        <v>-80000</v>
      </c>
      <c r="I1048" s="21">
        <f t="shared" si="82"/>
        <v>62.5</v>
      </c>
      <c r="J1048"/>
      <c r="K1048" t="s">
        <v>446</v>
      </c>
      <c r="L1048"/>
      <c r="M1048" s="2">
        <v>480</v>
      </c>
    </row>
    <row r="1049" spans="2:13" ht="12.75">
      <c r="B1049" s="266">
        <v>50000</v>
      </c>
      <c r="C1049" s="1" t="s">
        <v>542</v>
      </c>
      <c r="D1049" s="11" t="s">
        <v>20</v>
      </c>
      <c r="E1049" s="1" t="s">
        <v>543</v>
      </c>
      <c r="F1049" s="58" t="s">
        <v>547</v>
      </c>
      <c r="G1049" s="28" t="s">
        <v>35</v>
      </c>
      <c r="H1049" s="5">
        <f t="shared" si="81"/>
        <v>-130000</v>
      </c>
      <c r="I1049" s="21">
        <f t="shared" si="82"/>
        <v>104.16666666666667</v>
      </c>
      <c r="K1049" t="s">
        <v>446</v>
      </c>
      <c r="M1049" s="2">
        <v>480</v>
      </c>
    </row>
    <row r="1050" spans="2:13" ht="12.75">
      <c r="B1050" s="265">
        <v>50000</v>
      </c>
      <c r="C1050" s="1" t="s">
        <v>542</v>
      </c>
      <c r="D1050" s="11" t="s">
        <v>20</v>
      </c>
      <c r="E1050" s="1" t="s">
        <v>545</v>
      </c>
      <c r="F1050" s="58" t="s">
        <v>548</v>
      </c>
      <c r="G1050" s="26" t="s">
        <v>148</v>
      </c>
      <c r="H1050" s="5">
        <f t="shared" si="81"/>
        <v>-180000</v>
      </c>
      <c r="I1050" s="21">
        <f t="shared" si="82"/>
        <v>104.16666666666667</v>
      </c>
      <c r="J1050" s="75"/>
      <c r="K1050" t="s">
        <v>446</v>
      </c>
      <c r="L1050" s="75"/>
      <c r="M1050" s="2">
        <v>480</v>
      </c>
    </row>
    <row r="1051" spans="2:13" ht="12.75">
      <c r="B1051" s="265">
        <v>50000</v>
      </c>
      <c r="C1051" s="1" t="s">
        <v>542</v>
      </c>
      <c r="D1051" s="11" t="s">
        <v>20</v>
      </c>
      <c r="E1051" s="1" t="s">
        <v>543</v>
      </c>
      <c r="F1051" s="58" t="s">
        <v>549</v>
      </c>
      <c r="G1051" s="26" t="s">
        <v>219</v>
      </c>
      <c r="H1051" s="5">
        <f t="shared" si="81"/>
        <v>-230000</v>
      </c>
      <c r="I1051" s="21">
        <f t="shared" si="82"/>
        <v>104.16666666666667</v>
      </c>
      <c r="K1051" t="s">
        <v>446</v>
      </c>
      <c r="M1051" s="2">
        <v>480</v>
      </c>
    </row>
    <row r="1052" spans="1:13" s="69" customFormat="1" ht="12.75">
      <c r="A1052" s="10"/>
      <c r="B1052" s="268">
        <f>SUM(B1047:B1051)</f>
        <v>230000</v>
      </c>
      <c r="C1052" s="10" t="s">
        <v>542</v>
      </c>
      <c r="D1052" s="10"/>
      <c r="E1052" s="10"/>
      <c r="F1052" s="99"/>
      <c r="G1052" s="17"/>
      <c r="H1052" s="67">
        <v>0</v>
      </c>
      <c r="I1052" s="68">
        <f>+B1052/M1052</f>
        <v>479.1666666666667</v>
      </c>
      <c r="M1052" s="2">
        <v>480</v>
      </c>
    </row>
    <row r="1053" spans="8:13" ht="12.75">
      <c r="H1053" s="5">
        <f>H1052-B1053</f>
        <v>0</v>
      </c>
      <c r="I1053" s="21">
        <f>+B1053/M1053</f>
        <v>0</v>
      </c>
      <c r="M1053" s="2">
        <v>480</v>
      </c>
    </row>
    <row r="1054" spans="8:13" ht="12.75">
      <c r="H1054" s="5">
        <f>H1053-B1054</f>
        <v>0</v>
      </c>
      <c r="I1054" s="21">
        <f>+B1054/M1054</f>
        <v>0</v>
      </c>
      <c r="M1054" s="2">
        <v>480</v>
      </c>
    </row>
    <row r="1055" spans="1:13" s="14" customFormat="1" ht="12.75">
      <c r="A1055" s="11"/>
      <c r="B1055" s="277">
        <v>55000</v>
      </c>
      <c r="C1055" s="11" t="s">
        <v>540</v>
      </c>
      <c r="D1055" s="11" t="s">
        <v>20</v>
      </c>
      <c r="E1055" s="11" t="s">
        <v>525</v>
      </c>
      <c r="F1055" s="119" t="s">
        <v>541</v>
      </c>
      <c r="G1055" s="28" t="s">
        <v>56</v>
      </c>
      <c r="H1055" s="5">
        <f>H1054-B1055</f>
        <v>-55000</v>
      </c>
      <c r="I1055" s="21">
        <f>+B1055/M1055</f>
        <v>114.58333333333333</v>
      </c>
      <c r="K1055" s="14" t="s">
        <v>506</v>
      </c>
      <c r="M1055" s="2">
        <v>480</v>
      </c>
    </row>
    <row r="1056" spans="1:13" s="69" customFormat="1" ht="12.75">
      <c r="A1056" s="10"/>
      <c r="B1056" s="276">
        <f>SUM(B1055)</f>
        <v>55000</v>
      </c>
      <c r="C1056" s="10" t="s">
        <v>919</v>
      </c>
      <c r="D1056" s="10"/>
      <c r="E1056" s="10"/>
      <c r="F1056" s="99"/>
      <c r="G1056" s="17"/>
      <c r="H1056" s="67"/>
      <c r="I1056" s="68"/>
      <c r="M1056" s="2">
        <v>480</v>
      </c>
    </row>
    <row r="1057" spans="9:13" ht="12.75">
      <c r="I1057" s="21"/>
      <c r="M1057" s="2">
        <v>480</v>
      </c>
    </row>
    <row r="1058" spans="9:13" ht="12.75">
      <c r="I1058" s="21"/>
      <c r="M1058" s="2">
        <v>480</v>
      </c>
    </row>
    <row r="1059" spans="1:13" ht="12.75">
      <c r="A1059" s="11"/>
      <c r="B1059" s="263">
        <v>140000</v>
      </c>
      <c r="C1059" s="95" t="s">
        <v>550</v>
      </c>
      <c r="D1059" s="1" t="s">
        <v>20</v>
      </c>
      <c r="E1059" s="11" t="s">
        <v>551</v>
      </c>
      <c r="F1059" s="86" t="s">
        <v>335</v>
      </c>
      <c r="G1059" s="28" t="s">
        <v>35</v>
      </c>
      <c r="H1059" s="5">
        <f>H1058-B1059</f>
        <v>-140000</v>
      </c>
      <c r="I1059" s="21">
        <f>+B1059/M1059</f>
        <v>291.6666666666667</v>
      </c>
      <c r="M1059" s="2">
        <v>480</v>
      </c>
    </row>
    <row r="1060" spans="1:13" s="69" customFormat="1" ht="12.75">
      <c r="A1060" s="11"/>
      <c r="B1060" s="263">
        <v>20000</v>
      </c>
      <c r="C1060" s="95" t="s">
        <v>550</v>
      </c>
      <c r="D1060" s="1" t="s">
        <v>20</v>
      </c>
      <c r="E1060" s="11" t="s">
        <v>551</v>
      </c>
      <c r="F1060" s="86"/>
      <c r="G1060" s="28" t="s">
        <v>35</v>
      </c>
      <c r="H1060" s="27">
        <f aca="true" t="shared" si="83" ref="H1060:H1069">H1059-B1060</f>
        <v>-160000</v>
      </c>
      <c r="I1060" s="21">
        <f aca="true" t="shared" si="84" ref="I1060:I1069">+B1060/M1060</f>
        <v>41.666666666666664</v>
      </c>
      <c r="J1060"/>
      <c r="K1060"/>
      <c r="L1060"/>
      <c r="M1060" s="2">
        <v>480</v>
      </c>
    </row>
    <row r="1061" spans="1:13" s="69" customFormat="1" ht="12.75">
      <c r="A1061" s="11"/>
      <c r="B1061" s="263">
        <v>11655</v>
      </c>
      <c r="C1061" s="95" t="s">
        <v>550</v>
      </c>
      <c r="D1061" s="1" t="s">
        <v>20</v>
      </c>
      <c r="E1061" s="11" t="s">
        <v>920</v>
      </c>
      <c r="F1061" s="86"/>
      <c r="G1061" s="28" t="s">
        <v>35</v>
      </c>
      <c r="H1061" s="27">
        <f>H1060-B1061</f>
        <v>-171655</v>
      </c>
      <c r="I1061" s="21">
        <f>+B1061/M1061</f>
        <v>24.28125</v>
      </c>
      <c r="J1061"/>
      <c r="K1061"/>
      <c r="L1061"/>
      <c r="M1061" s="32">
        <v>480</v>
      </c>
    </row>
    <row r="1062" spans="1:13" s="69" customFormat="1" ht="12.75">
      <c r="A1062" s="11"/>
      <c r="B1062" s="263">
        <v>210000</v>
      </c>
      <c r="C1062" s="72" t="s">
        <v>446</v>
      </c>
      <c r="D1062" s="1" t="s">
        <v>20</v>
      </c>
      <c r="E1062" s="11"/>
      <c r="F1062" s="86" t="s">
        <v>335</v>
      </c>
      <c r="G1062" s="28" t="s">
        <v>35</v>
      </c>
      <c r="H1062" s="27">
        <f>H1061-B1062</f>
        <v>-381655</v>
      </c>
      <c r="I1062" s="21">
        <f>+B1062/M1062</f>
        <v>437.5</v>
      </c>
      <c r="J1062"/>
      <c r="K1062"/>
      <c r="L1062"/>
      <c r="M1062" s="2">
        <v>480</v>
      </c>
    </row>
    <row r="1063" spans="1:13" s="69" customFormat="1" ht="12.75">
      <c r="A1063" s="11"/>
      <c r="B1063" s="263">
        <v>20000</v>
      </c>
      <c r="C1063" s="72" t="s">
        <v>446</v>
      </c>
      <c r="D1063" s="1" t="s">
        <v>20</v>
      </c>
      <c r="E1063" s="11" t="s">
        <v>551</v>
      </c>
      <c r="F1063" s="86"/>
      <c r="G1063" s="28" t="s">
        <v>35</v>
      </c>
      <c r="H1063" s="27">
        <f t="shared" si="83"/>
        <v>-401655</v>
      </c>
      <c r="I1063" s="21">
        <f t="shared" si="84"/>
        <v>41.666666666666664</v>
      </c>
      <c r="J1063"/>
      <c r="K1063"/>
      <c r="L1063"/>
      <c r="M1063" s="2">
        <v>480</v>
      </c>
    </row>
    <row r="1064" spans="1:13" s="69" customFormat="1" ht="12.75">
      <c r="A1064" s="11"/>
      <c r="B1064" s="263">
        <v>27195</v>
      </c>
      <c r="C1064" s="95" t="s">
        <v>446</v>
      </c>
      <c r="D1064" s="1" t="s">
        <v>20</v>
      </c>
      <c r="E1064" s="11" t="s">
        <v>920</v>
      </c>
      <c r="F1064" s="86"/>
      <c r="G1064" s="28" t="s">
        <v>35</v>
      </c>
      <c r="H1064" s="27">
        <f t="shared" si="83"/>
        <v>-428850</v>
      </c>
      <c r="I1064" s="21">
        <f t="shared" si="84"/>
        <v>56.65625</v>
      </c>
      <c r="J1064"/>
      <c r="K1064"/>
      <c r="L1064"/>
      <c r="M1064" s="32">
        <v>480</v>
      </c>
    </row>
    <row r="1065" spans="1:13" s="69" customFormat="1" ht="12.75">
      <c r="A1065" s="11"/>
      <c r="B1065" s="263">
        <v>160000</v>
      </c>
      <c r="C1065" s="72" t="s">
        <v>552</v>
      </c>
      <c r="D1065" s="1" t="s">
        <v>20</v>
      </c>
      <c r="E1065" s="11"/>
      <c r="F1065" s="86" t="s">
        <v>335</v>
      </c>
      <c r="G1065" s="28" t="s">
        <v>35</v>
      </c>
      <c r="H1065" s="27">
        <f t="shared" si="83"/>
        <v>-588850</v>
      </c>
      <c r="I1065" s="21">
        <f>+B1065/M1065</f>
        <v>333.3333333333333</v>
      </c>
      <c r="J1065"/>
      <c r="K1065"/>
      <c r="L1065"/>
      <c r="M1065" s="2">
        <v>480</v>
      </c>
    </row>
    <row r="1066" spans="1:13" s="69" customFormat="1" ht="12.75">
      <c r="A1066" s="11"/>
      <c r="B1066" s="178">
        <v>20000</v>
      </c>
      <c r="C1066" s="72" t="s">
        <v>552</v>
      </c>
      <c r="D1066" s="1" t="s">
        <v>20</v>
      </c>
      <c r="E1066" s="11" t="s">
        <v>551</v>
      </c>
      <c r="F1066" s="86"/>
      <c r="G1066" s="28" t="s">
        <v>35</v>
      </c>
      <c r="H1066" s="27">
        <f t="shared" si="83"/>
        <v>-608850</v>
      </c>
      <c r="I1066" s="21">
        <f t="shared" si="84"/>
        <v>41.666666666666664</v>
      </c>
      <c r="J1066"/>
      <c r="K1066"/>
      <c r="L1066"/>
      <c r="M1066" s="2">
        <v>480</v>
      </c>
    </row>
    <row r="1067" spans="1:13" s="69" customFormat="1" ht="12.75">
      <c r="A1067" s="11"/>
      <c r="B1067" s="263">
        <v>19425</v>
      </c>
      <c r="C1067" s="72" t="s">
        <v>552</v>
      </c>
      <c r="D1067" s="1" t="s">
        <v>20</v>
      </c>
      <c r="E1067" s="11" t="s">
        <v>920</v>
      </c>
      <c r="F1067" s="86"/>
      <c r="G1067" s="28" t="s">
        <v>35</v>
      </c>
      <c r="H1067" s="27">
        <f t="shared" si="83"/>
        <v>-628275</v>
      </c>
      <c r="I1067" s="21">
        <v>0</v>
      </c>
      <c r="J1067"/>
      <c r="K1067"/>
      <c r="L1067"/>
      <c r="M1067" s="2">
        <v>480</v>
      </c>
    </row>
    <row r="1068" spans="1:13" s="69" customFormat="1" ht="12.75">
      <c r="A1068" s="11"/>
      <c r="B1068" s="178">
        <v>20000</v>
      </c>
      <c r="C1068" s="72" t="s">
        <v>404</v>
      </c>
      <c r="D1068" s="1" t="s">
        <v>20</v>
      </c>
      <c r="E1068" s="11" t="s">
        <v>551</v>
      </c>
      <c r="F1068" s="86" t="s">
        <v>335</v>
      </c>
      <c r="G1068" s="28" t="s">
        <v>35</v>
      </c>
      <c r="H1068" s="27">
        <f t="shared" si="83"/>
        <v>-648275</v>
      </c>
      <c r="I1068" s="21">
        <f t="shared" si="84"/>
        <v>41.666666666666664</v>
      </c>
      <c r="J1068"/>
      <c r="K1068"/>
      <c r="L1068"/>
      <c r="M1068" s="2">
        <v>480</v>
      </c>
    </row>
    <row r="1069" spans="1:13" ht="12.75">
      <c r="A1069" s="11"/>
      <c r="B1069" s="281">
        <v>130000</v>
      </c>
      <c r="C1069" s="72" t="s">
        <v>404</v>
      </c>
      <c r="D1069" s="1" t="s">
        <v>20</v>
      </c>
      <c r="E1069" s="11"/>
      <c r="F1069" s="86"/>
      <c r="G1069" s="28" t="s">
        <v>35</v>
      </c>
      <c r="H1069" s="27">
        <f t="shared" si="83"/>
        <v>-778275</v>
      </c>
      <c r="I1069" s="21">
        <f t="shared" si="84"/>
        <v>270.8333333333333</v>
      </c>
      <c r="M1069" s="2">
        <v>480</v>
      </c>
    </row>
    <row r="1070" spans="1:13" ht="12.75">
      <c r="A1070" s="11"/>
      <c r="B1070" s="281">
        <v>80000</v>
      </c>
      <c r="C1070" s="72" t="s">
        <v>422</v>
      </c>
      <c r="D1070" s="1" t="s">
        <v>20</v>
      </c>
      <c r="E1070" s="11" t="s">
        <v>551</v>
      </c>
      <c r="F1070" s="86"/>
      <c r="G1070" s="28" t="s">
        <v>35</v>
      </c>
      <c r="H1070" s="27">
        <f>H1069-B1070</f>
        <v>-858275</v>
      </c>
      <c r="I1070" s="21">
        <f aca="true" t="shared" si="85" ref="I1070:I1079">+B1070/M1070</f>
        <v>166.66666666666666</v>
      </c>
      <c r="M1070" s="2">
        <v>480</v>
      </c>
    </row>
    <row r="1071" spans="1:13" ht="12.75">
      <c r="A1071" s="11"/>
      <c r="B1071" s="281">
        <v>20000</v>
      </c>
      <c r="C1071" s="72" t="s">
        <v>422</v>
      </c>
      <c r="D1071" s="1" t="s">
        <v>20</v>
      </c>
      <c r="E1071" s="11" t="s">
        <v>551</v>
      </c>
      <c r="F1071" s="86"/>
      <c r="G1071" s="28" t="s">
        <v>35</v>
      </c>
      <c r="H1071" s="27">
        <f>H1070-B1071</f>
        <v>-878275</v>
      </c>
      <c r="I1071" s="21">
        <f t="shared" si="85"/>
        <v>41.666666666666664</v>
      </c>
      <c r="M1071" s="2">
        <v>480</v>
      </c>
    </row>
    <row r="1072" spans="1:13" ht="12.75">
      <c r="A1072" s="10"/>
      <c r="B1072" s="67">
        <f>SUM(B1059:B1071)</f>
        <v>878275</v>
      </c>
      <c r="C1072" s="10" t="s">
        <v>894</v>
      </c>
      <c r="D1072" s="10"/>
      <c r="E1072" s="10"/>
      <c r="F1072" s="99"/>
      <c r="G1072" s="17"/>
      <c r="H1072" s="67">
        <v>0</v>
      </c>
      <c r="I1072" s="68">
        <f t="shared" si="85"/>
        <v>1829.7395833333333</v>
      </c>
      <c r="J1072" s="69"/>
      <c r="K1072" s="69"/>
      <c r="L1072" s="69"/>
      <c r="M1072" s="2">
        <v>480</v>
      </c>
    </row>
    <row r="1073" spans="8:13" ht="12.75">
      <c r="H1073" s="5">
        <f>H1072-B1073</f>
        <v>0</v>
      </c>
      <c r="I1073" s="21">
        <f t="shared" si="85"/>
        <v>0</v>
      </c>
      <c r="M1073" s="2">
        <v>480</v>
      </c>
    </row>
    <row r="1074" spans="8:13" ht="12.75">
      <c r="H1074" s="5">
        <f>H1073-B1074</f>
        <v>0</v>
      </c>
      <c r="I1074" s="21">
        <f t="shared" si="85"/>
        <v>0</v>
      </c>
      <c r="M1074" s="2">
        <v>480</v>
      </c>
    </row>
    <row r="1075" spans="8:13" ht="12.75">
      <c r="H1075" s="5">
        <f>H1074-B1075</f>
        <v>0</v>
      </c>
      <c r="I1075" s="21">
        <f t="shared" si="85"/>
        <v>0</v>
      </c>
      <c r="M1075" s="2">
        <v>480</v>
      </c>
    </row>
    <row r="1076" spans="8:13" ht="12.75">
      <c r="H1076" s="5">
        <f>H1075-B1076</f>
        <v>0</v>
      </c>
      <c r="I1076" s="21">
        <f t="shared" si="85"/>
        <v>0</v>
      </c>
      <c r="M1076" s="2">
        <v>480</v>
      </c>
    </row>
    <row r="1077" spans="1:13" ht="13.5" thickBot="1">
      <c r="A1077" s="52"/>
      <c r="B1077" s="50">
        <f>+B1133+B1137+B1142+B1147+B1154+B1229+B1233+B1292+B1322+B1334</f>
        <v>1406910</v>
      </c>
      <c r="C1077" s="52"/>
      <c r="D1077" s="60" t="s">
        <v>21</v>
      </c>
      <c r="E1077" s="49"/>
      <c r="F1077" s="91"/>
      <c r="G1077" s="54"/>
      <c r="H1077" s="97">
        <f>H1076-B1077</f>
        <v>-1406910</v>
      </c>
      <c r="I1077" s="56">
        <f t="shared" si="85"/>
        <v>2931.0625</v>
      </c>
      <c r="J1077" s="57"/>
      <c r="K1077" s="57"/>
      <c r="L1077" s="57"/>
      <c r="M1077" s="2">
        <v>480</v>
      </c>
    </row>
    <row r="1078" spans="8:13" ht="12.75">
      <c r="H1078" s="5">
        <v>0</v>
      </c>
      <c r="I1078" s="21">
        <f t="shared" si="85"/>
        <v>0</v>
      </c>
      <c r="M1078" s="2">
        <v>480</v>
      </c>
    </row>
    <row r="1079" spans="8:13" ht="12.75">
      <c r="H1079" s="5">
        <f>H1078-B1079</f>
        <v>0</v>
      </c>
      <c r="I1079" s="21">
        <f t="shared" si="85"/>
        <v>0</v>
      </c>
      <c r="M1079" s="2">
        <v>480</v>
      </c>
    </row>
    <row r="1080" spans="2:13" ht="12.75">
      <c r="B1080" s="274">
        <v>5000</v>
      </c>
      <c r="C1080" s="72" t="s">
        <v>0</v>
      </c>
      <c r="D1080" s="1" t="s">
        <v>553</v>
      </c>
      <c r="E1080" s="1" t="s">
        <v>554</v>
      </c>
      <c r="F1080" s="58" t="s">
        <v>555</v>
      </c>
      <c r="G1080" s="26" t="s">
        <v>310</v>
      </c>
      <c r="H1080" s="5">
        <f aca="true" t="shared" si="86" ref="H1080:H1132">H1079-B1080</f>
        <v>-5000</v>
      </c>
      <c r="I1080" s="21">
        <f aca="true" t="shared" si="87" ref="I1080:I1132">+B1080/M1080</f>
        <v>10.416666666666666</v>
      </c>
      <c r="K1080" t="s">
        <v>0</v>
      </c>
      <c r="M1080" s="2">
        <v>480</v>
      </c>
    </row>
    <row r="1081" spans="2:13" ht="12.75">
      <c r="B1081" s="274">
        <v>5000</v>
      </c>
      <c r="C1081" s="72" t="s">
        <v>0</v>
      </c>
      <c r="D1081" s="1" t="s">
        <v>553</v>
      </c>
      <c r="E1081" s="1" t="s">
        <v>554</v>
      </c>
      <c r="F1081" s="58" t="s">
        <v>556</v>
      </c>
      <c r="G1081" s="26" t="s">
        <v>79</v>
      </c>
      <c r="H1081" s="5">
        <f t="shared" si="86"/>
        <v>-10000</v>
      </c>
      <c r="I1081" s="21">
        <f t="shared" si="87"/>
        <v>10.416666666666666</v>
      </c>
      <c r="K1081" t="s">
        <v>0</v>
      </c>
      <c r="M1081" s="2">
        <v>480</v>
      </c>
    </row>
    <row r="1082" spans="2:13" ht="12.75">
      <c r="B1082" s="274">
        <v>5000</v>
      </c>
      <c r="C1082" s="72" t="s">
        <v>0</v>
      </c>
      <c r="D1082" s="1" t="s">
        <v>553</v>
      </c>
      <c r="E1082" s="1" t="s">
        <v>554</v>
      </c>
      <c r="F1082" s="58" t="s">
        <v>557</v>
      </c>
      <c r="G1082" s="26" t="s">
        <v>81</v>
      </c>
      <c r="H1082" s="5">
        <f t="shared" si="86"/>
        <v>-15000</v>
      </c>
      <c r="I1082" s="21">
        <f t="shared" si="87"/>
        <v>10.416666666666666</v>
      </c>
      <c r="K1082" t="s">
        <v>0</v>
      </c>
      <c r="M1082" s="2">
        <v>480</v>
      </c>
    </row>
    <row r="1083" spans="2:13" ht="12.75">
      <c r="B1083" s="274">
        <v>5000</v>
      </c>
      <c r="C1083" s="72" t="s">
        <v>0</v>
      </c>
      <c r="D1083" s="1" t="s">
        <v>553</v>
      </c>
      <c r="E1083" s="1" t="s">
        <v>554</v>
      </c>
      <c r="F1083" s="58" t="s">
        <v>558</v>
      </c>
      <c r="G1083" s="26" t="s">
        <v>35</v>
      </c>
      <c r="H1083" s="5">
        <f t="shared" si="86"/>
        <v>-20000</v>
      </c>
      <c r="I1083" s="21">
        <f t="shared" si="87"/>
        <v>10.416666666666666</v>
      </c>
      <c r="K1083" t="s">
        <v>0</v>
      </c>
      <c r="M1083" s="2">
        <v>480</v>
      </c>
    </row>
    <row r="1084" spans="2:13" ht="12.75">
      <c r="B1084" s="274">
        <v>2500</v>
      </c>
      <c r="C1084" s="72" t="s">
        <v>0</v>
      </c>
      <c r="D1084" s="1" t="s">
        <v>553</v>
      </c>
      <c r="E1084" s="1" t="s">
        <v>554</v>
      </c>
      <c r="F1084" s="58" t="s">
        <v>559</v>
      </c>
      <c r="G1084" s="26" t="s">
        <v>50</v>
      </c>
      <c r="H1084" s="5">
        <f t="shared" si="86"/>
        <v>-22500</v>
      </c>
      <c r="I1084" s="21">
        <f t="shared" si="87"/>
        <v>5.208333333333333</v>
      </c>
      <c r="K1084" t="s">
        <v>0</v>
      </c>
      <c r="M1084" s="2">
        <v>480</v>
      </c>
    </row>
    <row r="1085" spans="2:13" ht="12.75">
      <c r="B1085" s="274">
        <v>2500</v>
      </c>
      <c r="C1085" s="72" t="s">
        <v>0</v>
      </c>
      <c r="D1085" s="1" t="s">
        <v>553</v>
      </c>
      <c r="E1085" s="1" t="s">
        <v>554</v>
      </c>
      <c r="F1085" s="58" t="s">
        <v>560</v>
      </c>
      <c r="G1085" s="26" t="s">
        <v>68</v>
      </c>
      <c r="H1085" s="5">
        <f t="shared" si="86"/>
        <v>-25000</v>
      </c>
      <c r="I1085" s="21">
        <f t="shared" si="87"/>
        <v>5.208333333333333</v>
      </c>
      <c r="K1085" t="s">
        <v>0</v>
      </c>
      <c r="M1085" s="2">
        <v>480</v>
      </c>
    </row>
    <row r="1086" spans="2:13" ht="12.75">
      <c r="B1086" s="275">
        <v>5000</v>
      </c>
      <c r="C1086" s="72" t="s">
        <v>0</v>
      </c>
      <c r="D1086" s="1" t="s">
        <v>553</v>
      </c>
      <c r="E1086" s="1" t="s">
        <v>554</v>
      </c>
      <c r="F1086" s="92" t="s">
        <v>561</v>
      </c>
      <c r="G1086" s="26" t="s">
        <v>54</v>
      </c>
      <c r="H1086" s="5">
        <f t="shared" si="86"/>
        <v>-30000</v>
      </c>
      <c r="I1086" s="21">
        <f t="shared" si="87"/>
        <v>10.416666666666666</v>
      </c>
      <c r="K1086" t="s">
        <v>0</v>
      </c>
      <c r="M1086" s="2">
        <v>480</v>
      </c>
    </row>
    <row r="1087" spans="2:13" ht="12.75">
      <c r="B1087" s="274">
        <v>2500</v>
      </c>
      <c r="C1087" s="72" t="s">
        <v>0</v>
      </c>
      <c r="D1087" s="1" t="s">
        <v>553</v>
      </c>
      <c r="E1087" s="1" t="s">
        <v>554</v>
      </c>
      <c r="F1087" s="58" t="s">
        <v>562</v>
      </c>
      <c r="G1087" s="26" t="s">
        <v>56</v>
      </c>
      <c r="H1087" s="5">
        <f t="shared" si="86"/>
        <v>-32500</v>
      </c>
      <c r="I1087" s="21">
        <f t="shared" si="87"/>
        <v>5.208333333333333</v>
      </c>
      <c r="K1087" t="s">
        <v>0</v>
      </c>
      <c r="M1087" s="2">
        <v>480</v>
      </c>
    </row>
    <row r="1088" spans="2:13" ht="12.75">
      <c r="B1088" s="274">
        <v>5000</v>
      </c>
      <c r="C1088" s="72" t="s">
        <v>0</v>
      </c>
      <c r="D1088" s="1" t="s">
        <v>553</v>
      </c>
      <c r="E1088" s="1" t="s">
        <v>554</v>
      </c>
      <c r="F1088" s="58" t="s">
        <v>563</v>
      </c>
      <c r="G1088" s="26" t="s">
        <v>90</v>
      </c>
      <c r="H1088" s="5">
        <f t="shared" si="86"/>
        <v>-37500</v>
      </c>
      <c r="I1088" s="21">
        <f t="shared" si="87"/>
        <v>10.416666666666666</v>
      </c>
      <c r="K1088" t="s">
        <v>0</v>
      </c>
      <c r="M1088" s="2">
        <v>480</v>
      </c>
    </row>
    <row r="1089" spans="2:13" ht="12.75">
      <c r="B1089" s="274">
        <v>2500</v>
      </c>
      <c r="C1089" s="72" t="s">
        <v>0</v>
      </c>
      <c r="D1089" s="1" t="s">
        <v>553</v>
      </c>
      <c r="E1089" s="1" t="s">
        <v>554</v>
      </c>
      <c r="F1089" s="58" t="s">
        <v>564</v>
      </c>
      <c r="G1089" s="26" t="s">
        <v>129</v>
      </c>
      <c r="H1089" s="5">
        <f t="shared" si="86"/>
        <v>-40000</v>
      </c>
      <c r="I1089" s="21">
        <f t="shared" si="87"/>
        <v>5.208333333333333</v>
      </c>
      <c r="K1089" t="s">
        <v>0</v>
      </c>
      <c r="M1089" s="2">
        <v>480</v>
      </c>
    </row>
    <row r="1090" spans="2:13" ht="12.75">
      <c r="B1090" s="274">
        <v>5000</v>
      </c>
      <c r="C1090" s="72" t="s">
        <v>0</v>
      </c>
      <c r="D1090" s="1" t="s">
        <v>553</v>
      </c>
      <c r="E1090" s="1" t="s">
        <v>554</v>
      </c>
      <c r="F1090" s="58" t="s">
        <v>565</v>
      </c>
      <c r="G1090" s="26" t="s">
        <v>148</v>
      </c>
      <c r="H1090" s="5">
        <f t="shared" si="86"/>
        <v>-45000</v>
      </c>
      <c r="I1090" s="21">
        <f t="shared" si="87"/>
        <v>10.416666666666666</v>
      </c>
      <c r="K1090" t="s">
        <v>0</v>
      </c>
      <c r="M1090" s="2">
        <v>480</v>
      </c>
    </row>
    <row r="1091" spans="2:13" ht="12.75">
      <c r="B1091" s="274">
        <v>2500</v>
      </c>
      <c r="C1091" s="72" t="s">
        <v>0</v>
      </c>
      <c r="D1091" s="1" t="s">
        <v>553</v>
      </c>
      <c r="E1091" s="1" t="s">
        <v>554</v>
      </c>
      <c r="F1091" s="58" t="s">
        <v>566</v>
      </c>
      <c r="G1091" s="26" t="s">
        <v>163</v>
      </c>
      <c r="H1091" s="5">
        <f t="shared" si="86"/>
        <v>-47500</v>
      </c>
      <c r="I1091" s="21">
        <f t="shared" si="87"/>
        <v>5.208333333333333</v>
      </c>
      <c r="K1091" t="s">
        <v>0</v>
      </c>
      <c r="M1091" s="2">
        <v>480</v>
      </c>
    </row>
    <row r="1092" spans="2:13" ht="12.75">
      <c r="B1092" s="274">
        <v>5000</v>
      </c>
      <c r="C1092" s="72" t="s">
        <v>0</v>
      </c>
      <c r="D1092" s="1" t="s">
        <v>553</v>
      </c>
      <c r="E1092" s="1" t="s">
        <v>554</v>
      </c>
      <c r="F1092" s="58" t="s">
        <v>567</v>
      </c>
      <c r="G1092" s="26" t="s">
        <v>152</v>
      </c>
      <c r="H1092" s="5">
        <f t="shared" si="86"/>
        <v>-52500</v>
      </c>
      <c r="I1092" s="21">
        <f t="shared" si="87"/>
        <v>10.416666666666666</v>
      </c>
      <c r="K1092" t="s">
        <v>0</v>
      </c>
      <c r="M1092" s="2">
        <v>480</v>
      </c>
    </row>
    <row r="1093" spans="2:13" ht="12.75">
      <c r="B1093" s="274">
        <v>2500</v>
      </c>
      <c r="C1093" s="72" t="s">
        <v>0</v>
      </c>
      <c r="D1093" s="1" t="s">
        <v>553</v>
      </c>
      <c r="E1093" s="1" t="s">
        <v>554</v>
      </c>
      <c r="F1093" s="58" t="s">
        <v>568</v>
      </c>
      <c r="G1093" s="26" t="s">
        <v>167</v>
      </c>
      <c r="H1093" s="5">
        <f t="shared" si="86"/>
        <v>-55000</v>
      </c>
      <c r="I1093" s="21">
        <f t="shared" si="87"/>
        <v>5.208333333333333</v>
      </c>
      <c r="K1093" t="s">
        <v>0</v>
      </c>
      <c r="M1093" s="2">
        <v>480</v>
      </c>
    </row>
    <row r="1094" spans="2:13" ht="12.75">
      <c r="B1094" s="274">
        <v>5000</v>
      </c>
      <c r="C1094" s="72" t="s">
        <v>0</v>
      </c>
      <c r="D1094" s="1" t="s">
        <v>553</v>
      </c>
      <c r="E1094" s="1" t="s">
        <v>554</v>
      </c>
      <c r="F1094" s="58" t="s">
        <v>569</v>
      </c>
      <c r="G1094" s="26" t="s">
        <v>219</v>
      </c>
      <c r="H1094" s="5">
        <f t="shared" si="86"/>
        <v>-60000</v>
      </c>
      <c r="I1094" s="21">
        <f t="shared" si="87"/>
        <v>10.416666666666666</v>
      </c>
      <c r="K1094" t="s">
        <v>0</v>
      </c>
      <c r="M1094" s="2">
        <v>480</v>
      </c>
    </row>
    <row r="1095" spans="2:13" ht="12.75">
      <c r="B1095" s="274">
        <v>5000</v>
      </c>
      <c r="C1095" s="72" t="s">
        <v>0</v>
      </c>
      <c r="D1095" s="1" t="s">
        <v>553</v>
      </c>
      <c r="E1095" s="1" t="s">
        <v>554</v>
      </c>
      <c r="F1095" s="58" t="s">
        <v>570</v>
      </c>
      <c r="G1095" s="26" t="s">
        <v>222</v>
      </c>
      <c r="H1095" s="5">
        <f t="shared" si="86"/>
        <v>-65000</v>
      </c>
      <c r="I1095" s="21">
        <f t="shared" si="87"/>
        <v>10.416666666666666</v>
      </c>
      <c r="K1095" t="s">
        <v>0</v>
      </c>
      <c r="M1095" s="2">
        <v>480</v>
      </c>
    </row>
    <row r="1096" spans="2:13" ht="12.75">
      <c r="B1096" s="274">
        <v>5000</v>
      </c>
      <c r="C1096" s="1" t="s">
        <v>0</v>
      </c>
      <c r="D1096" s="1" t="s">
        <v>553</v>
      </c>
      <c r="E1096" s="1" t="s">
        <v>554</v>
      </c>
      <c r="F1096" s="58" t="s">
        <v>571</v>
      </c>
      <c r="G1096" s="26" t="s">
        <v>250</v>
      </c>
      <c r="H1096" s="5">
        <f t="shared" si="86"/>
        <v>-70000</v>
      </c>
      <c r="I1096" s="21">
        <f t="shared" si="87"/>
        <v>10.416666666666666</v>
      </c>
      <c r="K1096" t="s">
        <v>0</v>
      </c>
      <c r="M1096" s="2">
        <v>480</v>
      </c>
    </row>
    <row r="1097" spans="2:13" ht="12.75">
      <c r="B1097" s="274">
        <v>5000</v>
      </c>
      <c r="C1097" s="1" t="s">
        <v>0</v>
      </c>
      <c r="D1097" s="1" t="s">
        <v>553</v>
      </c>
      <c r="E1097" s="1" t="s">
        <v>554</v>
      </c>
      <c r="F1097" s="58" t="s">
        <v>572</v>
      </c>
      <c r="G1097" s="26" t="s">
        <v>252</v>
      </c>
      <c r="H1097" s="5">
        <f t="shared" si="86"/>
        <v>-75000</v>
      </c>
      <c r="I1097" s="21">
        <f t="shared" si="87"/>
        <v>10.416666666666666</v>
      </c>
      <c r="K1097" t="s">
        <v>0</v>
      </c>
      <c r="M1097" s="2">
        <v>480</v>
      </c>
    </row>
    <row r="1098" spans="2:13" ht="12.75">
      <c r="B1098" s="274">
        <v>5000</v>
      </c>
      <c r="C1098" s="1" t="s">
        <v>0</v>
      </c>
      <c r="D1098" s="1" t="s">
        <v>553</v>
      </c>
      <c r="E1098" s="1" t="s">
        <v>554</v>
      </c>
      <c r="F1098" s="58" t="s">
        <v>573</v>
      </c>
      <c r="G1098" s="26" t="s">
        <v>574</v>
      </c>
      <c r="H1098" s="5">
        <f t="shared" si="86"/>
        <v>-80000</v>
      </c>
      <c r="I1098" s="21">
        <f t="shared" si="87"/>
        <v>10.416666666666666</v>
      </c>
      <c r="K1098" t="s">
        <v>0</v>
      </c>
      <c r="M1098" s="2">
        <v>480</v>
      </c>
    </row>
    <row r="1099" spans="2:13" ht="12.75">
      <c r="B1099" s="274">
        <v>2500</v>
      </c>
      <c r="C1099" s="72" t="s">
        <v>0</v>
      </c>
      <c r="D1099" s="11" t="s">
        <v>553</v>
      </c>
      <c r="E1099" s="1" t="s">
        <v>575</v>
      </c>
      <c r="F1099" s="58" t="s">
        <v>576</v>
      </c>
      <c r="G1099" s="29" t="s">
        <v>48</v>
      </c>
      <c r="H1099" s="5">
        <f t="shared" si="86"/>
        <v>-82500</v>
      </c>
      <c r="I1099" s="21">
        <f t="shared" si="87"/>
        <v>5.208333333333333</v>
      </c>
      <c r="K1099" t="s">
        <v>0</v>
      </c>
      <c r="M1099" s="2">
        <v>480</v>
      </c>
    </row>
    <row r="1100" spans="2:13" ht="12.75">
      <c r="B1100" s="274">
        <v>2500</v>
      </c>
      <c r="C1100" s="72" t="s">
        <v>0</v>
      </c>
      <c r="D1100" s="1" t="s">
        <v>553</v>
      </c>
      <c r="E1100" s="1" t="s">
        <v>575</v>
      </c>
      <c r="F1100" s="58" t="s">
        <v>577</v>
      </c>
      <c r="G1100" s="26" t="s">
        <v>310</v>
      </c>
      <c r="H1100" s="5">
        <f t="shared" si="86"/>
        <v>-85000</v>
      </c>
      <c r="I1100" s="21">
        <f t="shared" si="87"/>
        <v>5.208333333333333</v>
      </c>
      <c r="K1100" t="s">
        <v>0</v>
      </c>
      <c r="M1100" s="2">
        <v>480</v>
      </c>
    </row>
    <row r="1101" spans="2:13" ht="12.75">
      <c r="B1101" s="274">
        <v>2500</v>
      </c>
      <c r="C1101" s="72" t="s">
        <v>0</v>
      </c>
      <c r="D1101" s="1" t="s">
        <v>553</v>
      </c>
      <c r="E1101" s="1" t="s">
        <v>575</v>
      </c>
      <c r="F1101" s="58" t="s">
        <v>578</v>
      </c>
      <c r="G1101" s="26" t="s">
        <v>79</v>
      </c>
      <c r="H1101" s="5">
        <f t="shared" si="86"/>
        <v>-87500</v>
      </c>
      <c r="I1101" s="21">
        <f t="shared" si="87"/>
        <v>5.208333333333333</v>
      </c>
      <c r="K1101" t="s">
        <v>0</v>
      </c>
      <c r="M1101" s="2">
        <v>480</v>
      </c>
    </row>
    <row r="1102" spans="2:13" ht="12.75">
      <c r="B1102" s="274">
        <v>2500</v>
      </c>
      <c r="C1102" s="72" t="s">
        <v>0</v>
      </c>
      <c r="D1102" s="1" t="s">
        <v>553</v>
      </c>
      <c r="E1102" s="1" t="s">
        <v>575</v>
      </c>
      <c r="F1102" s="58" t="s">
        <v>579</v>
      </c>
      <c r="G1102" s="26" t="s">
        <v>81</v>
      </c>
      <c r="H1102" s="5">
        <f t="shared" si="86"/>
        <v>-90000</v>
      </c>
      <c r="I1102" s="21">
        <f t="shared" si="87"/>
        <v>5.208333333333333</v>
      </c>
      <c r="K1102" t="s">
        <v>0</v>
      </c>
      <c r="M1102" s="2">
        <v>480</v>
      </c>
    </row>
    <row r="1103" spans="2:13" ht="12.75">
      <c r="B1103" s="274">
        <v>2500</v>
      </c>
      <c r="C1103" s="72" t="s">
        <v>0</v>
      </c>
      <c r="D1103" s="1" t="s">
        <v>553</v>
      </c>
      <c r="E1103" s="1" t="s">
        <v>575</v>
      </c>
      <c r="F1103" s="58" t="s">
        <v>580</v>
      </c>
      <c r="G1103" s="26" t="s">
        <v>35</v>
      </c>
      <c r="H1103" s="5">
        <f t="shared" si="86"/>
        <v>-92500</v>
      </c>
      <c r="I1103" s="21">
        <f t="shared" si="87"/>
        <v>5.208333333333333</v>
      </c>
      <c r="K1103" t="s">
        <v>0</v>
      </c>
      <c r="M1103" s="2">
        <v>480</v>
      </c>
    </row>
    <row r="1104" spans="2:13" ht="12.75">
      <c r="B1104" s="274">
        <v>2500</v>
      </c>
      <c r="C1104" s="72" t="s">
        <v>0</v>
      </c>
      <c r="D1104" s="1" t="s">
        <v>553</v>
      </c>
      <c r="E1104" s="1" t="s">
        <v>575</v>
      </c>
      <c r="F1104" s="58" t="s">
        <v>581</v>
      </c>
      <c r="G1104" s="26" t="s">
        <v>50</v>
      </c>
      <c r="H1104" s="5">
        <f t="shared" si="86"/>
        <v>-95000</v>
      </c>
      <c r="I1104" s="21">
        <f t="shared" si="87"/>
        <v>5.208333333333333</v>
      </c>
      <c r="K1104" t="s">
        <v>0</v>
      </c>
      <c r="M1104" s="2">
        <v>480</v>
      </c>
    </row>
    <row r="1105" spans="2:13" ht="12.75">
      <c r="B1105" s="274">
        <v>2500</v>
      </c>
      <c r="C1105" s="72" t="s">
        <v>0</v>
      </c>
      <c r="D1105" s="1" t="s">
        <v>553</v>
      </c>
      <c r="E1105" s="1" t="s">
        <v>575</v>
      </c>
      <c r="F1105" s="58" t="s">
        <v>582</v>
      </c>
      <c r="G1105" s="26" t="s">
        <v>54</v>
      </c>
      <c r="H1105" s="5">
        <f t="shared" si="86"/>
        <v>-97500</v>
      </c>
      <c r="I1105" s="21">
        <f t="shared" si="87"/>
        <v>5.208333333333333</v>
      </c>
      <c r="K1105" t="s">
        <v>0</v>
      </c>
      <c r="M1105" s="2">
        <v>480</v>
      </c>
    </row>
    <row r="1106" spans="2:13" ht="12.75">
      <c r="B1106" s="274">
        <v>2500</v>
      </c>
      <c r="C1106" s="72" t="s">
        <v>0</v>
      </c>
      <c r="D1106" s="1" t="s">
        <v>553</v>
      </c>
      <c r="E1106" s="1" t="s">
        <v>575</v>
      </c>
      <c r="F1106" s="58" t="s">
        <v>583</v>
      </c>
      <c r="G1106" s="26" t="s">
        <v>56</v>
      </c>
      <c r="H1106" s="5">
        <f t="shared" si="86"/>
        <v>-100000</v>
      </c>
      <c r="I1106" s="21">
        <f t="shared" si="87"/>
        <v>5.208333333333333</v>
      </c>
      <c r="K1106" t="s">
        <v>0</v>
      </c>
      <c r="M1106" s="2">
        <v>480</v>
      </c>
    </row>
    <row r="1107" spans="2:13" ht="12.75">
      <c r="B1107" s="274">
        <v>2500</v>
      </c>
      <c r="C1107" s="72" t="s">
        <v>0</v>
      </c>
      <c r="D1107" s="1" t="s">
        <v>553</v>
      </c>
      <c r="E1107" s="1" t="s">
        <v>575</v>
      </c>
      <c r="F1107" s="58" t="s">
        <v>584</v>
      </c>
      <c r="G1107" s="26" t="s">
        <v>90</v>
      </c>
      <c r="H1107" s="5">
        <f t="shared" si="86"/>
        <v>-102500</v>
      </c>
      <c r="I1107" s="21">
        <f t="shared" si="87"/>
        <v>5.208333333333333</v>
      </c>
      <c r="K1107" t="s">
        <v>0</v>
      </c>
      <c r="M1107" s="2">
        <v>480</v>
      </c>
    </row>
    <row r="1108" spans="2:13" ht="12.75">
      <c r="B1108" s="274">
        <v>2500</v>
      </c>
      <c r="C1108" s="72" t="s">
        <v>0</v>
      </c>
      <c r="D1108" s="1" t="s">
        <v>553</v>
      </c>
      <c r="E1108" s="1" t="s">
        <v>575</v>
      </c>
      <c r="F1108" s="58" t="s">
        <v>585</v>
      </c>
      <c r="G1108" s="26" t="s">
        <v>129</v>
      </c>
      <c r="H1108" s="5">
        <f t="shared" si="86"/>
        <v>-105000</v>
      </c>
      <c r="I1108" s="21">
        <f t="shared" si="87"/>
        <v>5.208333333333333</v>
      </c>
      <c r="K1108" t="s">
        <v>0</v>
      </c>
      <c r="M1108" s="2">
        <v>480</v>
      </c>
    </row>
    <row r="1109" spans="2:13" ht="12.75">
      <c r="B1109" s="274">
        <v>2500</v>
      </c>
      <c r="C1109" s="72" t="s">
        <v>0</v>
      </c>
      <c r="D1109" s="1" t="s">
        <v>553</v>
      </c>
      <c r="E1109" s="1" t="s">
        <v>575</v>
      </c>
      <c r="F1109" s="58" t="s">
        <v>586</v>
      </c>
      <c r="G1109" s="26" t="s">
        <v>148</v>
      </c>
      <c r="H1109" s="5">
        <f t="shared" si="86"/>
        <v>-107500</v>
      </c>
      <c r="I1109" s="21">
        <f t="shared" si="87"/>
        <v>5.208333333333333</v>
      </c>
      <c r="K1109" t="s">
        <v>0</v>
      </c>
      <c r="M1109" s="2">
        <v>480</v>
      </c>
    </row>
    <row r="1110" spans="2:13" ht="12.75">
      <c r="B1110" s="274">
        <v>2500</v>
      </c>
      <c r="C1110" s="72" t="s">
        <v>0</v>
      </c>
      <c r="D1110" s="1" t="s">
        <v>553</v>
      </c>
      <c r="E1110" s="1" t="s">
        <v>575</v>
      </c>
      <c r="F1110" s="58" t="s">
        <v>587</v>
      </c>
      <c r="G1110" s="26" t="s">
        <v>152</v>
      </c>
      <c r="H1110" s="5">
        <f t="shared" si="86"/>
        <v>-110000</v>
      </c>
      <c r="I1110" s="21">
        <f t="shared" si="87"/>
        <v>5.208333333333333</v>
      </c>
      <c r="K1110" t="s">
        <v>0</v>
      </c>
      <c r="M1110" s="2">
        <v>480</v>
      </c>
    </row>
    <row r="1111" spans="2:13" ht="12.75">
      <c r="B1111" s="274">
        <v>2500</v>
      </c>
      <c r="C1111" s="72" t="s">
        <v>0</v>
      </c>
      <c r="D1111" s="1" t="s">
        <v>553</v>
      </c>
      <c r="E1111" s="1" t="s">
        <v>575</v>
      </c>
      <c r="F1111" s="58" t="s">
        <v>588</v>
      </c>
      <c r="G1111" s="26" t="s">
        <v>167</v>
      </c>
      <c r="H1111" s="5">
        <f t="shared" si="86"/>
        <v>-112500</v>
      </c>
      <c r="I1111" s="21">
        <f t="shared" si="87"/>
        <v>5.208333333333333</v>
      </c>
      <c r="K1111" t="s">
        <v>0</v>
      </c>
      <c r="M1111" s="2">
        <v>480</v>
      </c>
    </row>
    <row r="1112" spans="2:13" ht="12.75">
      <c r="B1112" s="274">
        <v>2500</v>
      </c>
      <c r="C1112" s="72" t="s">
        <v>0</v>
      </c>
      <c r="D1112" s="1" t="s">
        <v>553</v>
      </c>
      <c r="E1112" s="1" t="s">
        <v>575</v>
      </c>
      <c r="F1112" s="58" t="s">
        <v>589</v>
      </c>
      <c r="G1112" s="26" t="s">
        <v>219</v>
      </c>
      <c r="H1112" s="5">
        <f t="shared" si="86"/>
        <v>-115000</v>
      </c>
      <c r="I1112" s="21">
        <f t="shared" si="87"/>
        <v>5.208333333333333</v>
      </c>
      <c r="K1112" t="s">
        <v>0</v>
      </c>
      <c r="M1112" s="2">
        <v>480</v>
      </c>
    </row>
    <row r="1113" spans="2:13" ht="12.75">
      <c r="B1113" s="274">
        <v>2500</v>
      </c>
      <c r="C1113" s="72" t="s">
        <v>0</v>
      </c>
      <c r="D1113" s="1" t="s">
        <v>553</v>
      </c>
      <c r="E1113" s="1" t="s">
        <v>575</v>
      </c>
      <c r="F1113" s="58" t="s">
        <v>590</v>
      </c>
      <c r="G1113" s="26" t="s">
        <v>222</v>
      </c>
      <c r="H1113" s="5">
        <f t="shared" si="86"/>
        <v>-117500</v>
      </c>
      <c r="I1113" s="21">
        <f t="shared" si="87"/>
        <v>5.208333333333333</v>
      </c>
      <c r="K1113" t="s">
        <v>0</v>
      </c>
      <c r="M1113" s="2">
        <v>480</v>
      </c>
    </row>
    <row r="1114" spans="2:13" ht="12.75">
      <c r="B1114" s="274">
        <v>2500</v>
      </c>
      <c r="C1114" s="1" t="s">
        <v>0</v>
      </c>
      <c r="D1114" s="1" t="s">
        <v>553</v>
      </c>
      <c r="E1114" s="1" t="s">
        <v>575</v>
      </c>
      <c r="F1114" s="58" t="s">
        <v>591</v>
      </c>
      <c r="G1114" s="26" t="s">
        <v>250</v>
      </c>
      <c r="H1114" s="5">
        <f t="shared" si="86"/>
        <v>-120000</v>
      </c>
      <c r="I1114" s="21">
        <f t="shared" si="87"/>
        <v>5.208333333333333</v>
      </c>
      <c r="K1114" t="s">
        <v>0</v>
      </c>
      <c r="M1114" s="2">
        <v>480</v>
      </c>
    </row>
    <row r="1115" spans="2:13" ht="12.75">
      <c r="B1115" s="274">
        <v>2500</v>
      </c>
      <c r="C1115" s="1" t="s">
        <v>0</v>
      </c>
      <c r="D1115" s="1" t="s">
        <v>553</v>
      </c>
      <c r="E1115" s="1" t="s">
        <v>575</v>
      </c>
      <c r="F1115" s="58" t="s">
        <v>592</v>
      </c>
      <c r="G1115" s="26" t="s">
        <v>256</v>
      </c>
      <c r="H1115" s="5">
        <f t="shared" si="86"/>
        <v>-122500</v>
      </c>
      <c r="I1115" s="21">
        <f t="shared" si="87"/>
        <v>5.208333333333333</v>
      </c>
      <c r="K1115" t="s">
        <v>0</v>
      </c>
      <c r="M1115" s="2">
        <v>480</v>
      </c>
    </row>
    <row r="1116" spans="2:13" ht="12.75">
      <c r="B1116" s="274">
        <v>2500</v>
      </c>
      <c r="C1116" s="1" t="s">
        <v>0</v>
      </c>
      <c r="D1116" s="1" t="s">
        <v>553</v>
      </c>
      <c r="E1116" s="1" t="s">
        <v>575</v>
      </c>
      <c r="F1116" s="58" t="s">
        <v>592</v>
      </c>
      <c r="G1116" s="26" t="s">
        <v>291</v>
      </c>
      <c r="H1116" s="5">
        <f t="shared" si="86"/>
        <v>-125000</v>
      </c>
      <c r="I1116" s="21">
        <f t="shared" si="87"/>
        <v>5.208333333333333</v>
      </c>
      <c r="K1116" t="s">
        <v>0</v>
      </c>
      <c r="M1116" s="2">
        <v>480</v>
      </c>
    </row>
    <row r="1117" spans="2:13" ht="12.75">
      <c r="B1117" s="274">
        <v>2500</v>
      </c>
      <c r="C1117" s="72" t="s">
        <v>0</v>
      </c>
      <c r="D1117" s="11" t="s">
        <v>553</v>
      </c>
      <c r="E1117" s="1" t="s">
        <v>593</v>
      </c>
      <c r="F1117" s="58" t="s">
        <v>594</v>
      </c>
      <c r="G1117" s="29" t="s">
        <v>48</v>
      </c>
      <c r="H1117" s="5">
        <f t="shared" si="86"/>
        <v>-127500</v>
      </c>
      <c r="I1117" s="21">
        <f t="shared" si="87"/>
        <v>5.208333333333333</v>
      </c>
      <c r="K1117" t="s">
        <v>0</v>
      </c>
      <c r="M1117" s="2">
        <v>480</v>
      </c>
    </row>
    <row r="1118" spans="2:13" ht="12.75">
      <c r="B1118" s="274">
        <v>2500</v>
      </c>
      <c r="C1118" s="72" t="s">
        <v>0</v>
      </c>
      <c r="D1118" s="1" t="s">
        <v>553</v>
      </c>
      <c r="E1118" s="1" t="s">
        <v>593</v>
      </c>
      <c r="F1118" s="58" t="s">
        <v>595</v>
      </c>
      <c r="G1118" s="26" t="s">
        <v>310</v>
      </c>
      <c r="H1118" s="5">
        <f t="shared" si="86"/>
        <v>-130000</v>
      </c>
      <c r="I1118" s="21">
        <f t="shared" si="87"/>
        <v>5.208333333333333</v>
      </c>
      <c r="K1118" t="s">
        <v>0</v>
      </c>
      <c r="M1118" s="2">
        <v>480</v>
      </c>
    </row>
    <row r="1119" spans="2:13" ht="12.75">
      <c r="B1119" s="274">
        <v>2500</v>
      </c>
      <c r="C1119" s="72" t="s">
        <v>0</v>
      </c>
      <c r="D1119" s="1" t="s">
        <v>553</v>
      </c>
      <c r="E1119" s="1" t="s">
        <v>593</v>
      </c>
      <c r="F1119" s="58" t="s">
        <v>596</v>
      </c>
      <c r="G1119" s="26" t="s">
        <v>79</v>
      </c>
      <c r="H1119" s="5">
        <f t="shared" si="86"/>
        <v>-132500</v>
      </c>
      <c r="I1119" s="21">
        <f t="shared" si="87"/>
        <v>5.208333333333333</v>
      </c>
      <c r="K1119" t="s">
        <v>0</v>
      </c>
      <c r="M1119" s="2">
        <v>480</v>
      </c>
    </row>
    <row r="1120" spans="2:13" ht="12.75">
      <c r="B1120" s="274">
        <v>2500</v>
      </c>
      <c r="C1120" s="72" t="s">
        <v>0</v>
      </c>
      <c r="D1120" s="1" t="s">
        <v>553</v>
      </c>
      <c r="E1120" s="1" t="s">
        <v>593</v>
      </c>
      <c r="F1120" s="58" t="s">
        <v>597</v>
      </c>
      <c r="G1120" s="26" t="s">
        <v>81</v>
      </c>
      <c r="H1120" s="5">
        <f t="shared" si="86"/>
        <v>-135000</v>
      </c>
      <c r="I1120" s="21">
        <f t="shared" si="87"/>
        <v>5.208333333333333</v>
      </c>
      <c r="K1120" t="s">
        <v>0</v>
      </c>
      <c r="M1120" s="2">
        <v>480</v>
      </c>
    </row>
    <row r="1121" spans="2:13" ht="12.75">
      <c r="B1121" s="274">
        <v>2500</v>
      </c>
      <c r="C1121" s="72" t="s">
        <v>0</v>
      </c>
      <c r="D1121" s="1" t="s">
        <v>553</v>
      </c>
      <c r="E1121" s="1" t="s">
        <v>593</v>
      </c>
      <c r="F1121" s="58" t="s">
        <v>598</v>
      </c>
      <c r="G1121" s="26" t="s">
        <v>54</v>
      </c>
      <c r="H1121" s="5">
        <f t="shared" si="86"/>
        <v>-137500</v>
      </c>
      <c r="I1121" s="21">
        <f t="shared" si="87"/>
        <v>5.208333333333333</v>
      </c>
      <c r="K1121" t="s">
        <v>0</v>
      </c>
      <c r="M1121" s="2">
        <v>480</v>
      </c>
    </row>
    <row r="1122" spans="2:13" ht="12.75">
      <c r="B1122" s="274">
        <v>2500</v>
      </c>
      <c r="C1122" s="72" t="s">
        <v>0</v>
      </c>
      <c r="D1122" s="1" t="s">
        <v>553</v>
      </c>
      <c r="E1122" s="1" t="s">
        <v>593</v>
      </c>
      <c r="F1122" s="58" t="s">
        <v>599</v>
      </c>
      <c r="G1122" s="26" t="s">
        <v>56</v>
      </c>
      <c r="H1122" s="5">
        <f t="shared" si="86"/>
        <v>-140000</v>
      </c>
      <c r="I1122" s="21">
        <f t="shared" si="87"/>
        <v>5.208333333333333</v>
      </c>
      <c r="K1122" t="s">
        <v>0</v>
      </c>
      <c r="M1122" s="2">
        <v>480</v>
      </c>
    </row>
    <row r="1123" spans="2:13" ht="12.75">
      <c r="B1123" s="274">
        <v>2500</v>
      </c>
      <c r="C1123" s="72" t="s">
        <v>0</v>
      </c>
      <c r="D1123" s="1" t="s">
        <v>553</v>
      </c>
      <c r="E1123" s="1" t="s">
        <v>593</v>
      </c>
      <c r="F1123" s="58" t="s">
        <v>600</v>
      </c>
      <c r="G1123" s="26" t="s">
        <v>90</v>
      </c>
      <c r="H1123" s="5">
        <f t="shared" si="86"/>
        <v>-142500</v>
      </c>
      <c r="I1123" s="21">
        <f t="shared" si="87"/>
        <v>5.208333333333333</v>
      </c>
      <c r="K1123" t="s">
        <v>0</v>
      </c>
      <c r="M1123" s="2">
        <v>480</v>
      </c>
    </row>
    <row r="1124" spans="2:13" ht="12.75">
      <c r="B1124" s="274">
        <v>2500</v>
      </c>
      <c r="C1124" s="72" t="s">
        <v>0</v>
      </c>
      <c r="D1124" s="1" t="s">
        <v>553</v>
      </c>
      <c r="E1124" s="1" t="s">
        <v>593</v>
      </c>
      <c r="F1124" s="58" t="s">
        <v>601</v>
      </c>
      <c r="G1124" s="26" t="s">
        <v>129</v>
      </c>
      <c r="H1124" s="5">
        <f t="shared" si="86"/>
        <v>-145000</v>
      </c>
      <c r="I1124" s="21">
        <f t="shared" si="87"/>
        <v>5.208333333333333</v>
      </c>
      <c r="K1124" t="s">
        <v>0</v>
      </c>
      <c r="M1124" s="2">
        <v>480</v>
      </c>
    </row>
    <row r="1125" spans="2:13" ht="12.75">
      <c r="B1125" s="274">
        <v>2500</v>
      </c>
      <c r="C1125" s="72" t="s">
        <v>0</v>
      </c>
      <c r="D1125" s="1" t="s">
        <v>553</v>
      </c>
      <c r="E1125" s="1" t="s">
        <v>593</v>
      </c>
      <c r="F1125" s="58" t="s">
        <v>602</v>
      </c>
      <c r="G1125" s="26" t="s">
        <v>148</v>
      </c>
      <c r="H1125" s="5">
        <f t="shared" si="86"/>
        <v>-147500</v>
      </c>
      <c r="I1125" s="21">
        <f t="shared" si="87"/>
        <v>5.208333333333333</v>
      </c>
      <c r="K1125" t="s">
        <v>0</v>
      </c>
      <c r="M1125" s="2">
        <v>480</v>
      </c>
    </row>
    <row r="1126" spans="2:13" ht="12.75">
      <c r="B1126" s="274">
        <v>2500</v>
      </c>
      <c r="C1126" s="72" t="s">
        <v>0</v>
      </c>
      <c r="D1126" s="1" t="s">
        <v>553</v>
      </c>
      <c r="E1126" s="1" t="s">
        <v>593</v>
      </c>
      <c r="F1126" s="58" t="s">
        <v>603</v>
      </c>
      <c r="G1126" s="26" t="s">
        <v>152</v>
      </c>
      <c r="H1126" s="5">
        <f t="shared" si="86"/>
        <v>-150000</v>
      </c>
      <c r="I1126" s="21">
        <f t="shared" si="87"/>
        <v>5.208333333333333</v>
      </c>
      <c r="K1126" t="s">
        <v>0</v>
      </c>
      <c r="M1126" s="2">
        <v>480</v>
      </c>
    </row>
    <row r="1127" spans="2:13" ht="12.75">
      <c r="B1127" s="274">
        <v>2500</v>
      </c>
      <c r="C1127" s="72" t="s">
        <v>0</v>
      </c>
      <c r="D1127" s="1" t="s">
        <v>553</v>
      </c>
      <c r="E1127" s="1" t="s">
        <v>593</v>
      </c>
      <c r="F1127" s="58" t="s">
        <v>604</v>
      </c>
      <c r="G1127" s="26" t="s">
        <v>167</v>
      </c>
      <c r="H1127" s="5">
        <f t="shared" si="86"/>
        <v>-152500</v>
      </c>
      <c r="I1127" s="21">
        <f t="shared" si="87"/>
        <v>5.208333333333333</v>
      </c>
      <c r="K1127" t="s">
        <v>0</v>
      </c>
      <c r="M1127" s="2">
        <v>480</v>
      </c>
    </row>
    <row r="1128" spans="2:13" ht="12.75">
      <c r="B1128" s="274">
        <v>2500</v>
      </c>
      <c r="C1128" s="72" t="s">
        <v>0</v>
      </c>
      <c r="D1128" s="1" t="s">
        <v>553</v>
      </c>
      <c r="E1128" s="1" t="s">
        <v>593</v>
      </c>
      <c r="F1128" s="58" t="s">
        <v>605</v>
      </c>
      <c r="G1128" s="26" t="s">
        <v>219</v>
      </c>
      <c r="H1128" s="5">
        <f t="shared" si="86"/>
        <v>-155000</v>
      </c>
      <c r="I1128" s="21">
        <f t="shared" si="87"/>
        <v>5.208333333333333</v>
      </c>
      <c r="K1128" t="s">
        <v>0</v>
      </c>
      <c r="M1128" s="2">
        <v>480</v>
      </c>
    </row>
    <row r="1129" spans="1:256" s="69" customFormat="1" ht="12.75">
      <c r="A1129" s="1"/>
      <c r="B1129" s="274">
        <v>2500</v>
      </c>
      <c r="C1129" s="72" t="s">
        <v>0</v>
      </c>
      <c r="D1129" s="1" t="s">
        <v>553</v>
      </c>
      <c r="E1129" s="1" t="s">
        <v>593</v>
      </c>
      <c r="F1129" s="58" t="s">
        <v>606</v>
      </c>
      <c r="G1129" s="26" t="s">
        <v>222</v>
      </c>
      <c r="H1129" s="5">
        <f t="shared" si="86"/>
        <v>-157500</v>
      </c>
      <c r="I1129" s="21">
        <f t="shared" si="87"/>
        <v>5.208333333333333</v>
      </c>
      <c r="J1129"/>
      <c r="K1129" t="s">
        <v>0</v>
      </c>
      <c r="L1129"/>
      <c r="M1129" s="2">
        <v>480</v>
      </c>
      <c r="IV1129" s="69">
        <f>SUM(M1129:IU1129)</f>
        <v>480</v>
      </c>
    </row>
    <row r="1130" spans="2:13" ht="12.75">
      <c r="B1130" s="274">
        <v>2500</v>
      </c>
      <c r="C1130" s="1" t="s">
        <v>0</v>
      </c>
      <c r="D1130" s="1" t="s">
        <v>553</v>
      </c>
      <c r="E1130" s="1" t="s">
        <v>593</v>
      </c>
      <c r="F1130" s="58" t="s">
        <v>607</v>
      </c>
      <c r="G1130" s="26" t="s">
        <v>250</v>
      </c>
      <c r="H1130" s="5">
        <f t="shared" si="86"/>
        <v>-160000</v>
      </c>
      <c r="I1130" s="21">
        <f t="shared" si="87"/>
        <v>5.208333333333333</v>
      </c>
      <c r="K1130" t="s">
        <v>0</v>
      </c>
      <c r="M1130" s="2">
        <v>480</v>
      </c>
    </row>
    <row r="1131" spans="2:13" ht="12.75">
      <c r="B1131" s="274">
        <v>2500</v>
      </c>
      <c r="C1131" s="1" t="s">
        <v>0</v>
      </c>
      <c r="D1131" s="1" t="s">
        <v>553</v>
      </c>
      <c r="E1131" s="1" t="s">
        <v>593</v>
      </c>
      <c r="F1131" s="58" t="s">
        <v>608</v>
      </c>
      <c r="G1131" s="26" t="s">
        <v>252</v>
      </c>
      <c r="H1131" s="5">
        <f t="shared" si="86"/>
        <v>-162500</v>
      </c>
      <c r="I1131" s="21">
        <f t="shared" si="87"/>
        <v>5.208333333333333</v>
      </c>
      <c r="K1131" t="s">
        <v>0</v>
      </c>
      <c r="M1131" s="2">
        <v>480</v>
      </c>
    </row>
    <row r="1132" spans="2:13" ht="12.75">
      <c r="B1132" s="274">
        <v>2500</v>
      </c>
      <c r="C1132" s="1" t="s">
        <v>0</v>
      </c>
      <c r="D1132" s="1" t="s">
        <v>553</v>
      </c>
      <c r="E1132" s="1" t="s">
        <v>593</v>
      </c>
      <c r="F1132" s="58" t="s">
        <v>608</v>
      </c>
      <c r="G1132" s="26" t="s">
        <v>254</v>
      </c>
      <c r="H1132" s="5">
        <f t="shared" si="86"/>
        <v>-165000</v>
      </c>
      <c r="I1132" s="21">
        <f t="shared" si="87"/>
        <v>5.208333333333333</v>
      </c>
      <c r="K1132" t="s">
        <v>0</v>
      </c>
      <c r="M1132" s="2">
        <v>480</v>
      </c>
    </row>
    <row r="1133" spans="1:13" s="69" customFormat="1" ht="12.75">
      <c r="A1133" s="10"/>
      <c r="B1133" s="276">
        <f>SUM(B1080:B1132)</f>
        <v>165000</v>
      </c>
      <c r="C1133" s="10" t="s">
        <v>0</v>
      </c>
      <c r="D1133" s="10"/>
      <c r="E1133" s="10"/>
      <c r="F1133" s="99"/>
      <c r="G1133" s="17"/>
      <c r="H1133" s="67">
        <v>0</v>
      </c>
      <c r="I1133" s="68">
        <f aca="true" t="shared" si="88" ref="I1133:I1143">+B1133/M1133</f>
        <v>343.75</v>
      </c>
      <c r="M1133" s="2">
        <v>480</v>
      </c>
    </row>
    <row r="1134" spans="2:13" ht="12.75">
      <c r="B1134" s="274"/>
      <c r="H1134" s="5">
        <f>H1133-B1134</f>
        <v>0</v>
      </c>
      <c r="I1134" s="21">
        <f t="shared" si="88"/>
        <v>0</v>
      </c>
      <c r="M1134" s="2">
        <v>480</v>
      </c>
    </row>
    <row r="1135" spans="2:13" ht="12.75">
      <c r="B1135" s="274"/>
      <c r="H1135" s="5">
        <f>H1134-B1135</f>
        <v>0</v>
      </c>
      <c r="I1135" s="21">
        <f>+B1135/M1135</f>
        <v>0</v>
      </c>
      <c r="M1135" s="2">
        <v>480</v>
      </c>
    </row>
    <row r="1136" spans="2:13" ht="12.75">
      <c r="B1136" s="274">
        <v>2000</v>
      </c>
      <c r="C1136" s="1" t="s">
        <v>1</v>
      </c>
      <c r="D1136" s="1" t="s">
        <v>553</v>
      </c>
      <c r="E1136" s="1" t="s">
        <v>1</v>
      </c>
      <c r="F1136" s="58" t="s">
        <v>609</v>
      </c>
      <c r="G1136" s="26" t="s">
        <v>610</v>
      </c>
      <c r="H1136" s="5">
        <f>H1135-B1136</f>
        <v>-2000</v>
      </c>
      <c r="I1136" s="21">
        <f>+B1136/M1136</f>
        <v>4.166666666666667</v>
      </c>
      <c r="K1136" t="s">
        <v>575</v>
      </c>
      <c r="M1136" s="2">
        <v>480</v>
      </c>
    </row>
    <row r="1137" spans="1:13" ht="12.75">
      <c r="A1137" s="10"/>
      <c r="B1137" s="276">
        <f>SUM(B1136)</f>
        <v>2000</v>
      </c>
      <c r="C1137" s="10" t="s">
        <v>1</v>
      </c>
      <c r="D1137" s="10"/>
      <c r="E1137" s="10"/>
      <c r="F1137" s="99"/>
      <c r="G1137" s="17"/>
      <c r="H1137" s="67">
        <v>0</v>
      </c>
      <c r="I1137" s="68">
        <f t="shared" si="88"/>
        <v>4.166666666666667</v>
      </c>
      <c r="J1137" s="69"/>
      <c r="K1137" s="69"/>
      <c r="L1137" s="69"/>
      <c r="M1137" s="2">
        <v>480</v>
      </c>
    </row>
    <row r="1138" spans="1:13" s="69" customFormat="1" ht="12.75">
      <c r="A1138" s="1"/>
      <c r="B1138" s="274"/>
      <c r="C1138" s="1"/>
      <c r="D1138" s="1"/>
      <c r="E1138" s="1"/>
      <c r="F1138" s="58"/>
      <c r="G1138" s="26"/>
      <c r="H1138" s="5">
        <f>H1137-B1138</f>
        <v>0</v>
      </c>
      <c r="I1138" s="21">
        <f t="shared" si="88"/>
        <v>0</v>
      </c>
      <c r="J1138"/>
      <c r="K1138"/>
      <c r="L1138"/>
      <c r="M1138" s="2">
        <v>480</v>
      </c>
    </row>
    <row r="1139" spans="2:13" ht="12.75">
      <c r="B1139" s="274"/>
      <c r="H1139" s="5">
        <f>H1138-B1139</f>
        <v>0</v>
      </c>
      <c r="I1139" s="21">
        <f>+B1139/M1139</f>
        <v>0</v>
      </c>
      <c r="M1139" s="2">
        <v>480</v>
      </c>
    </row>
    <row r="1140" spans="2:13" ht="12.75">
      <c r="B1140" s="274">
        <v>5000</v>
      </c>
      <c r="C1140" s="1" t="s">
        <v>611</v>
      </c>
      <c r="D1140" s="1" t="s">
        <v>553</v>
      </c>
      <c r="E1140" s="1" t="s">
        <v>612</v>
      </c>
      <c r="F1140" s="58" t="s">
        <v>613</v>
      </c>
      <c r="G1140" s="28" t="s">
        <v>362</v>
      </c>
      <c r="H1140" s="5">
        <f>H1139-B1140</f>
        <v>-5000</v>
      </c>
      <c r="I1140" s="21">
        <f>+B1140/M1140</f>
        <v>10.416666666666666</v>
      </c>
      <c r="K1140" t="s">
        <v>614</v>
      </c>
      <c r="M1140" s="2">
        <v>480</v>
      </c>
    </row>
    <row r="1141" spans="2:13" ht="12.75">
      <c r="B1141" s="274">
        <v>5000</v>
      </c>
      <c r="C1141" s="1" t="s">
        <v>615</v>
      </c>
      <c r="D1141" s="1" t="s">
        <v>553</v>
      </c>
      <c r="E1141" s="1" t="s">
        <v>612</v>
      </c>
      <c r="F1141" s="58" t="s">
        <v>616</v>
      </c>
      <c r="G1141" s="28" t="s">
        <v>617</v>
      </c>
      <c r="H1141" s="5">
        <f>H1140-B1141</f>
        <v>-10000</v>
      </c>
      <c r="I1141" s="21">
        <f>+B1141/M1141</f>
        <v>10.416666666666666</v>
      </c>
      <c r="K1141" t="s">
        <v>614</v>
      </c>
      <c r="M1141" s="2">
        <v>480</v>
      </c>
    </row>
    <row r="1142" spans="1:13" s="69" customFormat="1" ht="12.75">
      <c r="A1142" s="10"/>
      <c r="B1142" s="276">
        <f>SUM(B1140:B1141)</f>
        <v>10000</v>
      </c>
      <c r="C1142" s="10" t="s">
        <v>185</v>
      </c>
      <c r="D1142" s="10"/>
      <c r="E1142" s="10"/>
      <c r="F1142" s="99"/>
      <c r="G1142" s="17"/>
      <c r="H1142" s="67">
        <v>0</v>
      </c>
      <c r="I1142" s="68">
        <f t="shared" si="88"/>
        <v>20.833333333333332</v>
      </c>
      <c r="M1142" s="2">
        <v>480</v>
      </c>
    </row>
    <row r="1143" spans="2:13" ht="12.75">
      <c r="B1143" s="274"/>
      <c r="H1143" s="5">
        <f>H1142-B1143</f>
        <v>0</v>
      </c>
      <c r="I1143" s="21">
        <f t="shared" si="88"/>
        <v>0</v>
      </c>
      <c r="M1143" s="2">
        <v>480</v>
      </c>
    </row>
    <row r="1144" spans="2:13" ht="12.75">
      <c r="B1144" s="274"/>
      <c r="H1144" s="5">
        <f>H1143-B1144</f>
        <v>0</v>
      </c>
      <c r="I1144" s="21">
        <f aca="true" t="shared" si="89" ref="I1144:I1155">+B1144/M1144</f>
        <v>0</v>
      </c>
      <c r="M1144" s="2">
        <v>480</v>
      </c>
    </row>
    <row r="1145" spans="2:13" ht="12.75">
      <c r="B1145" s="274">
        <v>5000</v>
      </c>
      <c r="C1145" s="1" t="s">
        <v>624</v>
      </c>
      <c r="D1145" s="1" t="s">
        <v>553</v>
      </c>
      <c r="E1145" s="1" t="s">
        <v>612</v>
      </c>
      <c r="F1145" s="119" t="s">
        <v>618</v>
      </c>
      <c r="G1145" s="26" t="s">
        <v>619</v>
      </c>
      <c r="H1145" s="5">
        <f>H1144-B1145</f>
        <v>-5000</v>
      </c>
      <c r="I1145" s="21">
        <f t="shared" si="89"/>
        <v>10.416666666666666</v>
      </c>
      <c r="K1145" t="s">
        <v>614</v>
      </c>
      <c r="M1145" s="2">
        <v>480</v>
      </c>
    </row>
    <row r="1146" spans="2:13" ht="12.75">
      <c r="B1146" s="274">
        <v>5000</v>
      </c>
      <c r="C1146" s="1" t="s">
        <v>624</v>
      </c>
      <c r="D1146" s="1" t="s">
        <v>553</v>
      </c>
      <c r="E1146" s="1" t="s">
        <v>612</v>
      </c>
      <c r="F1146" s="119" t="s">
        <v>618</v>
      </c>
      <c r="G1146" s="26" t="s">
        <v>620</v>
      </c>
      <c r="H1146" s="5">
        <f>H1145-B1146</f>
        <v>-10000</v>
      </c>
      <c r="I1146" s="21">
        <f t="shared" si="89"/>
        <v>10.416666666666666</v>
      </c>
      <c r="K1146" t="s">
        <v>614</v>
      </c>
      <c r="M1146" s="2">
        <v>480</v>
      </c>
    </row>
    <row r="1147" spans="1:13" ht="12.75">
      <c r="A1147" s="10"/>
      <c r="B1147" s="276">
        <f>SUM(B1145:B1146)</f>
        <v>10000</v>
      </c>
      <c r="C1147" s="10" t="s">
        <v>137</v>
      </c>
      <c r="D1147" s="10"/>
      <c r="E1147" s="10"/>
      <c r="F1147" s="99"/>
      <c r="G1147" s="17"/>
      <c r="H1147" s="67">
        <v>0</v>
      </c>
      <c r="I1147" s="68">
        <f t="shared" si="89"/>
        <v>20.833333333333332</v>
      </c>
      <c r="J1147" s="69"/>
      <c r="K1147" s="69"/>
      <c r="L1147" s="69"/>
      <c r="M1147" s="2">
        <v>480</v>
      </c>
    </row>
    <row r="1148" spans="2:13" ht="12.75">
      <c r="B1148" s="274"/>
      <c r="H1148" s="5">
        <f aca="true" t="shared" si="90" ref="H1148:H1153">H1147-B1148</f>
        <v>0</v>
      </c>
      <c r="I1148" s="21">
        <f t="shared" si="89"/>
        <v>0</v>
      </c>
      <c r="M1148" s="2">
        <v>480</v>
      </c>
    </row>
    <row r="1149" spans="2:13" ht="12.75">
      <c r="B1149" s="274"/>
      <c r="H1149" s="5">
        <f t="shared" si="90"/>
        <v>0</v>
      </c>
      <c r="I1149" s="21">
        <f t="shared" si="89"/>
        <v>0</v>
      </c>
      <c r="M1149" s="2">
        <v>480</v>
      </c>
    </row>
    <row r="1150" spans="1:13" s="69" customFormat="1" ht="12.75">
      <c r="A1150" s="1"/>
      <c r="B1150" s="274">
        <v>2000</v>
      </c>
      <c r="C1150" s="1" t="s">
        <v>623</v>
      </c>
      <c r="D1150" s="1" t="s">
        <v>553</v>
      </c>
      <c r="E1150" s="1" t="s">
        <v>612</v>
      </c>
      <c r="F1150" s="58" t="s">
        <v>627</v>
      </c>
      <c r="G1150" s="26" t="s">
        <v>619</v>
      </c>
      <c r="H1150" s="5">
        <f t="shared" si="90"/>
        <v>-2000</v>
      </c>
      <c r="I1150" s="21">
        <f t="shared" si="89"/>
        <v>4.166666666666667</v>
      </c>
      <c r="J1150"/>
      <c r="K1150" t="s">
        <v>614</v>
      </c>
      <c r="L1150"/>
      <c r="M1150" s="2">
        <v>480</v>
      </c>
    </row>
    <row r="1151" spans="2:13" ht="12.75">
      <c r="B1151" s="274">
        <v>2000</v>
      </c>
      <c r="C1151" s="1" t="s">
        <v>623</v>
      </c>
      <c r="D1151" s="1" t="s">
        <v>553</v>
      </c>
      <c r="E1151" s="1" t="s">
        <v>612</v>
      </c>
      <c r="F1151" s="58" t="s">
        <v>627</v>
      </c>
      <c r="G1151" s="26" t="s">
        <v>620</v>
      </c>
      <c r="H1151" s="5">
        <f t="shared" si="90"/>
        <v>-4000</v>
      </c>
      <c r="I1151" s="21">
        <f t="shared" si="89"/>
        <v>4.166666666666667</v>
      </c>
      <c r="K1151" t="s">
        <v>614</v>
      </c>
      <c r="M1151" s="2">
        <v>480</v>
      </c>
    </row>
    <row r="1152" spans="2:13" ht="12.75">
      <c r="B1152" s="274">
        <v>2000</v>
      </c>
      <c r="C1152" s="1" t="s">
        <v>623</v>
      </c>
      <c r="D1152" s="1" t="s">
        <v>553</v>
      </c>
      <c r="E1152" s="1" t="s">
        <v>612</v>
      </c>
      <c r="F1152" s="58" t="s">
        <v>627</v>
      </c>
      <c r="G1152" s="26" t="s">
        <v>621</v>
      </c>
      <c r="H1152" s="5">
        <f t="shared" si="90"/>
        <v>-6000</v>
      </c>
      <c r="I1152" s="21">
        <f t="shared" si="89"/>
        <v>4.166666666666667</v>
      </c>
      <c r="K1152" t="s">
        <v>614</v>
      </c>
      <c r="M1152" s="2">
        <v>480</v>
      </c>
    </row>
    <row r="1153" spans="2:13" ht="12.75">
      <c r="B1153" s="274">
        <v>2000</v>
      </c>
      <c r="C1153" s="1" t="s">
        <v>623</v>
      </c>
      <c r="D1153" s="1" t="s">
        <v>553</v>
      </c>
      <c r="E1153" s="1" t="s">
        <v>612</v>
      </c>
      <c r="F1153" s="58" t="s">
        <v>627</v>
      </c>
      <c r="G1153" s="26" t="s">
        <v>622</v>
      </c>
      <c r="H1153" s="5">
        <f t="shared" si="90"/>
        <v>-8000</v>
      </c>
      <c r="I1153" s="21">
        <f t="shared" si="89"/>
        <v>4.166666666666667</v>
      </c>
      <c r="K1153" t="s">
        <v>614</v>
      </c>
      <c r="M1153" s="2">
        <v>480</v>
      </c>
    </row>
    <row r="1154" spans="1:13" ht="12.75">
      <c r="A1154" s="10"/>
      <c r="B1154" s="276">
        <f>SUM(B1150:B1153)</f>
        <v>8000</v>
      </c>
      <c r="C1154" s="10" t="s">
        <v>523</v>
      </c>
      <c r="D1154" s="10"/>
      <c r="E1154" s="10"/>
      <c r="F1154" s="99"/>
      <c r="G1154" s="17"/>
      <c r="H1154" s="67">
        <v>0</v>
      </c>
      <c r="I1154" s="68">
        <f t="shared" si="89"/>
        <v>16.666666666666668</v>
      </c>
      <c r="J1154" s="69"/>
      <c r="K1154" s="69"/>
      <c r="L1154" s="69"/>
      <c r="M1154" s="2">
        <v>480</v>
      </c>
    </row>
    <row r="1155" spans="2:13" ht="12.75">
      <c r="B1155" s="274"/>
      <c r="H1155" s="5">
        <f>H1154-B1155</f>
        <v>0</v>
      </c>
      <c r="I1155" s="21">
        <f t="shared" si="89"/>
        <v>0</v>
      </c>
      <c r="M1155" s="2">
        <v>480</v>
      </c>
    </row>
    <row r="1156" spans="2:13" ht="12.75">
      <c r="B1156" s="274"/>
      <c r="H1156" s="5">
        <f aca="true" t="shared" si="91" ref="H1156:H1219">H1155-B1156</f>
        <v>0</v>
      </c>
      <c r="I1156" s="21">
        <f aca="true" t="shared" si="92" ref="I1156:I1219">+B1156/M1156</f>
        <v>0</v>
      </c>
      <c r="M1156" s="2">
        <v>480</v>
      </c>
    </row>
    <row r="1157" spans="2:13" ht="12.75">
      <c r="B1157" s="277">
        <v>1550</v>
      </c>
      <c r="C1157" s="11" t="s">
        <v>503</v>
      </c>
      <c r="D1157" s="11" t="s">
        <v>553</v>
      </c>
      <c r="E1157" s="11" t="s">
        <v>504</v>
      </c>
      <c r="F1157" s="58" t="s">
        <v>625</v>
      </c>
      <c r="G1157" s="28" t="s">
        <v>48</v>
      </c>
      <c r="H1157" s="5">
        <f t="shared" si="91"/>
        <v>-1550</v>
      </c>
      <c r="I1157" s="21">
        <f t="shared" si="92"/>
        <v>3.2291666666666665</v>
      </c>
      <c r="K1157" t="s">
        <v>593</v>
      </c>
      <c r="M1157" s="2">
        <v>480</v>
      </c>
    </row>
    <row r="1158" spans="1:13" ht="12.75">
      <c r="A1158" s="11"/>
      <c r="B1158" s="277">
        <v>1000</v>
      </c>
      <c r="C1158" s="11" t="s">
        <v>503</v>
      </c>
      <c r="D1158" s="11" t="s">
        <v>553</v>
      </c>
      <c r="E1158" s="11" t="s">
        <v>504</v>
      </c>
      <c r="F1158" s="58" t="s">
        <v>625</v>
      </c>
      <c r="G1158" s="28" t="s">
        <v>310</v>
      </c>
      <c r="H1158" s="5">
        <f t="shared" si="91"/>
        <v>-2550</v>
      </c>
      <c r="I1158" s="21">
        <f t="shared" si="92"/>
        <v>2.0833333333333335</v>
      </c>
      <c r="J1158" s="14"/>
      <c r="K1158" t="s">
        <v>593</v>
      </c>
      <c r="L1158" s="14"/>
      <c r="M1158" s="2">
        <v>480</v>
      </c>
    </row>
    <row r="1159" spans="2:13" ht="12.75">
      <c r="B1159" s="274">
        <v>900</v>
      </c>
      <c r="C1159" s="11" t="s">
        <v>503</v>
      </c>
      <c r="D1159" s="11" t="s">
        <v>553</v>
      </c>
      <c r="E1159" s="1" t="s">
        <v>504</v>
      </c>
      <c r="F1159" s="58" t="s">
        <v>625</v>
      </c>
      <c r="G1159" s="26" t="s">
        <v>79</v>
      </c>
      <c r="H1159" s="5">
        <f t="shared" si="91"/>
        <v>-3450</v>
      </c>
      <c r="I1159" s="21">
        <f t="shared" si="92"/>
        <v>1.875</v>
      </c>
      <c r="K1159" t="s">
        <v>593</v>
      </c>
      <c r="M1159" s="2">
        <v>480</v>
      </c>
    </row>
    <row r="1160" spans="2:13" ht="12.75">
      <c r="B1160" s="274">
        <v>1500</v>
      </c>
      <c r="C1160" s="1" t="s">
        <v>503</v>
      </c>
      <c r="D1160" s="11" t="s">
        <v>553</v>
      </c>
      <c r="E1160" s="1" t="s">
        <v>504</v>
      </c>
      <c r="F1160" s="58" t="s">
        <v>625</v>
      </c>
      <c r="G1160" s="26" t="s">
        <v>81</v>
      </c>
      <c r="H1160" s="5">
        <f t="shared" si="91"/>
        <v>-4950</v>
      </c>
      <c r="I1160" s="21">
        <f t="shared" si="92"/>
        <v>3.125</v>
      </c>
      <c r="K1160" t="s">
        <v>593</v>
      </c>
      <c r="M1160" s="2">
        <v>480</v>
      </c>
    </row>
    <row r="1161" spans="2:13" ht="12.75">
      <c r="B1161" s="274">
        <v>1000</v>
      </c>
      <c r="C1161" s="1" t="s">
        <v>503</v>
      </c>
      <c r="D1161" s="11" t="s">
        <v>553</v>
      </c>
      <c r="E1161" s="1" t="s">
        <v>504</v>
      </c>
      <c r="F1161" s="58" t="s">
        <v>625</v>
      </c>
      <c r="G1161" s="26" t="s">
        <v>35</v>
      </c>
      <c r="H1161" s="5">
        <f t="shared" si="91"/>
        <v>-5950</v>
      </c>
      <c r="I1161" s="21">
        <f t="shared" si="92"/>
        <v>2.0833333333333335</v>
      </c>
      <c r="K1161" t="s">
        <v>593</v>
      </c>
      <c r="M1161" s="2">
        <v>480</v>
      </c>
    </row>
    <row r="1162" spans="2:13" ht="12.75">
      <c r="B1162" s="278">
        <v>800</v>
      </c>
      <c r="C1162" s="74" t="s">
        <v>503</v>
      </c>
      <c r="D1162" s="11" t="s">
        <v>553</v>
      </c>
      <c r="E1162" s="74" t="s">
        <v>504</v>
      </c>
      <c r="F1162" s="58" t="s">
        <v>625</v>
      </c>
      <c r="G1162" s="26" t="s">
        <v>50</v>
      </c>
      <c r="H1162" s="5">
        <f t="shared" si="91"/>
        <v>-6750</v>
      </c>
      <c r="I1162" s="21">
        <f t="shared" si="92"/>
        <v>1.6666666666666667</v>
      </c>
      <c r="J1162" s="75"/>
      <c r="K1162" t="s">
        <v>593</v>
      </c>
      <c r="L1162" s="75"/>
      <c r="M1162" s="2">
        <v>480</v>
      </c>
    </row>
    <row r="1163" spans="2:13" ht="12.75">
      <c r="B1163" s="274">
        <v>1400</v>
      </c>
      <c r="C1163" s="1" t="s">
        <v>503</v>
      </c>
      <c r="D1163" s="11" t="s">
        <v>553</v>
      </c>
      <c r="E1163" s="1" t="s">
        <v>504</v>
      </c>
      <c r="F1163" s="58" t="s">
        <v>625</v>
      </c>
      <c r="G1163" s="26" t="s">
        <v>68</v>
      </c>
      <c r="H1163" s="5">
        <f t="shared" si="91"/>
        <v>-8150</v>
      </c>
      <c r="I1163" s="21">
        <f t="shared" si="92"/>
        <v>2.9166666666666665</v>
      </c>
      <c r="K1163" t="s">
        <v>593</v>
      </c>
      <c r="M1163" s="2">
        <v>480</v>
      </c>
    </row>
    <row r="1164" spans="2:13" ht="12.75">
      <c r="B1164" s="274">
        <v>900</v>
      </c>
      <c r="C1164" s="1" t="s">
        <v>503</v>
      </c>
      <c r="D1164" s="11" t="s">
        <v>553</v>
      </c>
      <c r="E1164" s="1" t="s">
        <v>504</v>
      </c>
      <c r="F1164" s="58" t="s">
        <v>625</v>
      </c>
      <c r="G1164" s="26" t="s">
        <v>54</v>
      </c>
      <c r="H1164" s="5">
        <f t="shared" si="91"/>
        <v>-9050</v>
      </c>
      <c r="I1164" s="21">
        <f t="shared" si="92"/>
        <v>1.875</v>
      </c>
      <c r="K1164" t="s">
        <v>593</v>
      </c>
      <c r="M1164" s="2">
        <v>480</v>
      </c>
    </row>
    <row r="1165" spans="2:13" ht="12.75">
      <c r="B1165" s="274">
        <v>1500</v>
      </c>
      <c r="C1165" s="1" t="s">
        <v>503</v>
      </c>
      <c r="D1165" s="11" t="s">
        <v>553</v>
      </c>
      <c r="E1165" s="1" t="s">
        <v>504</v>
      </c>
      <c r="F1165" s="58" t="s">
        <v>625</v>
      </c>
      <c r="G1165" s="26" t="s">
        <v>56</v>
      </c>
      <c r="H1165" s="5">
        <f t="shared" si="91"/>
        <v>-10550</v>
      </c>
      <c r="I1165" s="21">
        <f t="shared" si="92"/>
        <v>3.125</v>
      </c>
      <c r="K1165" t="s">
        <v>593</v>
      </c>
      <c r="M1165" s="2">
        <v>480</v>
      </c>
    </row>
    <row r="1166" spans="2:13" ht="12.75">
      <c r="B1166" s="274">
        <v>1100</v>
      </c>
      <c r="C1166" s="1" t="s">
        <v>503</v>
      </c>
      <c r="D1166" s="11" t="s">
        <v>553</v>
      </c>
      <c r="E1166" s="1" t="s">
        <v>504</v>
      </c>
      <c r="F1166" s="58" t="s">
        <v>625</v>
      </c>
      <c r="G1166" s="26" t="s">
        <v>90</v>
      </c>
      <c r="H1166" s="5">
        <f t="shared" si="91"/>
        <v>-11650</v>
      </c>
      <c r="I1166" s="21">
        <f t="shared" si="92"/>
        <v>2.2916666666666665</v>
      </c>
      <c r="K1166" t="s">
        <v>593</v>
      </c>
      <c r="M1166" s="2">
        <v>480</v>
      </c>
    </row>
    <row r="1167" spans="2:13" ht="12.75">
      <c r="B1167" s="274">
        <v>1000</v>
      </c>
      <c r="C1167" s="1" t="s">
        <v>503</v>
      </c>
      <c r="D1167" s="11" t="s">
        <v>553</v>
      </c>
      <c r="E1167" s="1" t="s">
        <v>504</v>
      </c>
      <c r="F1167" s="58" t="s">
        <v>625</v>
      </c>
      <c r="G1167" s="26" t="s">
        <v>129</v>
      </c>
      <c r="H1167" s="5">
        <f t="shared" si="91"/>
        <v>-12650</v>
      </c>
      <c r="I1167" s="21">
        <f t="shared" si="92"/>
        <v>2.0833333333333335</v>
      </c>
      <c r="K1167" t="s">
        <v>593</v>
      </c>
      <c r="M1167" s="2">
        <v>480</v>
      </c>
    </row>
    <row r="1168" spans="2:13" ht="12.75">
      <c r="B1168" s="274">
        <v>1200</v>
      </c>
      <c r="C1168" s="1" t="s">
        <v>503</v>
      </c>
      <c r="D1168" s="11" t="s">
        <v>553</v>
      </c>
      <c r="E1168" s="1" t="s">
        <v>504</v>
      </c>
      <c r="F1168" s="58" t="s">
        <v>625</v>
      </c>
      <c r="G1168" s="26" t="s">
        <v>148</v>
      </c>
      <c r="H1168" s="5">
        <f t="shared" si="91"/>
        <v>-13850</v>
      </c>
      <c r="I1168" s="21">
        <f t="shared" si="92"/>
        <v>2.5</v>
      </c>
      <c r="K1168" t="s">
        <v>593</v>
      </c>
      <c r="M1168" s="2">
        <v>480</v>
      </c>
    </row>
    <row r="1169" spans="2:13" ht="12.75">
      <c r="B1169" s="274">
        <v>1100</v>
      </c>
      <c r="C1169" s="1" t="s">
        <v>503</v>
      </c>
      <c r="D1169" s="1" t="s">
        <v>553</v>
      </c>
      <c r="E1169" s="1" t="s">
        <v>504</v>
      </c>
      <c r="F1169" s="58" t="s">
        <v>625</v>
      </c>
      <c r="G1169" s="26" t="s">
        <v>152</v>
      </c>
      <c r="H1169" s="5">
        <f t="shared" si="91"/>
        <v>-14950</v>
      </c>
      <c r="I1169" s="21">
        <f t="shared" si="92"/>
        <v>2.2916666666666665</v>
      </c>
      <c r="K1169" t="s">
        <v>593</v>
      </c>
      <c r="M1169" s="2">
        <v>480</v>
      </c>
    </row>
    <row r="1170" spans="2:13" ht="12.75">
      <c r="B1170" s="274">
        <v>1700</v>
      </c>
      <c r="C1170" s="1" t="s">
        <v>503</v>
      </c>
      <c r="D1170" s="1" t="s">
        <v>553</v>
      </c>
      <c r="E1170" s="1" t="s">
        <v>504</v>
      </c>
      <c r="F1170" s="58" t="s">
        <v>625</v>
      </c>
      <c r="G1170" s="26" t="s">
        <v>167</v>
      </c>
      <c r="H1170" s="5">
        <f t="shared" si="91"/>
        <v>-16650</v>
      </c>
      <c r="I1170" s="21">
        <f t="shared" si="92"/>
        <v>3.5416666666666665</v>
      </c>
      <c r="K1170" t="s">
        <v>593</v>
      </c>
      <c r="M1170" s="2">
        <v>480</v>
      </c>
    </row>
    <row r="1171" spans="2:13" ht="12.75">
      <c r="B1171" s="274">
        <v>1000</v>
      </c>
      <c r="C1171" s="1" t="s">
        <v>503</v>
      </c>
      <c r="D1171" s="1" t="s">
        <v>553</v>
      </c>
      <c r="E1171" s="1" t="s">
        <v>504</v>
      </c>
      <c r="F1171" s="58" t="s">
        <v>625</v>
      </c>
      <c r="G1171" s="26" t="s">
        <v>219</v>
      </c>
      <c r="H1171" s="5">
        <f t="shared" si="91"/>
        <v>-17650</v>
      </c>
      <c r="I1171" s="21">
        <f t="shared" si="92"/>
        <v>2.0833333333333335</v>
      </c>
      <c r="K1171" t="s">
        <v>593</v>
      </c>
      <c r="M1171" s="2">
        <v>480</v>
      </c>
    </row>
    <row r="1172" spans="2:13" ht="12.75">
      <c r="B1172" s="274">
        <v>1900</v>
      </c>
      <c r="C1172" s="1" t="s">
        <v>503</v>
      </c>
      <c r="D1172" s="1" t="s">
        <v>553</v>
      </c>
      <c r="E1172" s="1" t="s">
        <v>504</v>
      </c>
      <c r="F1172" s="58" t="s">
        <v>625</v>
      </c>
      <c r="G1172" s="26" t="s">
        <v>222</v>
      </c>
      <c r="H1172" s="5">
        <f t="shared" si="91"/>
        <v>-19550</v>
      </c>
      <c r="I1172" s="21">
        <f t="shared" si="92"/>
        <v>3.9583333333333335</v>
      </c>
      <c r="K1172" t="s">
        <v>593</v>
      </c>
      <c r="M1172" s="2">
        <v>480</v>
      </c>
    </row>
    <row r="1173" spans="2:13" ht="12.75">
      <c r="B1173" s="277">
        <v>1500</v>
      </c>
      <c r="C1173" s="11" t="s">
        <v>503</v>
      </c>
      <c r="D1173" s="11" t="s">
        <v>553</v>
      </c>
      <c r="E1173" s="11" t="s">
        <v>504</v>
      </c>
      <c r="F1173" s="58" t="s">
        <v>626</v>
      </c>
      <c r="G1173" s="28" t="s">
        <v>48</v>
      </c>
      <c r="H1173" s="5">
        <f t="shared" si="91"/>
        <v>-21050</v>
      </c>
      <c r="I1173" s="21">
        <f t="shared" si="92"/>
        <v>3.125</v>
      </c>
      <c r="K1173" t="s">
        <v>575</v>
      </c>
      <c r="M1173" s="2">
        <v>480</v>
      </c>
    </row>
    <row r="1174" spans="1:13" ht="12.75">
      <c r="A1174" s="11"/>
      <c r="B1174" s="277">
        <v>1200</v>
      </c>
      <c r="C1174" s="11" t="s">
        <v>503</v>
      </c>
      <c r="D1174" s="11" t="s">
        <v>553</v>
      </c>
      <c r="E1174" s="11" t="s">
        <v>504</v>
      </c>
      <c r="F1174" s="58" t="s">
        <v>626</v>
      </c>
      <c r="G1174" s="28" t="s">
        <v>310</v>
      </c>
      <c r="H1174" s="5">
        <f t="shared" si="91"/>
        <v>-22250</v>
      </c>
      <c r="I1174" s="21">
        <f t="shared" si="92"/>
        <v>2.5</v>
      </c>
      <c r="J1174" s="14"/>
      <c r="K1174" t="s">
        <v>575</v>
      </c>
      <c r="L1174" s="14"/>
      <c r="M1174" s="2">
        <v>480</v>
      </c>
    </row>
    <row r="1175" spans="2:13" ht="12.75">
      <c r="B1175" s="274">
        <v>1400</v>
      </c>
      <c r="C1175" s="11" t="s">
        <v>503</v>
      </c>
      <c r="D1175" s="11" t="s">
        <v>553</v>
      </c>
      <c r="E1175" s="1" t="s">
        <v>504</v>
      </c>
      <c r="F1175" s="58" t="s">
        <v>626</v>
      </c>
      <c r="G1175" s="26" t="s">
        <v>79</v>
      </c>
      <c r="H1175" s="5">
        <f t="shared" si="91"/>
        <v>-23650</v>
      </c>
      <c r="I1175" s="21">
        <f t="shared" si="92"/>
        <v>2.9166666666666665</v>
      </c>
      <c r="K1175" t="s">
        <v>575</v>
      </c>
      <c r="M1175" s="2">
        <v>480</v>
      </c>
    </row>
    <row r="1176" spans="2:13" ht="12.75">
      <c r="B1176" s="274">
        <v>1200</v>
      </c>
      <c r="C1176" s="1" t="s">
        <v>503</v>
      </c>
      <c r="D1176" s="11" t="s">
        <v>553</v>
      </c>
      <c r="E1176" s="1" t="s">
        <v>504</v>
      </c>
      <c r="F1176" s="58" t="s">
        <v>626</v>
      </c>
      <c r="G1176" s="26" t="s">
        <v>81</v>
      </c>
      <c r="H1176" s="5">
        <f t="shared" si="91"/>
        <v>-24850</v>
      </c>
      <c r="I1176" s="21">
        <f t="shared" si="92"/>
        <v>2.5</v>
      </c>
      <c r="K1176" t="s">
        <v>575</v>
      </c>
      <c r="M1176" s="2">
        <v>480</v>
      </c>
    </row>
    <row r="1177" spans="2:13" ht="12.75">
      <c r="B1177" s="274">
        <v>900</v>
      </c>
      <c r="C1177" s="1" t="s">
        <v>503</v>
      </c>
      <c r="D1177" s="11" t="s">
        <v>553</v>
      </c>
      <c r="E1177" s="1" t="s">
        <v>504</v>
      </c>
      <c r="F1177" s="58" t="s">
        <v>626</v>
      </c>
      <c r="G1177" s="26" t="s">
        <v>35</v>
      </c>
      <c r="H1177" s="5">
        <f t="shared" si="91"/>
        <v>-25750</v>
      </c>
      <c r="I1177" s="21">
        <f t="shared" si="92"/>
        <v>1.875</v>
      </c>
      <c r="K1177" t="s">
        <v>575</v>
      </c>
      <c r="M1177" s="2">
        <v>480</v>
      </c>
    </row>
    <row r="1178" spans="2:13" ht="12.75">
      <c r="B1178" s="274">
        <v>1400</v>
      </c>
      <c r="C1178" s="1" t="s">
        <v>503</v>
      </c>
      <c r="D1178" s="11" t="s">
        <v>553</v>
      </c>
      <c r="E1178" s="1" t="s">
        <v>504</v>
      </c>
      <c r="F1178" s="58" t="s">
        <v>626</v>
      </c>
      <c r="G1178" s="26" t="s">
        <v>50</v>
      </c>
      <c r="H1178" s="5">
        <f t="shared" si="91"/>
        <v>-27150</v>
      </c>
      <c r="I1178" s="21">
        <f t="shared" si="92"/>
        <v>2.9166666666666665</v>
      </c>
      <c r="K1178" t="s">
        <v>575</v>
      </c>
      <c r="M1178" s="2">
        <v>480</v>
      </c>
    </row>
    <row r="1179" spans="2:13" ht="12.75">
      <c r="B1179" s="274">
        <v>1550</v>
      </c>
      <c r="C1179" s="1" t="s">
        <v>503</v>
      </c>
      <c r="D1179" s="11" t="s">
        <v>553</v>
      </c>
      <c r="E1179" s="1" t="s">
        <v>504</v>
      </c>
      <c r="F1179" s="58" t="s">
        <v>626</v>
      </c>
      <c r="G1179" s="26" t="s">
        <v>68</v>
      </c>
      <c r="H1179" s="5">
        <f t="shared" si="91"/>
        <v>-28700</v>
      </c>
      <c r="I1179" s="21">
        <f t="shared" si="92"/>
        <v>3.2291666666666665</v>
      </c>
      <c r="K1179" t="s">
        <v>575</v>
      </c>
      <c r="M1179" s="2">
        <v>480</v>
      </c>
    </row>
    <row r="1180" spans="2:13" ht="12.75">
      <c r="B1180" s="274">
        <v>1000</v>
      </c>
      <c r="C1180" s="1" t="s">
        <v>503</v>
      </c>
      <c r="D1180" s="11" t="s">
        <v>553</v>
      </c>
      <c r="E1180" s="1" t="s">
        <v>504</v>
      </c>
      <c r="F1180" s="58" t="s">
        <v>626</v>
      </c>
      <c r="G1180" s="26" t="s">
        <v>54</v>
      </c>
      <c r="H1180" s="5">
        <f t="shared" si="91"/>
        <v>-29700</v>
      </c>
      <c r="I1180" s="21">
        <f t="shared" si="92"/>
        <v>2.0833333333333335</v>
      </c>
      <c r="K1180" t="s">
        <v>575</v>
      </c>
      <c r="M1180" s="2">
        <v>480</v>
      </c>
    </row>
    <row r="1181" spans="2:13" ht="12.75">
      <c r="B1181" s="274">
        <v>1200</v>
      </c>
      <c r="C1181" s="1" t="s">
        <v>503</v>
      </c>
      <c r="D1181" s="11" t="s">
        <v>553</v>
      </c>
      <c r="E1181" s="1" t="s">
        <v>504</v>
      </c>
      <c r="F1181" s="58" t="s">
        <v>626</v>
      </c>
      <c r="G1181" s="26" t="s">
        <v>56</v>
      </c>
      <c r="H1181" s="5">
        <f t="shared" si="91"/>
        <v>-30900</v>
      </c>
      <c r="I1181" s="21">
        <f t="shared" si="92"/>
        <v>2.5</v>
      </c>
      <c r="K1181" t="s">
        <v>575</v>
      </c>
      <c r="M1181" s="2">
        <v>480</v>
      </c>
    </row>
    <row r="1182" spans="2:13" ht="12.75">
      <c r="B1182" s="274">
        <v>1000</v>
      </c>
      <c r="C1182" s="1" t="s">
        <v>503</v>
      </c>
      <c r="D1182" s="1" t="s">
        <v>553</v>
      </c>
      <c r="E1182" s="1" t="s">
        <v>504</v>
      </c>
      <c r="F1182" s="58" t="s">
        <v>626</v>
      </c>
      <c r="G1182" s="26" t="s">
        <v>90</v>
      </c>
      <c r="H1182" s="5">
        <f t="shared" si="91"/>
        <v>-31900</v>
      </c>
      <c r="I1182" s="21">
        <f t="shared" si="92"/>
        <v>2.0833333333333335</v>
      </c>
      <c r="K1182" t="s">
        <v>575</v>
      </c>
      <c r="M1182" s="2">
        <v>480</v>
      </c>
    </row>
    <row r="1183" spans="2:13" ht="12.75">
      <c r="B1183" s="274">
        <v>1800</v>
      </c>
      <c r="C1183" s="1" t="s">
        <v>503</v>
      </c>
      <c r="D1183" s="1" t="s">
        <v>553</v>
      </c>
      <c r="E1183" s="1" t="s">
        <v>504</v>
      </c>
      <c r="F1183" s="58" t="s">
        <v>626</v>
      </c>
      <c r="G1183" s="26" t="s">
        <v>129</v>
      </c>
      <c r="H1183" s="5">
        <f t="shared" si="91"/>
        <v>-33700</v>
      </c>
      <c r="I1183" s="21">
        <f t="shared" si="92"/>
        <v>3.75</v>
      </c>
      <c r="K1183" t="s">
        <v>575</v>
      </c>
      <c r="M1183" s="2">
        <v>480</v>
      </c>
    </row>
    <row r="1184" spans="2:13" ht="12.75">
      <c r="B1184" s="274">
        <v>1200</v>
      </c>
      <c r="C1184" s="1" t="s">
        <v>503</v>
      </c>
      <c r="D1184" s="1" t="s">
        <v>553</v>
      </c>
      <c r="E1184" s="1" t="s">
        <v>504</v>
      </c>
      <c r="F1184" s="58" t="s">
        <v>626</v>
      </c>
      <c r="G1184" s="26" t="s">
        <v>152</v>
      </c>
      <c r="H1184" s="5">
        <f t="shared" si="91"/>
        <v>-34900</v>
      </c>
      <c r="I1184" s="21">
        <f t="shared" si="92"/>
        <v>2.5</v>
      </c>
      <c r="K1184" t="s">
        <v>575</v>
      </c>
      <c r="M1184" s="2">
        <v>480</v>
      </c>
    </row>
    <row r="1185" spans="2:13" ht="12.75">
      <c r="B1185" s="274">
        <v>1500</v>
      </c>
      <c r="C1185" s="1" t="s">
        <v>503</v>
      </c>
      <c r="D1185" s="1" t="s">
        <v>553</v>
      </c>
      <c r="E1185" s="1" t="s">
        <v>504</v>
      </c>
      <c r="F1185" s="58" t="s">
        <v>626</v>
      </c>
      <c r="G1185" s="26" t="s">
        <v>167</v>
      </c>
      <c r="H1185" s="5">
        <f t="shared" si="91"/>
        <v>-36400</v>
      </c>
      <c r="I1185" s="21">
        <f t="shared" si="92"/>
        <v>3.125</v>
      </c>
      <c r="K1185" t="s">
        <v>575</v>
      </c>
      <c r="M1185" s="2">
        <v>480</v>
      </c>
    </row>
    <row r="1186" spans="2:13" ht="12.75">
      <c r="B1186" s="274">
        <v>1300</v>
      </c>
      <c r="C1186" s="1" t="s">
        <v>503</v>
      </c>
      <c r="D1186" s="1" t="s">
        <v>553</v>
      </c>
      <c r="E1186" s="1" t="s">
        <v>504</v>
      </c>
      <c r="F1186" s="58" t="s">
        <v>626</v>
      </c>
      <c r="G1186" s="26" t="s">
        <v>219</v>
      </c>
      <c r="H1186" s="5">
        <f t="shared" si="91"/>
        <v>-37700</v>
      </c>
      <c r="I1186" s="21">
        <f t="shared" si="92"/>
        <v>2.7083333333333335</v>
      </c>
      <c r="K1186" t="s">
        <v>575</v>
      </c>
      <c r="M1186" s="2">
        <v>480</v>
      </c>
    </row>
    <row r="1187" spans="2:13" ht="12.75">
      <c r="B1187" s="274">
        <v>1500</v>
      </c>
      <c r="C1187" s="1" t="s">
        <v>503</v>
      </c>
      <c r="D1187" s="1" t="s">
        <v>553</v>
      </c>
      <c r="E1187" s="1" t="s">
        <v>504</v>
      </c>
      <c r="F1187" s="58" t="s">
        <v>626</v>
      </c>
      <c r="G1187" s="26" t="s">
        <v>222</v>
      </c>
      <c r="H1187" s="5">
        <f t="shared" si="91"/>
        <v>-39200</v>
      </c>
      <c r="I1187" s="21">
        <f t="shared" si="92"/>
        <v>3.125</v>
      </c>
      <c r="K1187" t="s">
        <v>575</v>
      </c>
      <c r="M1187" s="2">
        <v>480</v>
      </c>
    </row>
    <row r="1188" spans="2:13" ht="12.75">
      <c r="B1188" s="274">
        <v>1100</v>
      </c>
      <c r="C1188" s="1" t="s">
        <v>503</v>
      </c>
      <c r="D1188" s="1" t="s">
        <v>553</v>
      </c>
      <c r="E1188" s="1" t="s">
        <v>504</v>
      </c>
      <c r="F1188" s="58" t="s">
        <v>626</v>
      </c>
      <c r="G1188" s="26" t="s">
        <v>250</v>
      </c>
      <c r="H1188" s="5">
        <f t="shared" si="91"/>
        <v>-40300</v>
      </c>
      <c r="I1188" s="21">
        <f t="shared" si="92"/>
        <v>2.2916666666666665</v>
      </c>
      <c r="K1188" t="s">
        <v>575</v>
      </c>
      <c r="M1188" s="2">
        <v>480</v>
      </c>
    </row>
    <row r="1189" spans="2:13" ht="12.75">
      <c r="B1189" s="274">
        <v>800</v>
      </c>
      <c r="C1189" s="1" t="s">
        <v>503</v>
      </c>
      <c r="D1189" s="1" t="s">
        <v>553</v>
      </c>
      <c r="E1189" s="1" t="s">
        <v>504</v>
      </c>
      <c r="F1189" s="58" t="s">
        <v>626</v>
      </c>
      <c r="G1189" s="26" t="s">
        <v>252</v>
      </c>
      <c r="H1189" s="5">
        <f t="shared" si="91"/>
        <v>-41100</v>
      </c>
      <c r="I1189" s="21">
        <f t="shared" si="92"/>
        <v>1.6666666666666667</v>
      </c>
      <c r="K1189" t="s">
        <v>575</v>
      </c>
      <c r="M1189" s="2">
        <v>480</v>
      </c>
    </row>
    <row r="1190" spans="2:13" ht="12.75">
      <c r="B1190" s="274">
        <v>1600</v>
      </c>
      <c r="C1190" s="1" t="s">
        <v>503</v>
      </c>
      <c r="D1190" s="1" t="s">
        <v>553</v>
      </c>
      <c r="E1190" s="1" t="s">
        <v>504</v>
      </c>
      <c r="F1190" s="58" t="s">
        <v>626</v>
      </c>
      <c r="G1190" s="26" t="s">
        <v>254</v>
      </c>
      <c r="H1190" s="5">
        <f t="shared" si="91"/>
        <v>-42700</v>
      </c>
      <c r="I1190" s="21">
        <f t="shared" si="92"/>
        <v>3.3333333333333335</v>
      </c>
      <c r="K1190" t="s">
        <v>575</v>
      </c>
      <c r="M1190" s="2">
        <v>480</v>
      </c>
    </row>
    <row r="1191" spans="2:13" ht="12.75">
      <c r="B1191" s="274">
        <v>1300</v>
      </c>
      <c r="C1191" s="1" t="s">
        <v>503</v>
      </c>
      <c r="D1191" s="1" t="s">
        <v>553</v>
      </c>
      <c r="E1191" s="1" t="s">
        <v>504</v>
      </c>
      <c r="F1191" s="58" t="s">
        <v>626</v>
      </c>
      <c r="G1191" s="26" t="s">
        <v>256</v>
      </c>
      <c r="H1191" s="5">
        <f t="shared" si="91"/>
        <v>-44000</v>
      </c>
      <c r="I1191" s="21">
        <f t="shared" si="92"/>
        <v>2.7083333333333335</v>
      </c>
      <c r="K1191" t="s">
        <v>575</v>
      </c>
      <c r="M1191" s="2">
        <v>480</v>
      </c>
    </row>
    <row r="1192" spans="2:13" ht="12.75">
      <c r="B1192" s="274">
        <v>1300</v>
      </c>
      <c r="C1192" s="1" t="s">
        <v>503</v>
      </c>
      <c r="D1192" s="1" t="s">
        <v>553</v>
      </c>
      <c r="E1192" s="1" t="s">
        <v>504</v>
      </c>
      <c r="F1192" s="58" t="s">
        <v>626</v>
      </c>
      <c r="G1192" s="26" t="s">
        <v>291</v>
      </c>
      <c r="H1192" s="5">
        <f t="shared" si="91"/>
        <v>-45300</v>
      </c>
      <c r="I1192" s="21">
        <f t="shared" si="92"/>
        <v>2.7083333333333335</v>
      </c>
      <c r="K1192" t="s">
        <v>575</v>
      </c>
      <c r="M1192" s="2">
        <v>480</v>
      </c>
    </row>
    <row r="1193" spans="2:13" ht="12.75">
      <c r="B1193" s="274">
        <v>400</v>
      </c>
      <c r="C1193" s="1" t="s">
        <v>503</v>
      </c>
      <c r="D1193" s="1" t="s">
        <v>553</v>
      </c>
      <c r="E1193" s="1" t="s">
        <v>504</v>
      </c>
      <c r="F1193" s="58" t="s">
        <v>626</v>
      </c>
      <c r="G1193" s="26" t="s">
        <v>610</v>
      </c>
      <c r="H1193" s="5">
        <f t="shared" si="91"/>
        <v>-45700</v>
      </c>
      <c r="I1193" s="21">
        <f t="shared" si="92"/>
        <v>0.8333333333333334</v>
      </c>
      <c r="K1193" t="s">
        <v>575</v>
      </c>
      <c r="M1193" s="2">
        <v>480</v>
      </c>
    </row>
    <row r="1194" spans="2:13" ht="12.75">
      <c r="B1194" s="277">
        <v>1800</v>
      </c>
      <c r="C1194" s="11" t="s">
        <v>503</v>
      </c>
      <c r="D1194" s="11" t="s">
        <v>553</v>
      </c>
      <c r="E1194" s="11" t="s">
        <v>504</v>
      </c>
      <c r="F1194" s="58" t="s">
        <v>627</v>
      </c>
      <c r="G1194" s="28" t="s">
        <v>48</v>
      </c>
      <c r="H1194" s="5">
        <f t="shared" si="91"/>
        <v>-47500</v>
      </c>
      <c r="I1194" s="21">
        <f t="shared" si="92"/>
        <v>3.75</v>
      </c>
      <c r="K1194" t="s">
        <v>614</v>
      </c>
      <c r="M1194" s="2">
        <v>480</v>
      </c>
    </row>
    <row r="1195" spans="1:13" ht="12.75">
      <c r="A1195" s="11"/>
      <c r="B1195" s="277">
        <v>1400</v>
      </c>
      <c r="C1195" s="11" t="s">
        <v>503</v>
      </c>
      <c r="D1195" s="11" t="s">
        <v>553</v>
      </c>
      <c r="E1195" s="11" t="s">
        <v>504</v>
      </c>
      <c r="F1195" s="58" t="s">
        <v>627</v>
      </c>
      <c r="G1195" s="28" t="s">
        <v>310</v>
      </c>
      <c r="H1195" s="5">
        <f t="shared" si="91"/>
        <v>-48900</v>
      </c>
      <c r="I1195" s="21">
        <f t="shared" si="92"/>
        <v>2.9166666666666665</v>
      </c>
      <c r="J1195" s="14"/>
      <c r="K1195" t="s">
        <v>614</v>
      </c>
      <c r="L1195" s="14"/>
      <c r="M1195" s="2">
        <v>480</v>
      </c>
    </row>
    <row r="1196" spans="2:13" ht="12.75">
      <c r="B1196" s="274">
        <v>1800</v>
      </c>
      <c r="C1196" s="11" t="s">
        <v>503</v>
      </c>
      <c r="D1196" s="11" t="s">
        <v>553</v>
      </c>
      <c r="E1196" s="1" t="s">
        <v>504</v>
      </c>
      <c r="F1196" s="58" t="s">
        <v>627</v>
      </c>
      <c r="G1196" s="26" t="s">
        <v>79</v>
      </c>
      <c r="H1196" s="5">
        <f t="shared" si="91"/>
        <v>-50700</v>
      </c>
      <c r="I1196" s="21">
        <f t="shared" si="92"/>
        <v>3.75</v>
      </c>
      <c r="K1196" t="s">
        <v>614</v>
      </c>
      <c r="M1196" s="2">
        <v>480</v>
      </c>
    </row>
    <row r="1197" spans="2:13" ht="12.75">
      <c r="B1197" s="274">
        <v>1600</v>
      </c>
      <c r="C1197" s="1" t="s">
        <v>503</v>
      </c>
      <c r="D1197" s="11" t="s">
        <v>553</v>
      </c>
      <c r="E1197" s="1" t="s">
        <v>504</v>
      </c>
      <c r="F1197" s="58" t="s">
        <v>627</v>
      </c>
      <c r="G1197" s="26" t="s">
        <v>81</v>
      </c>
      <c r="H1197" s="5">
        <f t="shared" si="91"/>
        <v>-52300</v>
      </c>
      <c r="I1197" s="21">
        <f t="shared" si="92"/>
        <v>3.3333333333333335</v>
      </c>
      <c r="K1197" t="s">
        <v>614</v>
      </c>
      <c r="M1197" s="2">
        <v>480</v>
      </c>
    </row>
    <row r="1198" spans="2:13" ht="12.75">
      <c r="B1198" s="274">
        <v>1700</v>
      </c>
      <c r="C1198" s="1" t="s">
        <v>503</v>
      </c>
      <c r="D1198" s="11" t="s">
        <v>553</v>
      </c>
      <c r="E1198" s="1" t="s">
        <v>504</v>
      </c>
      <c r="F1198" s="58" t="s">
        <v>627</v>
      </c>
      <c r="G1198" s="26" t="s">
        <v>35</v>
      </c>
      <c r="H1198" s="5">
        <f t="shared" si="91"/>
        <v>-54000</v>
      </c>
      <c r="I1198" s="21">
        <f t="shared" si="92"/>
        <v>3.5416666666666665</v>
      </c>
      <c r="K1198" t="s">
        <v>614</v>
      </c>
      <c r="M1198" s="2">
        <v>480</v>
      </c>
    </row>
    <row r="1199" spans="2:13" ht="12.75">
      <c r="B1199" s="277">
        <v>1500</v>
      </c>
      <c r="C1199" s="1" t="s">
        <v>628</v>
      </c>
      <c r="D1199" s="11" t="s">
        <v>553</v>
      </c>
      <c r="E1199" s="74" t="s">
        <v>504</v>
      </c>
      <c r="F1199" s="58" t="s">
        <v>627</v>
      </c>
      <c r="G1199" s="26" t="s">
        <v>35</v>
      </c>
      <c r="H1199" s="5">
        <f t="shared" si="91"/>
        <v>-55500</v>
      </c>
      <c r="I1199" s="21">
        <f t="shared" si="92"/>
        <v>3.125</v>
      </c>
      <c r="J1199" s="75"/>
      <c r="K1199" t="s">
        <v>614</v>
      </c>
      <c r="L1199" s="75"/>
      <c r="M1199" s="2">
        <v>480</v>
      </c>
    </row>
    <row r="1200" spans="2:13" ht="12.75">
      <c r="B1200" s="274">
        <v>1600</v>
      </c>
      <c r="C1200" s="1" t="s">
        <v>503</v>
      </c>
      <c r="D1200" s="11" t="s">
        <v>553</v>
      </c>
      <c r="E1200" s="1" t="s">
        <v>504</v>
      </c>
      <c r="F1200" s="58" t="s">
        <v>627</v>
      </c>
      <c r="G1200" s="26" t="s">
        <v>50</v>
      </c>
      <c r="H1200" s="5">
        <f t="shared" si="91"/>
        <v>-57100</v>
      </c>
      <c r="I1200" s="21">
        <f t="shared" si="92"/>
        <v>3.3333333333333335</v>
      </c>
      <c r="K1200" t="s">
        <v>614</v>
      </c>
      <c r="M1200" s="2">
        <v>480</v>
      </c>
    </row>
    <row r="1201" spans="2:13" ht="12.75">
      <c r="B1201" s="274">
        <v>1000</v>
      </c>
      <c r="C1201" s="1" t="s">
        <v>503</v>
      </c>
      <c r="D1201" s="11" t="s">
        <v>553</v>
      </c>
      <c r="E1201" s="1" t="s">
        <v>504</v>
      </c>
      <c r="F1201" s="58" t="s">
        <v>627</v>
      </c>
      <c r="G1201" s="26" t="s">
        <v>52</v>
      </c>
      <c r="H1201" s="5">
        <f t="shared" si="91"/>
        <v>-58100</v>
      </c>
      <c r="I1201" s="21">
        <f t="shared" si="92"/>
        <v>2.0833333333333335</v>
      </c>
      <c r="K1201" t="s">
        <v>614</v>
      </c>
      <c r="M1201" s="2">
        <v>480</v>
      </c>
    </row>
    <row r="1202" spans="2:13" ht="12.75">
      <c r="B1202" s="274">
        <v>1900</v>
      </c>
      <c r="C1202" s="1" t="s">
        <v>503</v>
      </c>
      <c r="D1202" s="11" t="s">
        <v>553</v>
      </c>
      <c r="E1202" s="1" t="s">
        <v>504</v>
      </c>
      <c r="F1202" s="58" t="s">
        <v>627</v>
      </c>
      <c r="G1202" s="26" t="s">
        <v>68</v>
      </c>
      <c r="H1202" s="5">
        <f t="shared" si="91"/>
        <v>-60000</v>
      </c>
      <c r="I1202" s="21">
        <f t="shared" si="92"/>
        <v>3.9583333333333335</v>
      </c>
      <c r="K1202" t="s">
        <v>614</v>
      </c>
      <c r="M1202" s="2">
        <v>480</v>
      </c>
    </row>
    <row r="1203" spans="2:13" ht="12.75">
      <c r="B1203" s="274">
        <v>1800</v>
      </c>
      <c r="C1203" s="1" t="s">
        <v>503</v>
      </c>
      <c r="D1203" s="11" t="s">
        <v>553</v>
      </c>
      <c r="E1203" s="1" t="s">
        <v>504</v>
      </c>
      <c r="F1203" s="58" t="s">
        <v>627</v>
      </c>
      <c r="G1203" s="26" t="s">
        <v>54</v>
      </c>
      <c r="H1203" s="5">
        <f t="shared" si="91"/>
        <v>-61800</v>
      </c>
      <c r="I1203" s="21">
        <f t="shared" si="92"/>
        <v>3.75</v>
      </c>
      <c r="K1203" t="s">
        <v>614</v>
      </c>
      <c r="M1203" s="2">
        <v>480</v>
      </c>
    </row>
    <row r="1204" spans="2:13" ht="12.75">
      <c r="B1204" s="274">
        <v>1700</v>
      </c>
      <c r="C1204" s="1" t="s">
        <v>503</v>
      </c>
      <c r="D1204" s="11" t="s">
        <v>553</v>
      </c>
      <c r="E1204" s="1" t="s">
        <v>504</v>
      </c>
      <c r="F1204" s="58" t="s">
        <v>627</v>
      </c>
      <c r="G1204" s="26" t="s">
        <v>56</v>
      </c>
      <c r="H1204" s="5">
        <f t="shared" si="91"/>
        <v>-63500</v>
      </c>
      <c r="I1204" s="21">
        <f t="shared" si="92"/>
        <v>3.5416666666666665</v>
      </c>
      <c r="K1204" t="s">
        <v>614</v>
      </c>
      <c r="M1204" s="2">
        <v>480</v>
      </c>
    </row>
    <row r="1205" spans="2:13" ht="12.75">
      <c r="B1205" s="274">
        <v>1900</v>
      </c>
      <c r="C1205" s="1" t="s">
        <v>503</v>
      </c>
      <c r="D1205" s="11" t="s">
        <v>553</v>
      </c>
      <c r="E1205" s="1" t="s">
        <v>504</v>
      </c>
      <c r="F1205" s="58" t="s">
        <v>627</v>
      </c>
      <c r="G1205" s="26" t="s">
        <v>90</v>
      </c>
      <c r="H1205" s="5">
        <f t="shared" si="91"/>
        <v>-65400</v>
      </c>
      <c r="I1205" s="21">
        <f t="shared" si="92"/>
        <v>3.9583333333333335</v>
      </c>
      <c r="K1205" t="s">
        <v>614</v>
      </c>
      <c r="M1205" s="2">
        <v>480</v>
      </c>
    </row>
    <row r="1206" spans="2:13" ht="12.75">
      <c r="B1206" s="274">
        <v>1800</v>
      </c>
      <c r="C1206" s="1" t="s">
        <v>503</v>
      </c>
      <c r="D1206" s="1" t="s">
        <v>553</v>
      </c>
      <c r="E1206" s="1" t="s">
        <v>504</v>
      </c>
      <c r="F1206" s="58" t="s">
        <v>627</v>
      </c>
      <c r="G1206" s="26" t="s">
        <v>129</v>
      </c>
      <c r="H1206" s="5">
        <f t="shared" si="91"/>
        <v>-67200</v>
      </c>
      <c r="I1206" s="21">
        <f t="shared" si="92"/>
        <v>3.75</v>
      </c>
      <c r="K1206" t="s">
        <v>614</v>
      </c>
      <c r="M1206" s="2">
        <v>480</v>
      </c>
    </row>
    <row r="1207" spans="2:13" ht="12.75">
      <c r="B1207" s="274">
        <v>1500</v>
      </c>
      <c r="C1207" s="1" t="s">
        <v>628</v>
      </c>
      <c r="D1207" s="1" t="s">
        <v>553</v>
      </c>
      <c r="E1207" s="1" t="s">
        <v>504</v>
      </c>
      <c r="F1207" s="58" t="s">
        <v>627</v>
      </c>
      <c r="G1207" s="26" t="s">
        <v>129</v>
      </c>
      <c r="H1207" s="5">
        <f t="shared" si="91"/>
        <v>-68700</v>
      </c>
      <c r="I1207" s="21">
        <f t="shared" si="92"/>
        <v>3.125</v>
      </c>
      <c r="K1207" t="s">
        <v>614</v>
      </c>
      <c r="M1207" s="2">
        <v>480</v>
      </c>
    </row>
    <row r="1208" spans="2:13" ht="12.75">
      <c r="B1208" s="274">
        <v>1400</v>
      </c>
      <c r="C1208" s="1" t="s">
        <v>503</v>
      </c>
      <c r="D1208" s="1" t="s">
        <v>553</v>
      </c>
      <c r="E1208" s="1" t="s">
        <v>504</v>
      </c>
      <c r="F1208" s="58" t="s">
        <v>627</v>
      </c>
      <c r="G1208" s="26" t="s">
        <v>148</v>
      </c>
      <c r="H1208" s="5">
        <f t="shared" si="91"/>
        <v>-70100</v>
      </c>
      <c r="I1208" s="21">
        <f t="shared" si="92"/>
        <v>2.9166666666666665</v>
      </c>
      <c r="K1208" t="s">
        <v>614</v>
      </c>
      <c r="M1208" s="2">
        <v>480</v>
      </c>
    </row>
    <row r="1209" spans="2:13" ht="12.75">
      <c r="B1209" s="274">
        <v>1000</v>
      </c>
      <c r="C1209" s="1" t="s">
        <v>503</v>
      </c>
      <c r="D1209" s="1" t="s">
        <v>553</v>
      </c>
      <c r="E1209" s="1" t="s">
        <v>504</v>
      </c>
      <c r="F1209" s="58" t="s">
        <v>627</v>
      </c>
      <c r="G1209" s="26" t="s">
        <v>163</v>
      </c>
      <c r="H1209" s="5">
        <f t="shared" si="91"/>
        <v>-71100</v>
      </c>
      <c r="I1209" s="21">
        <f t="shared" si="92"/>
        <v>2.0833333333333335</v>
      </c>
      <c r="K1209" t="s">
        <v>614</v>
      </c>
      <c r="M1209" s="2">
        <v>480</v>
      </c>
    </row>
    <row r="1210" spans="2:13" ht="12.75">
      <c r="B1210" s="274">
        <v>1900</v>
      </c>
      <c r="C1210" s="1" t="s">
        <v>503</v>
      </c>
      <c r="D1210" s="1" t="s">
        <v>553</v>
      </c>
      <c r="E1210" s="1" t="s">
        <v>504</v>
      </c>
      <c r="F1210" s="58" t="s">
        <v>627</v>
      </c>
      <c r="G1210" s="26" t="s">
        <v>152</v>
      </c>
      <c r="H1210" s="5">
        <f t="shared" si="91"/>
        <v>-73000</v>
      </c>
      <c r="I1210" s="21">
        <f t="shared" si="92"/>
        <v>3.9583333333333335</v>
      </c>
      <c r="K1210" t="s">
        <v>614</v>
      </c>
      <c r="M1210" s="2">
        <v>480</v>
      </c>
    </row>
    <row r="1211" spans="2:13" ht="12.75">
      <c r="B1211" s="274">
        <v>1900</v>
      </c>
      <c r="C1211" s="1" t="s">
        <v>503</v>
      </c>
      <c r="D1211" s="1" t="s">
        <v>553</v>
      </c>
      <c r="E1211" s="1" t="s">
        <v>504</v>
      </c>
      <c r="F1211" s="58" t="s">
        <v>627</v>
      </c>
      <c r="G1211" s="26" t="s">
        <v>167</v>
      </c>
      <c r="H1211" s="5">
        <f t="shared" si="91"/>
        <v>-74900</v>
      </c>
      <c r="I1211" s="21">
        <f t="shared" si="92"/>
        <v>3.9583333333333335</v>
      </c>
      <c r="K1211" t="s">
        <v>614</v>
      </c>
      <c r="M1211" s="2">
        <v>480</v>
      </c>
    </row>
    <row r="1212" spans="2:13" ht="12.75">
      <c r="B1212" s="274">
        <v>1800</v>
      </c>
      <c r="C1212" s="1" t="s">
        <v>503</v>
      </c>
      <c r="D1212" s="1" t="s">
        <v>553</v>
      </c>
      <c r="E1212" s="1" t="s">
        <v>504</v>
      </c>
      <c r="F1212" s="58" t="s">
        <v>627</v>
      </c>
      <c r="G1212" s="26" t="s">
        <v>219</v>
      </c>
      <c r="H1212" s="5">
        <f t="shared" si="91"/>
        <v>-76700</v>
      </c>
      <c r="I1212" s="21">
        <f t="shared" si="92"/>
        <v>3.75</v>
      </c>
      <c r="K1212" t="s">
        <v>614</v>
      </c>
      <c r="M1212" s="2">
        <v>480</v>
      </c>
    </row>
    <row r="1213" spans="2:13" ht="12.75">
      <c r="B1213" s="274">
        <v>1500</v>
      </c>
      <c r="C1213" s="1" t="s">
        <v>503</v>
      </c>
      <c r="D1213" s="1" t="s">
        <v>553</v>
      </c>
      <c r="E1213" s="1" t="s">
        <v>504</v>
      </c>
      <c r="F1213" s="58" t="s">
        <v>627</v>
      </c>
      <c r="G1213" s="26" t="s">
        <v>222</v>
      </c>
      <c r="H1213" s="5">
        <f t="shared" si="91"/>
        <v>-78200</v>
      </c>
      <c r="I1213" s="21">
        <f t="shared" si="92"/>
        <v>3.125</v>
      </c>
      <c r="K1213" t="s">
        <v>614</v>
      </c>
      <c r="M1213" s="2">
        <v>480</v>
      </c>
    </row>
    <row r="1214" spans="2:13" ht="12.75">
      <c r="B1214" s="274">
        <v>1850</v>
      </c>
      <c r="C1214" s="1" t="s">
        <v>503</v>
      </c>
      <c r="D1214" s="1" t="s">
        <v>553</v>
      </c>
      <c r="E1214" s="1" t="s">
        <v>504</v>
      </c>
      <c r="F1214" s="58" t="s">
        <v>627</v>
      </c>
      <c r="G1214" s="26" t="s">
        <v>250</v>
      </c>
      <c r="H1214" s="5">
        <f t="shared" si="91"/>
        <v>-80050</v>
      </c>
      <c r="I1214" s="21">
        <f t="shared" si="92"/>
        <v>3.8541666666666665</v>
      </c>
      <c r="K1214" t="s">
        <v>614</v>
      </c>
      <c r="M1214" s="2">
        <v>480</v>
      </c>
    </row>
    <row r="1215" spans="2:13" ht="12.75">
      <c r="B1215" s="274">
        <v>1500</v>
      </c>
      <c r="C1215" s="1" t="s">
        <v>628</v>
      </c>
      <c r="D1215" s="1" t="s">
        <v>553</v>
      </c>
      <c r="E1215" s="1" t="s">
        <v>504</v>
      </c>
      <c r="F1215" s="58" t="s">
        <v>627</v>
      </c>
      <c r="G1215" s="26" t="s">
        <v>250</v>
      </c>
      <c r="H1215" s="5">
        <f t="shared" si="91"/>
        <v>-81550</v>
      </c>
      <c r="I1215" s="21">
        <f t="shared" si="92"/>
        <v>3.125</v>
      </c>
      <c r="K1215" t="s">
        <v>614</v>
      </c>
      <c r="M1215" s="2">
        <v>480</v>
      </c>
    </row>
    <row r="1216" spans="2:13" ht="12.75">
      <c r="B1216" s="274">
        <v>800</v>
      </c>
      <c r="C1216" s="1" t="s">
        <v>503</v>
      </c>
      <c r="D1216" s="1" t="s">
        <v>553</v>
      </c>
      <c r="E1216" s="1" t="s">
        <v>504</v>
      </c>
      <c r="F1216" s="58" t="s">
        <v>627</v>
      </c>
      <c r="G1216" s="26" t="s">
        <v>252</v>
      </c>
      <c r="H1216" s="5">
        <f t="shared" si="91"/>
        <v>-82350</v>
      </c>
      <c r="I1216" s="21">
        <f t="shared" si="92"/>
        <v>1.6666666666666667</v>
      </c>
      <c r="K1216" t="s">
        <v>614</v>
      </c>
      <c r="M1216" s="2">
        <v>480</v>
      </c>
    </row>
    <row r="1217" spans="2:13" ht="12.75">
      <c r="B1217" s="274">
        <v>600</v>
      </c>
      <c r="C1217" s="1" t="s">
        <v>503</v>
      </c>
      <c r="D1217" s="1" t="s">
        <v>553</v>
      </c>
      <c r="E1217" s="1" t="s">
        <v>504</v>
      </c>
      <c r="F1217" s="58" t="s">
        <v>627</v>
      </c>
      <c r="G1217" s="26" t="s">
        <v>254</v>
      </c>
      <c r="H1217" s="5">
        <f t="shared" si="91"/>
        <v>-82950</v>
      </c>
      <c r="I1217" s="21">
        <f t="shared" si="92"/>
        <v>1.25</v>
      </c>
      <c r="K1217" t="s">
        <v>614</v>
      </c>
      <c r="M1217" s="2">
        <v>480</v>
      </c>
    </row>
    <row r="1218" spans="2:13" ht="12.75">
      <c r="B1218" s="274">
        <v>1900</v>
      </c>
      <c r="C1218" s="1" t="s">
        <v>503</v>
      </c>
      <c r="D1218" s="1" t="s">
        <v>553</v>
      </c>
      <c r="E1218" s="1" t="s">
        <v>504</v>
      </c>
      <c r="F1218" s="58" t="s">
        <v>627</v>
      </c>
      <c r="G1218" s="26" t="s">
        <v>256</v>
      </c>
      <c r="H1218" s="5">
        <f t="shared" si="91"/>
        <v>-84850</v>
      </c>
      <c r="I1218" s="21">
        <f t="shared" si="92"/>
        <v>3.9583333333333335</v>
      </c>
      <c r="K1218" t="s">
        <v>614</v>
      </c>
      <c r="M1218" s="2">
        <v>480</v>
      </c>
    </row>
    <row r="1219" spans="2:13" ht="12.75">
      <c r="B1219" s="274">
        <v>1800</v>
      </c>
      <c r="C1219" s="1" t="s">
        <v>503</v>
      </c>
      <c r="D1219" s="1" t="s">
        <v>553</v>
      </c>
      <c r="E1219" s="1" t="s">
        <v>504</v>
      </c>
      <c r="F1219" s="58" t="s">
        <v>627</v>
      </c>
      <c r="G1219" s="26" t="s">
        <v>291</v>
      </c>
      <c r="H1219" s="5">
        <f t="shared" si="91"/>
        <v>-86650</v>
      </c>
      <c r="I1219" s="21">
        <f t="shared" si="92"/>
        <v>3.75</v>
      </c>
      <c r="K1219" t="s">
        <v>614</v>
      </c>
      <c r="M1219" s="2">
        <v>480</v>
      </c>
    </row>
    <row r="1220" spans="2:13" ht="12.75">
      <c r="B1220" s="274">
        <v>1700</v>
      </c>
      <c r="C1220" s="1" t="s">
        <v>503</v>
      </c>
      <c r="D1220" s="1" t="s">
        <v>553</v>
      </c>
      <c r="E1220" s="1" t="s">
        <v>504</v>
      </c>
      <c r="F1220" s="58" t="s">
        <v>627</v>
      </c>
      <c r="G1220" s="26" t="s">
        <v>360</v>
      </c>
      <c r="H1220" s="5">
        <f aca="true" t="shared" si="93" ref="H1220:H1228">H1219-B1220</f>
        <v>-88350</v>
      </c>
      <c r="I1220" s="21">
        <f aca="true" t="shared" si="94" ref="I1220:I1228">+B1220/M1220</f>
        <v>3.5416666666666665</v>
      </c>
      <c r="K1220" t="s">
        <v>614</v>
      </c>
      <c r="M1220" s="2">
        <v>480</v>
      </c>
    </row>
    <row r="1221" spans="2:13" ht="12.75">
      <c r="B1221" s="274">
        <v>600</v>
      </c>
      <c r="C1221" s="1" t="s">
        <v>503</v>
      </c>
      <c r="D1221" s="1" t="s">
        <v>553</v>
      </c>
      <c r="E1221" s="1" t="s">
        <v>504</v>
      </c>
      <c r="F1221" s="58" t="s">
        <v>627</v>
      </c>
      <c r="G1221" s="26" t="s">
        <v>574</v>
      </c>
      <c r="H1221" s="5">
        <f t="shared" si="93"/>
        <v>-88950</v>
      </c>
      <c r="I1221" s="21">
        <f t="shared" si="94"/>
        <v>1.25</v>
      </c>
      <c r="K1221" t="s">
        <v>614</v>
      </c>
      <c r="M1221" s="2">
        <v>480</v>
      </c>
    </row>
    <row r="1222" spans="2:13" ht="12.75">
      <c r="B1222" s="274">
        <v>1900</v>
      </c>
      <c r="C1222" s="1" t="s">
        <v>503</v>
      </c>
      <c r="D1222" s="1" t="s">
        <v>553</v>
      </c>
      <c r="E1222" s="1" t="s">
        <v>504</v>
      </c>
      <c r="F1222" s="58" t="s">
        <v>627</v>
      </c>
      <c r="G1222" s="26" t="s">
        <v>448</v>
      </c>
      <c r="H1222" s="5">
        <f t="shared" si="93"/>
        <v>-90850</v>
      </c>
      <c r="I1222" s="21">
        <f t="shared" si="94"/>
        <v>3.9583333333333335</v>
      </c>
      <c r="K1222" t="s">
        <v>614</v>
      </c>
      <c r="M1222" s="2">
        <v>480</v>
      </c>
    </row>
    <row r="1223" spans="2:13" ht="12.75">
      <c r="B1223" s="274">
        <v>1700</v>
      </c>
      <c r="C1223" s="1" t="s">
        <v>503</v>
      </c>
      <c r="D1223" s="1" t="s">
        <v>553</v>
      </c>
      <c r="E1223" s="1" t="s">
        <v>504</v>
      </c>
      <c r="F1223" s="58" t="s">
        <v>627</v>
      </c>
      <c r="G1223" s="26" t="s">
        <v>629</v>
      </c>
      <c r="H1223" s="5">
        <f t="shared" si="93"/>
        <v>-92550</v>
      </c>
      <c r="I1223" s="21">
        <f t="shared" si="94"/>
        <v>3.5416666666666665</v>
      </c>
      <c r="K1223" t="s">
        <v>614</v>
      </c>
      <c r="M1223" s="2">
        <v>480</v>
      </c>
    </row>
    <row r="1224" spans="2:13" ht="12.75">
      <c r="B1224" s="274">
        <v>700</v>
      </c>
      <c r="C1224" s="1" t="s">
        <v>503</v>
      </c>
      <c r="D1224" s="1" t="s">
        <v>553</v>
      </c>
      <c r="E1224" s="1" t="s">
        <v>504</v>
      </c>
      <c r="F1224" s="58" t="s">
        <v>627</v>
      </c>
      <c r="G1224" s="26" t="s">
        <v>630</v>
      </c>
      <c r="H1224" s="5">
        <f t="shared" si="93"/>
        <v>-93250</v>
      </c>
      <c r="I1224" s="21">
        <f t="shared" si="94"/>
        <v>1.4583333333333333</v>
      </c>
      <c r="K1224" t="s">
        <v>614</v>
      </c>
      <c r="M1224" s="2">
        <v>480</v>
      </c>
    </row>
    <row r="1225" spans="1:13" s="69" customFormat="1" ht="12.75">
      <c r="A1225" s="1"/>
      <c r="B1225" s="274">
        <v>1900</v>
      </c>
      <c r="C1225" s="1" t="s">
        <v>503</v>
      </c>
      <c r="D1225" s="1" t="s">
        <v>553</v>
      </c>
      <c r="E1225" s="1" t="s">
        <v>504</v>
      </c>
      <c r="F1225" s="58" t="s">
        <v>627</v>
      </c>
      <c r="G1225" s="26" t="s">
        <v>445</v>
      </c>
      <c r="H1225" s="5">
        <f t="shared" si="93"/>
        <v>-95150</v>
      </c>
      <c r="I1225" s="21">
        <f t="shared" si="94"/>
        <v>3.9583333333333335</v>
      </c>
      <c r="J1225"/>
      <c r="K1225" t="s">
        <v>614</v>
      </c>
      <c r="L1225"/>
      <c r="M1225" s="2">
        <v>480</v>
      </c>
    </row>
    <row r="1226" spans="2:13" ht="12.75">
      <c r="B1226" s="274">
        <v>1800</v>
      </c>
      <c r="C1226" s="1" t="s">
        <v>503</v>
      </c>
      <c r="D1226" s="1" t="s">
        <v>553</v>
      </c>
      <c r="E1226" s="1" t="s">
        <v>504</v>
      </c>
      <c r="F1226" s="58" t="s">
        <v>627</v>
      </c>
      <c r="G1226" s="26" t="s">
        <v>362</v>
      </c>
      <c r="H1226" s="5">
        <f t="shared" si="93"/>
        <v>-96950</v>
      </c>
      <c r="I1226" s="21">
        <f t="shared" si="94"/>
        <v>3.75</v>
      </c>
      <c r="K1226" t="s">
        <v>614</v>
      </c>
      <c r="M1226" s="2">
        <v>480</v>
      </c>
    </row>
    <row r="1227" spans="2:13" ht="12.75">
      <c r="B1227" s="274">
        <v>1500</v>
      </c>
      <c r="C1227" s="1" t="s">
        <v>503</v>
      </c>
      <c r="D1227" s="1" t="s">
        <v>553</v>
      </c>
      <c r="E1227" s="1" t="s">
        <v>504</v>
      </c>
      <c r="F1227" s="58" t="s">
        <v>627</v>
      </c>
      <c r="G1227" s="26" t="s">
        <v>362</v>
      </c>
      <c r="H1227" s="5">
        <f t="shared" si="93"/>
        <v>-98450</v>
      </c>
      <c r="I1227" s="21">
        <f t="shared" si="94"/>
        <v>3.125</v>
      </c>
      <c r="K1227" t="s">
        <v>614</v>
      </c>
      <c r="M1227" s="2">
        <v>480</v>
      </c>
    </row>
    <row r="1228" spans="2:13" ht="12.75">
      <c r="B1228" s="274">
        <v>1700</v>
      </c>
      <c r="C1228" s="1" t="s">
        <v>503</v>
      </c>
      <c r="D1228" s="1" t="s">
        <v>553</v>
      </c>
      <c r="E1228" s="1" t="s">
        <v>504</v>
      </c>
      <c r="F1228" s="58" t="s">
        <v>627</v>
      </c>
      <c r="G1228" s="26" t="s">
        <v>610</v>
      </c>
      <c r="H1228" s="5">
        <f t="shared" si="93"/>
        <v>-100150</v>
      </c>
      <c r="I1228" s="21">
        <f t="shared" si="94"/>
        <v>3.5416666666666665</v>
      </c>
      <c r="K1228" t="s">
        <v>614</v>
      </c>
      <c r="M1228" s="2">
        <v>480</v>
      </c>
    </row>
    <row r="1229" spans="1:13" s="69" customFormat="1" ht="12.75">
      <c r="A1229" s="10"/>
      <c r="B1229" s="276">
        <f>SUM(B1157:B1228)</f>
        <v>100150</v>
      </c>
      <c r="C1229" s="10"/>
      <c r="D1229" s="10"/>
      <c r="E1229" s="10" t="s">
        <v>504</v>
      </c>
      <c r="F1229" s="99"/>
      <c r="G1229" s="17"/>
      <c r="H1229" s="67">
        <v>0</v>
      </c>
      <c r="I1229" s="68">
        <f aca="true" t="shared" si="95" ref="I1229:I1235">+B1229/M1229</f>
        <v>208.64583333333334</v>
      </c>
      <c r="M1229" s="2">
        <v>480</v>
      </c>
    </row>
    <row r="1230" spans="2:13" ht="12.75">
      <c r="B1230" s="274"/>
      <c r="H1230" s="5">
        <f>H1229-B1230</f>
        <v>0</v>
      </c>
      <c r="I1230" s="21">
        <f t="shared" si="95"/>
        <v>0</v>
      </c>
      <c r="M1230" s="2">
        <v>480</v>
      </c>
    </row>
    <row r="1231" spans="2:13" ht="12.75">
      <c r="B1231" s="274"/>
      <c r="H1231" s="5">
        <f>H1230-B1231</f>
        <v>0</v>
      </c>
      <c r="I1231" s="21">
        <f t="shared" si="95"/>
        <v>0</v>
      </c>
      <c r="M1231" s="2">
        <v>480</v>
      </c>
    </row>
    <row r="1232" spans="2:13" ht="12.75">
      <c r="B1232" s="274"/>
      <c r="H1232" s="5">
        <f>H1231-B1232</f>
        <v>0</v>
      </c>
      <c r="I1232" s="21">
        <f t="shared" si="95"/>
        <v>0</v>
      </c>
      <c r="M1232" s="2">
        <v>480</v>
      </c>
    </row>
    <row r="1233" spans="1:13" ht="12.75">
      <c r="A1233" s="10"/>
      <c r="B1233" s="279">
        <f>B1243+B1253+B1257+B1276+B1280+B1284+B1288</f>
        <v>375000</v>
      </c>
      <c r="C1233" s="98" t="s">
        <v>631</v>
      </c>
      <c r="D1233" s="10"/>
      <c r="E1233" s="10"/>
      <c r="F1233" s="99"/>
      <c r="G1233" s="17"/>
      <c r="H1233" s="67">
        <f>H1232-B1233</f>
        <v>-375000</v>
      </c>
      <c r="I1233" s="68">
        <f t="shared" si="95"/>
        <v>781.25</v>
      </c>
      <c r="J1233" s="69"/>
      <c r="K1233" s="69"/>
      <c r="L1233" s="69"/>
      <c r="M1233" s="2">
        <v>480</v>
      </c>
    </row>
    <row r="1234" spans="1:13" s="14" customFormat="1" ht="12.75">
      <c r="A1234" s="11"/>
      <c r="B1234" s="294"/>
      <c r="C1234" s="73" t="s">
        <v>926</v>
      </c>
      <c r="D1234" s="11"/>
      <c r="E1234" s="11"/>
      <c r="F1234" s="119"/>
      <c r="G1234" s="28"/>
      <c r="H1234" s="27"/>
      <c r="I1234" s="80">
        <f t="shared" si="95"/>
        <v>0</v>
      </c>
      <c r="M1234" s="2">
        <v>480</v>
      </c>
    </row>
    <row r="1235" spans="2:13" ht="12.75">
      <c r="B1235" s="274"/>
      <c r="H1235" s="5">
        <v>0</v>
      </c>
      <c r="I1235" s="21">
        <f t="shared" si="95"/>
        <v>0</v>
      </c>
      <c r="M1235" s="2">
        <v>480</v>
      </c>
    </row>
    <row r="1236" spans="2:13" ht="12.75">
      <c r="B1236" s="274"/>
      <c r="H1236" s="5">
        <v>1</v>
      </c>
      <c r="I1236" s="21">
        <f aca="true" t="shared" si="96" ref="I1236:I1242">+B1236/M1236</f>
        <v>0</v>
      </c>
      <c r="M1236" s="2">
        <v>480</v>
      </c>
    </row>
    <row r="1237" spans="2:13" ht="12.75">
      <c r="B1237" s="274">
        <v>5000</v>
      </c>
      <c r="C1237" s="100" t="s">
        <v>632</v>
      </c>
      <c r="D1237" t="s">
        <v>553</v>
      </c>
      <c r="E1237" s="101" t="s">
        <v>633</v>
      </c>
      <c r="F1237" s="58" t="s">
        <v>627</v>
      </c>
      <c r="G1237" s="102" t="s">
        <v>48</v>
      </c>
      <c r="H1237" s="5">
        <v>2</v>
      </c>
      <c r="I1237" s="21">
        <f t="shared" si="96"/>
        <v>10.416666666666666</v>
      </c>
      <c r="K1237" t="s">
        <v>614</v>
      </c>
      <c r="M1237" s="2">
        <v>480</v>
      </c>
    </row>
    <row r="1238" spans="2:13" ht="12.75">
      <c r="B1238" s="274">
        <v>5000</v>
      </c>
      <c r="C1238" s="103" t="s">
        <v>634</v>
      </c>
      <c r="D1238" t="s">
        <v>553</v>
      </c>
      <c r="E1238" s="101" t="s">
        <v>633</v>
      </c>
      <c r="F1238" s="58" t="s">
        <v>627</v>
      </c>
      <c r="G1238" s="104" t="s">
        <v>48</v>
      </c>
      <c r="H1238" s="5">
        <v>3</v>
      </c>
      <c r="I1238" s="21">
        <f t="shared" si="96"/>
        <v>10.416666666666666</v>
      </c>
      <c r="K1238" t="s">
        <v>614</v>
      </c>
      <c r="M1238" s="2">
        <v>480</v>
      </c>
    </row>
    <row r="1239" spans="1:13" s="69" customFormat="1" ht="12.75">
      <c r="A1239" s="1"/>
      <c r="B1239" s="274">
        <v>5000</v>
      </c>
      <c r="C1239" s="103" t="s">
        <v>634</v>
      </c>
      <c r="D1239" t="s">
        <v>553</v>
      </c>
      <c r="E1239" s="101" t="s">
        <v>633</v>
      </c>
      <c r="F1239" s="58" t="s">
        <v>627</v>
      </c>
      <c r="G1239" s="102" t="s">
        <v>54</v>
      </c>
      <c r="H1239" s="5">
        <v>4</v>
      </c>
      <c r="I1239" s="21">
        <f t="shared" si="96"/>
        <v>10.416666666666666</v>
      </c>
      <c r="J1239"/>
      <c r="K1239" t="s">
        <v>614</v>
      </c>
      <c r="L1239"/>
      <c r="M1239" s="2">
        <v>480</v>
      </c>
    </row>
    <row r="1240" spans="2:13" ht="12.75">
      <c r="B1240" s="274">
        <v>10000</v>
      </c>
      <c r="C1240" s="100" t="s">
        <v>635</v>
      </c>
      <c r="D1240" t="s">
        <v>553</v>
      </c>
      <c r="E1240" s="101" t="s">
        <v>636</v>
      </c>
      <c r="F1240" s="58" t="s">
        <v>627</v>
      </c>
      <c r="G1240" s="102" t="s">
        <v>56</v>
      </c>
      <c r="H1240" s="5">
        <v>5</v>
      </c>
      <c r="I1240" s="21">
        <f t="shared" si="96"/>
        <v>20.833333333333332</v>
      </c>
      <c r="K1240" t="s">
        <v>614</v>
      </c>
      <c r="M1240" s="2">
        <v>480</v>
      </c>
    </row>
    <row r="1241" spans="2:13" ht="12.75">
      <c r="B1241" s="274">
        <v>10000</v>
      </c>
      <c r="C1241" s="105" t="s">
        <v>637</v>
      </c>
      <c r="D1241" t="s">
        <v>553</v>
      </c>
      <c r="E1241" s="101" t="s">
        <v>636</v>
      </c>
      <c r="F1241" s="58" t="s">
        <v>627</v>
      </c>
      <c r="G1241" s="104" t="s">
        <v>129</v>
      </c>
      <c r="H1241" s="5">
        <v>6</v>
      </c>
      <c r="I1241" s="21">
        <f t="shared" si="96"/>
        <v>20.833333333333332</v>
      </c>
      <c r="K1241" t="s">
        <v>614</v>
      </c>
      <c r="M1241" s="2">
        <v>480</v>
      </c>
    </row>
    <row r="1242" spans="2:13" ht="12.75">
      <c r="B1242" s="274">
        <v>40000</v>
      </c>
      <c r="C1242" s="106" t="s">
        <v>638</v>
      </c>
      <c r="D1242" t="s">
        <v>553</v>
      </c>
      <c r="E1242" s="101" t="s">
        <v>639</v>
      </c>
      <c r="F1242" s="58" t="s">
        <v>627</v>
      </c>
      <c r="G1242" s="102" t="s">
        <v>448</v>
      </c>
      <c r="H1242" s="5">
        <v>7</v>
      </c>
      <c r="I1242" s="21">
        <f t="shared" si="96"/>
        <v>83.33333333333333</v>
      </c>
      <c r="K1242" t="s">
        <v>614</v>
      </c>
      <c r="M1242" s="2">
        <v>480</v>
      </c>
    </row>
    <row r="1243" spans="1:13" ht="12.75">
      <c r="A1243" s="10"/>
      <c r="B1243" s="276">
        <f>SUM(B1237:B1242)</f>
        <v>75000</v>
      </c>
      <c r="C1243" s="10"/>
      <c r="D1243" s="10"/>
      <c r="E1243" s="107" t="s">
        <v>636</v>
      </c>
      <c r="F1243" s="99"/>
      <c r="G1243" s="17"/>
      <c r="H1243" s="67">
        <v>0</v>
      </c>
      <c r="I1243" s="68">
        <f>+B1243/M1243</f>
        <v>156.25</v>
      </c>
      <c r="J1243" s="69"/>
      <c r="K1243" s="69"/>
      <c r="L1243" s="69"/>
      <c r="M1243" s="2">
        <v>480</v>
      </c>
    </row>
    <row r="1244" spans="2:13" ht="12.75">
      <c r="B1244" s="274"/>
      <c r="H1244" s="5">
        <f>H1243-B1244</f>
        <v>0</v>
      </c>
      <c r="I1244" s="21">
        <f>+B1244/M1244</f>
        <v>0</v>
      </c>
      <c r="M1244" s="2">
        <v>480</v>
      </c>
    </row>
    <row r="1245" spans="2:13" ht="12.75">
      <c r="B1245" s="274"/>
      <c r="H1245" s="5">
        <f>H1244-B1245</f>
        <v>0</v>
      </c>
      <c r="I1245" s="21">
        <f>+B1245/M1245</f>
        <v>0</v>
      </c>
      <c r="M1245" s="2">
        <v>480</v>
      </c>
    </row>
    <row r="1246" spans="2:13" ht="12.75">
      <c r="B1246" s="274">
        <v>5000</v>
      </c>
      <c r="C1246" s="100" t="s">
        <v>632</v>
      </c>
      <c r="D1246" t="s">
        <v>553</v>
      </c>
      <c r="E1246" s="101" t="s">
        <v>640</v>
      </c>
      <c r="F1246" s="58" t="s">
        <v>627</v>
      </c>
      <c r="G1246" s="102" t="s">
        <v>148</v>
      </c>
      <c r="H1246" s="5">
        <f aca="true" t="shared" si="97" ref="H1246:H1252">H1245-B1246</f>
        <v>-5000</v>
      </c>
      <c r="I1246" s="21">
        <f aca="true" t="shared" si="98" ref="I1246:I1252">+B1246/M1246</f>
        <v>10.416666666666666</v>
      </c>
      <c r="K1246" t="s">
        <v>614</v>
      </c>
      <c r="M1246" s="2">
        <v>480</v>
      </c>
    </row>
    <row r="1247" spans="2:13" ht="12.75">
      <c r="B1247" s="274">
        <v>5000</v>
      </c>
      <c r="C1247" s="100" t="s">
        <v>632</v>
      </c>
      <c r="D1247" t="s">
        <v>553</v>
      </c>
      <c r="E1247" s="101" t="s">
        <v>640</v>
      </c>
      <c r="F1247" s="58" t="s">
        <v>627</v>
      </c>
      <c r="G1247" s="102" t="s">
        <v>148</v>
      </c>
      <c r="H1247" s="5">
        <f t="shared" si="97"/>
        <v>-10000</v>
      </c>
      <c r="I1247" s="21">
        <f t="shared" si="98"/>
        <v>10.416666666666666</v>
      </c>
      <c r="K1247" t="s">
        <v>614</v>
      </c>
      <c r="M1247" s="2">
        <v>480</v>
      </c>
    </row>
    <row r="1248" spans="2:13" ht="12.75">
      <c r="B1248" s="274">
        <v>5000</v>
      </c>
      <c r="C1248" s="100" t="s">
        <v>632</v>
      </c>
      <c r="D1248" t="s">
        <v>553</v>
      </c>
      <c r="E1248" s="101" t="s">
        <v>640</v>
      </c>
      <c r="F1248" s="58" t="s">
        <v>627</v>
      </c>
      <c r="G1248" s="102" t="s">
        <v>163</v>
      </c>
      <c r="H1248" s="5">
        <f t="shared" si="97"/>
        <v>-15000</v>
      </c>
      <c r="I1248" s="21">
        <f t="shared" si="98"/>
        <v>10.416666666666666</v>
      </c>
      <c r="K1248" t="s">
        <v>614</v>
      </c>
      <c r="M1248" s="2">
        <v>480</v>
      </c>
    </row>
    <row r="1249" spans="1:13" s="69" customFormat="1" ht="12.75">
      <c r="A1249" s="1"/>
      <c r="B1249" s="274">
        <v>5000</v>
      </c>
      <c r="C1249" s="100" t="s">
        <v>632</v>
      </c>
      <c r="D1249" t="s">
        <v>553</v>
      </c>
      <c r="E1249" s="101" t="s">
        <v>640</v>
      </c>
      <c r="F1249" s="58" t="s">
        <v>627</v>
      </c>
      <c r="G1249" s="102" t="s">
        <v>163</v>
      </c>
      <c r="H1249" s="5">
        <f t="shared" si="97"/>
        <v>-20000</v>
      </c>
      <c r="I1249" s="21">
        <f t="shared" si="98"/>
        <v>10.416666666666666</v>
      </c>
      <c r="J1249"/>
      <c r="K1249" t="s">
        <v>614</v>
      </c>
      <c r="L1249"/>
      <c r="M1249" s="2">
        <v>480</v>
      </c>
    </row>
    <row r="1250" spans="2:13" ht="12.75">
      <c r="B1250" s="274">
        <v>5000</v>
      </c>
      <c r="C1250" s="100" t="s">
        <v>632</v>
      </c>
      <c r="D1250" t="s">
        <v>553</v>
      </c>
      <c r="E1250" s="101" t="s">
        <v>640</v>
      </c>
      <c r="F1250" s="58" t="s">
        <v>627</v>
      </c>
      <c r="G1250" s="102" t="s">
        <v>163</v>
      </c>
      <c r="H1250" s="5">
        <f t="shared" si="97"/>
        <v>-25000</v>
      </c>
      <c r="I1250" s="21">
        <f t="shared" si="98"/>
        <v>10.416666666666666</v>
      </c>
      <c r="K1250" t="s">
        <v>614</v>
      </c>
      <c r="M1250" s="2">
        <v>480</v>
      </c>
    </row>
    <row r="1251" spans="2:13" ht="12.75">
      <c r="B1251" s="274">
        <v>5000</v>
      </c>
      <c r="C1251" s="103" t="s">
        <v>634</v>
      </c>
      <c r="D1251" t="s">
        <v>553</v>
      </c>
      <c r="E1251" s="108" t="s">
        <v>640</v>
      </c>
      <c r="F1251" s="58" t="s">
        <v>627</v>
      </c>
      <c r="G1251" s="104" t="s">
        <v>167</v>
      </c>
      <c r="H1251" s="5">
        <f t="shared" si="97"/>
        <v>-30000</v>
      </c>
      <c r="I1251" s="21">
        <f t="shared" si="98"/>
        <v>10.416666666666666</v>
      </c>
      <c r="K1251" t="s">
        <v>614</v>
      </c>
      <c r="M1251" s="2">
        <v>480</v>
      </c>
    </row>
    <row r="1252" spans="2:13" ht="12.75">
      <c r="B1252" s="274">
        <v>10000</v>
      </c>
      <c r="C1252" t="s">
        <v>635</v>
      </c>
      <c r="D1252" t="s">
        <v>553</v>
      </c>
      <c r="E1252" s="108" t="s">
        <v>640</v>
      </c>
      <c r="F1252" s="58" t="s">
        <v>627</v>
      </c>
      <c r="G1252" s="104" t="s">
        <v>219</v>
      </c>
      <c r="H1252" s="5">
        <f t="shared" si="97"/>
        <v>-40000</v>
      </c>
      <c r="I1252" s="21">
        <f t="shared" si="98"/>
        <v>20.833333333333332</v>
      </c>
      <c r="K1252" t="s">
        <v>614</v>
      </c>
      <c r="M1252" s="2">
        <v>480</v>
      </c>
    </row>
    <row r="1253" spans="1:13" s="69" customFormat="1" ht="12.75">
      <c r="A1253" s="10"/>
      <c r="B1253" s="280">
        <f>SUM(B1246:B1252)</f>
        <v>40000</v>
      </c>
      <c r="C1253" s="10"/>
      <c r="D1253" s="10"/>
      <c r="E1253" s="109" t="s">
        <v>640</v>
      </c>
      <c r="F1253" s="99"/>
      <c r="G1253" s="17"/>
      <c r="H1253" s="67">
        <v>0</v>
      </c>
      <c r="I1253" s="68">
        <f aca="true" t="shared" si="99" ref="I1253:I1258">+B1253/M1253</f>
        <v>83.33333333333333</v>
      </c>
      <c r="M1253" s="2">
        <v>480</v>
      </c>
    </row>
    <row r="1254" spans="2:13" ht="12.75">
      <c r="B1254" s="274"/>
      <c r="H1254" s="5">
        <f>H1253-B1254</f>
        <v>0</v>
      </c>
      <c r="I1254" s="21">
        <f t="shared" si="99"/>
        <v>0</v>
      </c>
      <c r="M1254" s="2">
        <v>480</v>
      </c>
    </row>
    <row r="1255" spans="2:13" ht="12.75">
      <c r="B1255" s="274"/>
      <c r="H1255" s="5">
        <f>H1254-B1255</f>
        <v>0</v>
      </c>
      <c r="I1255" s="21">
        <f t="shared" si="99"/>
        <v>0</v>
      </c>
      <c r="M1255" s="2">
        <v>480</v>
      </c>
    </row>
    <row r="1256" spans="2:13" ht="12.75">
      <c r="B1256" s="274">
        <v>25000</v>
      </c>
      <c r="C1256" s="106" t="s">
        <v>641</v>
      </c>
      <c r="D1256" t="s">
        <v>553</v>
      </c>
      <c r="E1256" s="110" t="s">
        <v>643</v>
      </c>
      <c r="F1256" s="58" t="s">
        <v>627</v>
      </c>
      <c r="G1256" s="102" t="s">
        <v>163</v>
      </c>
      <c r="H1256" s="5">
        <f>H1255-B1256</f>
        <v>-25000</v>
      </c>
      <c r="I1256" s="21">
        <f t="shared" si="99"/>
        <v>52.083333333333336</v>
      </c>
      <c r="K1256" t="s">
        <v>614</v>
      </c>
      <c r="M1256" s="2">
        <v>480</v>
      </c>
    </row>
    <row r="1257" spans="1:13" ht="12.75">
      <c r="A1257" s="10"/>
      <c r="B1257" s="276">
        <f>SUM(B1256)</f>
        <v>25000</v>
      </c>
      <c r="C1257" s="10"/>
      <c r="D1257" s="10"/>
      <c r="E1257" s="109" t="s">
        <v>643</v>
      </c>
      <c r="F1257" s="99"/>
      <c r="G1257" s="17"/>
      <c r="H1257" s="67">
        <v>0</v>
      </c>
      <c r="I1257" s="68">
        <f t="shared" si="99"/>
        <v>52.083333333333336</v>
      </c>
      <c r="J1257" s="69"/>
      <c r="K1257" s="69"/>
      <c r="L1257" s="69"/>
      <c r="M1257" s="2">
        <v>480</v>
      </c>
    </row>
    <row r="1258" spans="2:13" ht="12.75">
      <c r="B1258" s="274"/>
      <c r="H1258" s="5">
        <f aca="true" t="shared" si="100" ref="H1258:H1316">H1257-B1258</f>
        <v>0</v>
      </c>
      <c r="I1258" s="21">
        <f t="shared" si="99"/>
        <v>0</v>
      </c>
      <c r="M1258" s="2">
        <v>480</v>
      </c>
    </row>
    <row r="1259" spans="2:13" ht="12.75">
      <c r="B1259" s="274"/>
      <c r="H1259" s="5">
        <f aca="true" t="shared" si="101" ref="H1259:H1275">H1258-B1259</f>
        <v>0</v>
      </c>
      <c r="I1259" s="21">
        <f aca="true" t="shared" si="102" ref="I1259:I1275">+B1259/M1259</f>
        <v>0</v>
      </c>
      <c r="M1259" s="2">
        <v>480</v>
      </c>
    </row>
    <row r="1260" spans="2:13" ht="12.75">
      <c r="B1260" s="274">
        <v>5000</v>
      </c>
      <c r="C1260" s="100" t="s">
        <v>632</v>
      </c>
      <c r="D1260" t="s">
        <v>553</v>
      </c>
      <c r="E1260" s="110" t="s">
        <v>644</v>
      </c>
      <c r="F1260" s="58" t="s">
        <v>627</v>
      </c>
      <c r="G1260" s="102" t="s">
        <v>252</v>
      </c>
      <c r="H1260" s="5">
        <f t="shared" si="101"/>
        <v>-5000</v>
      </c>
      <c r="I1260" s="21">
        <f t="shared" si="102"/>
        <v>10.416666666666666</v>
      </c>
      <c r="K1260" t="s">
        <v>614</v>
      </c>
      <c r="M1260" s="2">
        <v>480</v>
      </c>
    </row>
    <row r="1261" spans="2:13" ht="12.75">
      <c r="B1261" s="274">
        <v>5000</v>
      </c>
      <c r="C1261" s="100" t="s">
        <v>632</v>
      </c>
      <c r="D1261" t="s">
        <v>553</v>
      </c>
      <c r="E1261" s="108" t="s">
        <v>644</v>
      </c>
      <c r="F1261" s="58" t="s">
        <v>627</v>
      </c>
      <c r="G1261" s="104" t="s">
        <v>254</v>
      </c>
      <c r="H1261" s="5">
        <f t="shared" si="101"/>
        <v>-10000</v>
      </c>
      <c r="I1261" s="21">
        <f t="shared" si="102"/>
        <v>10.416666666666666</v>
      </c>
      <c r="K1261" t="s">
        <v>614</v>
      </c>
      <c r="M1261" s="2">
        <v>480</v>
      </c>
    </row>
    <row r="1262" spans="2:13" ht="12.75">
      <c r="B1262" s="274">
        <v>5000</v>
      </c>
      <c r="C1262" s="100" t="s">
        <v>632</v>
      </c>
      <c r="D1262" t="s">
        <v>553</v>
      </c>
      <c r="E1262" s="108" t="s">
        <v>644</v>
      </c>
      <c r="F1262" s="58" t="s">
        <v>627</v>
      </c>
      <c r="G1262" s="104" t="s">
        <v>254</v>
      </c>
      <c r="H1262" s="5">
        <f t="shared" si="101"/>
        <v>-15000</v>
      </c>
      <c r="I1262" s="21">
        <f t="shared" si="102"/>
        <v>10.416666666666666</v>
      </c>
      <c r="K1262" t="s">
        <v>614</v>
      </c>
      <c r="M1262" s="2">
        <v>480</v>
      </c>
    </row>
    <row r="1263" spans="2:13" ht="12.75">
      <c r="B1263" s="274">
        <v>40000</v>
      </c>
      <c r="C1263" s="111" t="s">
        <v>645</v>
      </c>
      <c r="D1263" t="s">
        <v>553</v>
      </c>
      <c r="E1263" s="108" t="s">
        <v>644</v>
      </c>
      <c r="F1263" s="58" t="s">
        <v>627</v>
      </c>
      <c r="G1263" s="104" t="s">
        <v>256</v>
      </c>
      <c r="H1263" s="5">
        <f t="shared" si="101"/>
        <v>-55000</v>
      </c>
      <c r="I1263" s="21">
        <f t="shared" si="102"/>
        <v>83.33333333333333</v>
      </c>
      <c r="K1263" t="s">
        <v>614</v>
      </c>
      <c r="M1263" s="2">
        <v>480</v>
      </c>
    </row>
    <row r="1264" spans="2:13" ht="12.75">
      <c r="B1264" s="274">
        <v>5000</v>
      </c>
      <c r="C1264" s="100" t="s">
        <v>632</v>
      </c>
      <c r="D1264" t="s">
        <v>553</v>
      </c>
      <c r="E1264" s="108" t="s">
        <v>644</v>
      </c>
      <c r="F1264" s="58" t="s">
        <v>627</v>
      </c>
      <c r="G1264" s="104" t="s">
        <v>256</v>
      </c>
      <c r="H1264" s="5">
        <f t="shared" si="101"/>
        <v>-60000</v>
      </c>
      <c r="I1264" s="21">
        <f t="shared" si="102"/>
        <v>10.416666666666666</v>
      </c>
      <c r="K1264" t="s">
        <v>614</v>
      </c>
      <c r="M1264" s="2">
        <v>480</v>
      </c>
    </row>
    <row r="1265" spans="2:13" ht="12.75">
      <c r="B1265" s="274">
        <v>5000</v>
      </c>
      <c r="C1265" s="100" t="s">
        <v>632</v>
      </c>
      <c r="D1265" t="s">
        <v>553</v>
      </c>
      <c r="E1265" s="108" t="s">
        <v>644</v>
      </c>
      <c r="F1265" s="58" t="s">
        <v>627</v>
      </c>
      <c r="G1265" s="104" t="s">
        <v>291</v>
      </c>
      <c r="H1265" s="5">
        <f t="shared" si="101"/>
        <v>-65000</v>
      </c>
      <c r="I1265" s="21">
        <f t="shared" si="102"/>
        <v>10.416666666666666</v>
      </c>
      <c r="K1265" t="s">
        <v>614</v>
      </c>
      <c r="M1265" s="2">
        <v>480</v>
      </c>
    </row>
    <row r="1266" spans="2:13" ht="12.75">
      <c r="B1266" s="274">
        <v>5000</v>
      </c>
      <c r="C1266" s="100" t="s">
        <v>632</v>
      </c>
      <c r="D1266" t="s">
        <v>553</v>
      </c>
      <c r="E1266" s="101" t="s">
        <v>646</v>
      </c>
      <c r="F1266" s="58" t="s">
        <v>627</v>
      </c>
      <c r="G1266" s="102" t="s">
        <v>56</v>
      </c>
      <c r="H1266" s="5">
        <f t="shared" si="101"/>
        <v>-70000</v>
      </c>
      <c r="I1266" s="21">
        <f t="shared" si="102"/>
        <v>10.416666666666666</v>
      </c>
      <c r="K1266" t="s">
        <v>614</v>
      </c>
      <c r="M1266" s="2">
        <v>480</v>
      </c>
    </row>
    <row r="1267" spans="2:13" ht="12.75">
      <c r="B1267" s="274">
        <v>5000</v>
      </c>
      <c r="C1267" s="100" t="s">
        <v>632</v>
      </c>
      <c r="D1267" t="s">
        <v>553</v>
      </c>
      <c r="E1267" s="101" t="s">
        <v>646</v>
      </c>
      <c r="F1267" s="58" t="s">
        <v>627</v>
      </c>
      <c r="G1267" s="104" t="s">
        <v>56</v>
      </c>
      <c r="H1267" s="5">
        <f t="shared" si="101"/>
        <v>-75000</v>
      </c>
      <c r="I1267" s="21">
        <f t="shared" si="102"/>
        <v>10.416666666666666</v>
      </c>
      <c r="K1267" t="s">
        <v>614</v>
      </c>
      <c r="M1267" s="2">
        <v>480</v>
      </c>
    </row>
    <row r="1268" spans="2:13" ht="12.75">
      <c r="B1268" s="274">
        <v>5000</v>
      </c>
      <c r="C1268" s="100" t="s">
        <v>632</v>
      </c>
      <c r="D1268" t="s">
        <v>553</v>
      </c>
      <c r="E1268" s="101" t="s">
        <v>646</v>
      </c>
      <c r="F1268" s="58" t="s">
        <v>627</v>
      </c>
      <c r="G1268" s="102" t="s">
        <v>90</v>
      </c>
      <c r="H1268" s="5">
        <f t="shared" si="101"/>
        <v>-80000</v>
      </c>
      <c r="I1268" s="21">
        <f t="shared" si="102"/>
        <v>10.416666666666666</v>
      </c>
      <c r="K1268" t="s">
        <v>614</v>
      </c>
      <c r="M1268" s="2">
        <v>480</v>
      </c>
    </row>
    <row r="1269" spans="2:13" ht="12.75">
      <c r="B1269" s="274">
        <v>5000</v>
      </c>
      <c r="C1269" s="100" t="s">
        <v>632</v>
      </c>
      <c r="D1269" t="s">
        <v>553</v>
      </c>
      <c r="E1269" s="101" t="s">
        <v>646</v>
      </c>
      <c r="F1269" s="58" t="s">
        <v>627</v>
      </c>
      <c r="G1269" s="104" t="s">
        <v>90</v>
      </c>
      <c r="H1269" s="5">
        <f t="shared" si="101"/>
        <v>-85000</v>
      </c>
      <c r="I1269" s="21">
        <f t="shared" si="102"/>
        <v>10.416666666666666</v>
      </c>
      <c r="K1269" t="s">
        <v>614</v>
      </c>
      <c r="M1269" s="2">
        <v>480</v>
      </c>
    </row>
    <row r="1270" spans="2:13" ht="12.75">
      <c r="B1270" s="274">
        <v>5000</v>
      </c>
      <c r="C1270" s="100" t="s">
        <v>632</v>
      </c>
      <c r="D1270" t="s">
        <v>553</v>
      </c>
      <c r="E1270" s="101" t="s">
        <v>646</v>
      </c>
      <c r="F1270" s="58" t="s">
        <v>627</v>
      </c>
      <c r="G1270" s="104" t="s">
        <v>129</v>
      </c>
      <c r="H1270" s="5">
        <f t="shared" si="101"/>
        <v>-90000</v>
      </c>
      <c r="I1270" s="21">
        <f t="shared" si="102"/>
        <v>10.416666666666666</v>
      </c>
      <c r="K1270" t="s">
        <v>614</v>
      </c>
      <c r="M1270" s="2">
        <v>480</v>
      </c>
    </row>
    <row r="1271" spans="2:13" ht="12.75">
      <c r="B1271" s="274">
        <v>5000</v>
      </c>
      <c r="C1271" s="103" t="s">
        <v>634</v>
      </c>
      <c r="D1271" t="s">
        <v>553</v>
      </c>
      <c r="E1271" s="101" t="s">
        <v>646</v>
      </c>
      <c r="F1271" s="58" t="s">
        <v>627</v>
      </c>
      <c r="G1271" s="104" t="s">
        <v>129</v>
      </c>
      <c r="H1271" s="5">
        <f t="shared" si="101"/>
        <v>-95000</v>
      </c>
      <c r="I1271" s="21">
        <f t="shared" si="102"/>
        <v>10.416666666666666</v>
      </c>
      <c r="K1271" t="s">
        <v>614</v>
      </c>
      <c r="M1271" s="2">
        <v>480</v>
      </c>
    </row>
    <row r="1272" spans="1:13" s="69" customFormat="1" ht="12.75">
      <c r="A1272" s="1"/>
      <c r="B1272" s="274">
        <v>5000</v>
      </c>
      <c r="C1272" s="100" t="s">
        <v>632</v>
      </c>
      <c r="D1272" t="s">
        <v>553</v>
      </c>
      <c r="E1272" s="101" t="s">
        <v>646</v>
      </c>
      <c r="F1272" s="58" t="s">
        <v>627</v>
      </c>
      <c r="G1272" s="102" t="s">
        <v>148</v>
      </c>
      <c r="H1272" s="5">
        <f t="shared" si="101"/>
        <v>-100000</v>
      </c>
      <c r="I1272" s="21">
        <f>+B1272/M1272</f>
        <v>10.416666666666666</v>
      </c>
      <c r="J1272"/>
      <c r="K1272" t="s">
        <v>614</v>
      </c>
      <c r="L1272"/>
      <c r="M1272" s="2">
        <v>480</v>
      </c>
    </row>
    <row r="1273" spans="2:13" ht="12.75">
      <c r="B1273" s="274">
        <v>5000</v>
      </c>
      <c r="C1273" s="100" t="s">
        <v>632</v>
      </c>
      <c r="D1273" t="s">
        <v>553</v>
      </c>
      <c r="E1273" s="101" t="s">
        <v>646</v>
      </c>
      <c r="F1273" s="58" t="s">
        <v>627</v>
      </c>
      <c r="G1273" s="102" t="s">
        <v>163</v>
      </c>
      <c r="H1273" s="5">
        <f t="shared" si="101"/>
        <v>-105000</v>
      </c>
      <c r="I1273" s="21">
        <f t="shared" si="102"/>
        <v>10.416666666666666</v>
      </c>
      <c r="K1273" t="s">
        <v>614</v>
      </c>
      <c r="M1273" s="2">
        <v>480</v>
      </c>
    </row>
    <row r="1274" spans="2:13" ht="12.75">
      <c r="B1274" s="274">
        <v>40000</v>
      </c>
      <c r="C1274" s="106" t="s">
        <v>638</v>
      </c>
      <c r="D1274" t="s">
        <v>553</v>
      </c>
      <c r="E1274" s="101" t="s">
        <v>647</v>
      </c>
      <c r="F1274" s="58" t="s">
        <v>627</v>
      </c>
      <c r="G1274" s="102" t="s">
        <v>35</v>
      </c>
      <c r="H1274" s="5">
        <f t="shared" si="101"/>
        <v>-145000</v>
      </c>
      <c r="I1274" s="21">
        <f t="shared" si="102"/>
        <v>83.33333333333333</v>
      </c>
      <c r="K1274" t="s">
        <v>614</v>
      </c>
      <c r="M1274" s="2">
        <v>480</v>
      </c>
    </row>
    <row r="1275" spans="2:13" ht="12.75">
      <c r="B1275" s="274">
        <v>5000</v>
      </c>
      <c r="C1275" s="103" t="s">
        <v>634</v>
      </c>
      <c r="D1275" t="s">
        <v>553</v>
      </c>
      <c r="E1275" s="110" t="s">
        <v>648</v>
      </c>
      <c r="F1275" s="58" t="s">
        <v>627</v>
      </c>
      <c r="G1275" s="102" t="s">
        <v>360</v>
      </c>
      <c r="H1275" s="5">
        <f t="shared" si="101"/>
        <v>-150000</v>
      </c>
      <c r="I1275" s="21">
        <f t="shared" si="102"/>
        <v>10.416666666666666</v>
      </c>
      <c r="K1275" t="s">
        <v>614</v>
      </c>
      <c r="M1275" s="2">
        <v>480</v>
      </c>
    </row>
    <row r="1276" spans="1:13" s="69" customFormat="1" ht="12.75">
      <c r="A1276" s="10"/>
      <c r="B1276" s="276">
        <f>SUM(B1260:B1275)</f>
        <v>150000</v>
      </c>
      <c r="C1276" s="10"/>
      <c r="D1276" s="10"/>
      <c r="E1276" s="109" t="s">
        <v>648</v>
      </c>
      <c r="F1276" s="99"/>
      <c r="G1276" s="17"/>
      <c r="H1276" s="67">
        <v>0</v>
      </c>
      <c r="I1276" s="68">
        <f aca="true" t="shared" si="103" ref="I1276:I1289">+B1276/M1276</f>
        <v>312.5</v>
      </c>
      <c r="M1276" s="2">
        <v>480</v>
      </c>
    </row>
    <row r="1277" spans="2:13" ht="12.75">
      <c r="B1277" s="274"/>
      <c r="H1277" s="5">
        <f t="shared" si="100"/>
        <v>0</v>
      </c>
      <c r="I1277" s="21">
        <f t="shared" si="103"/>
        <v>0</v>
      </c>
      <c r="M1277" s="2">
        <v>480</v>
      </c>
    </row>
    <row r="1278" spans="2:13" ht="12.75">
      <c r="B1278" s="274"/>
      <c r="H1278" s="5">
        <f t="shared" si="100"/>
        <v>0</v>
      </c>
      <c r="I1278" s="21">
        <f>+B1278/M1278</f>
        <v>0</v>
      </c>
      <c r="M1278" s="2">
        <v>480</v>
      </c>
    </row>
    <row r="1279" spans="2:13" ht="12.75">
      <c r="B1279" s="274">
        <v>5000</v>
      </c>
      <c r="C1279" s="100" t="s">
        <v>632</v>
      </c>
      <c r="D1279" t="s">
        <v>553</v>
      </c>
      <c r="E1279" s="108" t="s">
        <v>649</v>
      </c>
      <c r="F1279" s="58" t="s">
        <v>627</v>
      </c>
      <c r="G1279" s="104" t="s">
        <v>167</v>
      </c>
      <c r="H1279" s="5">
        <f t="shared" si="100"/>
        <v>-5000</v>
      </c>
      <c r="I1279" s="21">
        <f t="shared" si="103"/>
        <v>10.416666666666666</v>
      </c>
      <c r="K1279" t="s">
        <v>614</v>
      </c>
      <c r="M1279" s="2">
        <v>480</v>
      </c>
    </row>
    <row r="1280" spans="1:13" s="69" customFormat="1" ht="12.75">
      <c r="A1280" s="10"/>
      <c r="B1280" s="276">
        <f>SUM(B1279)</f>
        <v>5000</v>
      </c>
      <c r="C1280" s="10"/>
      <c r="D1280" s="10"/>
      <c r="E1280" s="109" t="s">
        <v>649</v>
      </c>
      <c r="F1280" s="99"/>
      <c r="G1280" s="17"/>
      <c r="H1280" s="67">
        <v>0</v>
      </c>
      <c r="I1280" s="68">
        <f t="shared" si="103"/>
        <v>10.416666666666666</v>
      </c>
      <c r="M1280" s="2">
        <v>480</v>
      </c>
    </row>
    <row r="1281" spans="2:13" ht="12.75">
      <c r="B1281" s="274"/>
      <c r="H1281" s="5">
        <f t="shared" si="100"/>
        <v>0</v>
      </c>
      <c r="I1281" s="21">
        <f t="shared" si="103"/>
        <v>0</v>
      </c>
      <c r="M1281" s="2">
        <v>480</v>
      </c>
    </row>
    <row r="1282" spans="2:13" ht="12.75">
      <c r="B1282" s="274"/>
      <c r="H1282" s="5">
        <f t="shared" si="100"/>
        <v>0</v>
      </c>
      <c r="I1282" s="21">
        <f t="shared" si="103"/>
        <v>0</v>
      </c>
      <c r="M1282" s="2">
        <v>480</v>
      </c>
    </row>
    <row r="1283" spans="2:13" ht="12.75">
      <c r="B1283" s="274">
        <v>40000</v>
      </c>
      <c r="C1283" s="106" t="s">
        <v>638</v>
      </c>
      <c r="D1283" t="s">
        <v>553</v>
      </c>
      <c r="E1283" s="101" t="s">
        <v>650</v>
      </c>
      <c r="F1283" s="58" t="s">
        <v>627</v>
      </c>
      <c r="G1283" s="104" t="s">
        <v>129</v>
      </c>
      <c r="H1283" s="5">
        <f t="shared" si="100"/>
        <v>-40000</v>
      </c>
      <c r="I1283" s="21">
        <f>+B1283/M1283</f>
        <v>83.33333333333333</v>
      </c>
      <c r="K1283" t="s">
        <v>614</v>
      </c>
      <c r="M1283" s="2">
        <v>480</v>
      </c>
    </row>
    <row r="1284" spans="1:13" s="69" customFormat="1" ht="12.75">
      <c r="A1284" s="10"/>
      <c r="B1284" s="276">
        <f>SUM(B1283)</f>
        <v>40000</v>
      </c>
      <c r="C1284" s="10"/>
      <c r="D1284" s="10"/>
      <c r="E1284" s="107" t="s">
        <v>650</v>
      </c>
      <c r="F1284" s="99"/>
      <c r="G1284" s="17"/>
      <c r="H1284" s="67">
        <v>0</v>
      </c>
      <c r="I1284" s="68">
        <f t="shared" si="103"/>
        <v>83.33333333333333</v>
      </c>
      <c r="M1284" s="2">
        <v>480</v>
      </c>
    </row>
    <row r="1285" spans="2:13" ht="12.75">
      <c r="B1285" s="274"/>
      <c r="H1285" s="5">
        <f t="shared" si="100"/>
        <v>0</v>
      </c>
      <c r="I1285" s="21">
        <f t="shared" si="103"/>
        <v>0</v>
      </c>
      <c r="M1285" s="2">
        <v>480</v>
      </c>
    </row>
    <row r="1286" spans="2:13" ht="12.75">
      <c r="B1286" s="274"/>
      <c r="H1286" s="5">
        <f t="shared" si="100"/>
        <v>0</v>
      </c>
      <c r="I1286" s="21">
        <f t="shared" si="103"/>
        <v>0</v>
      </c>
      <c r="M1286" s="2">
        <v>480</v>
      </c>
    </row>
    <row r="1287" spans="2:13" ht="12.75">
      <c r="B1287" s="274">
        <v>40000</v>
      </c>
      <c r="C1287" s="106" t="s">
        <v>638</v>
      </c>
      <c r="D1287" t="s">
        <v>553</v>
      </c>
      <c r="E1287" s="110" t="s">
        <v>651</v>
      </c>
      <c r="F1287" s="58" t="s">
        <v>627</v>
      </c>
      <c r="G1287" s="102" t="s">
        <v>250</v>
      </c>
      <c r="H1287" s="5">
        <f t="shared" si="100"/>
        <v>-40000</v>
      </c>
      <c r="I1287" s="21">
        <f t="shared" si="103"/>
        <v>83.33333333333333</v>
      </c>
      <c r="K1287" t="s">
        <v>614</v>
      </c>
      <c r="M1287" s="2">
        <v>480</v>
      </c>
    </row>
    <row r="1288" spans="1:13" s="69" customFormat="1" ht="12.75">
      <c r="A1288" s="10"/>
      <c r="B1288" s="276">
        <f>SUM(B1287)</f>
        <v>40000</v>
      </c>
      <c r="C1288" s="10"/>
      <c r="D1288" s="10"/>
      <c r="E1288" s="109" t="s">
        <v>651</v>
      </c>
      <c r="F1288" s="99"/>
      <c r="G1288" s="17"/>
      <c r="H1288" s="67"/>
      <c r="I1288" s="68">
        <f>+B1288/M1288</f>
        <v>83.33333333333333</v>
      </c>
      <c r="M1288" s="2">
        <v>480</v>
      </c>
    </row>
    <row r="1289" spans="2:13" ht="12.75">
      <c r="B1289" s="274"/>
      <c r="H1289" s="5">
        <f t="shared" si="100"/>
        <v>0</v>
      </c>
      <c r="I1289" s="21">
        <f t="shared" si="103"/>
        <v>0</v>
      </c>
      <c r="M1289" s="2">
        <v>480</v>
      </c>
    </row>
    <row r="1290" spans="2:13" ht="12.75">
      <c r="B1290" s="274"/>
      <c r="H1290" s="5">
        <f t="shared" si="100"/>
        <v>0</v>
      </c>
      <c r="I1290" s="21">
        <f>+B1290/M1290</f>
        <v>0</v>
      </c>
      <c r="M1290" s="2">
        <v>480</v>
      </c>
    </row>
    <row r="1291" spans="2:13" ht="12.75">
      <c r="B1291" s="274"/>
      <c r="H1291" s="5">
        <f t="shared" si="100"/>
        <v>0</v>
      </c>
      <c r="I1291" s="21">
        <f aca="true" t="shared" si="104" ref="I1291:I1322">+B1291/M1291</f>
        <v>0</v>
      </c>
      <c r="M1291" s="2">
        <v>480</v>
      </c>
    </row>
    <row r="1292" spans="1:13" s="69" customFormat="1" ht="12.75">
      <c r="A1292" s="10"/>
      <c r="B1292" s="279">
        <f>B1296+B1300</f>
        <v>20000</v>
      </c>
      <c r="C1292" s="98" t="s">
        <v>652</v>
      </c>
      <c r="D1292" s="10"/>
      <c r="E1292" s="10"/>
      <c r="F1292" s="99"/>
      <c r="G1292" s="17"/>
      <c r="H1292" s="67">
        <f t="shared" si="100"/>
        <v>-20000</v>
      </c>
      <c r="I1292" s="68">
        <f t="shared" si="104"/>
        <v>41.666666666666664</v>
      </c>
      <c r="M1292" s="2">
        <v>480</v>
      </c>
    </row>
    <row r="1293" spans="2:13" ht="12.75">
      <c r="B1293" s="274"/>
      <c r="H1293" s="5">
        <v>0</v>
      </c>
      <c r="I1293" s="21">
        <f t="shared" si="104"/>
        <v>0</v>
      </c>
      <c r="M1293" s="2">
        <v>480</v>
      </c>
    </row>
    <row r="1294" spans="2:13" ht="12.75">
      <c r="B1294" s="274"/>
      <c r="H1294" s="5">
        <f t="shared" si="100"/>
        <v>0</v>
      </c>
      <c r="I1294" s="21">
        <f t="shared" si="104"/>
        <v>0</v>
      </c>
      <c r="M1294" s="2">
        <v>480</v>
      </c>
    </row>
    <row r="1295" spans="1:13" s="14" customFormat="1" ht="12.75">
      <c r="A1295" s="1"/>
      <c r="B1295" s="274">
        <v>15000</v>
      </c>
      <c r="C1295" s="1" t="s">
        <v>653</v>
      </c>
      <c r="D1295" s="1" t="s">
        <v>553</v>
      </c>
      <c r="E1295" s="1" t="s">
        <v>642</v>
      </c>
      <c r="F1295" s="58" t="s">
        <v>627</v>
      </c>
      <c r="G1295" s="26" t="s">
        <v>163</v>
      </c>
      <c r="H1295" s="5">
        <f t="shared" si="100"/>
        <v>-15000</v>
      </c>
      <c r="I1295" s="21">
        <f t="shared" si="104"/>
        <v>31.25</v>
      </c>
      <c r="J1295"/>
      <c r="K1295" t="s">
        <v>614</v>
      </c>
      <c r="L1295"/>
      <c r="M1295" s="2">
        <v>480</v>
      </c>
    </row>
    <row r="1296" spans="1:13" s="69" customFormat="1" ht="12.75">
      <c r="A1296" s="10"/>
      <c r="B1296" s="276">
        <f>SUM(B1295)</f>
        <v>15000</v>
      </c>
      <c r="C1296" s="10"/>
      <c r="D1296" s="10"/>
      <c r="E1296" s="10" t="s">
        <v>654</v>
      </c>
      <c r="F1296" s="99"/>
      <c r="G1296" s="17"/>
      <c r="H1296" s="67">
        <v>0</v>
      </c>
      <c r="I1296" s="68">
        <f t="shared" si="104"/>
        <v>31.25</v>
      </c>
      <c r="M1296" s="2">
        <v>480</v>
      </c>
    </row>
    <row r="1297" spans="2:13" ht="12.75">
      <c r="B1297" s="274"/>
      <c r="H1297" s="5">
        <f t="shared" si="100"/>
        <v>0</v>
      </c>
      <c r="I1297" s="21">
        <f t="shared" si="104"/>
        <v>0</v>
      </c>
      <c r="M1297" s="2">
        <v>480</v>
      </c>
    </row>
    <row r="1298" spans="2:13" ht="12.75">
      <c r="B1298" s="274"/>
      <c r="H1298" s="5">
        <f t="shared" si="100"/>
        <v>0</v>
      </c>
      <c r="I1298" s="21">
        <f t="shared" si="104"/>
        <v>0</v>
      </c>
      <c r="M1298" s="2">
        <v>480</v>
      </c>
    </row>
    <row r="1299" spans="1:13" ht="12.75">
      <c r="A1299" s="11"/>
      <c r="B1299" s="277">
        <v>5000</v>
      </c>
      <c r="C1299" s="11" t="s">
        <v>655</v>
      </c>
      <c r="D1299" s="11" t="s">
        <v>553</v>
      </c>
      <c r="E1299" s="11" t="s">
        <v>656</v>
      </c>
      <c r="F1299" s="126" t="s">
        <v>657</v>
      </c>
      <c r="G1299" s="28" t="s">
        <v>610</v>
      </c>
      <c r="H1299" s="5">
        <f t="shared" si="100"/>
        <v>-5000</v>
      </c>
      <c r="I1299" s="21">
        <f t="shared" si="104"/>
        <v>10.416666666666666</v>
      </c>
      <c r="J1299" s="14"/>
      <c r="K1299" s="14" t="s">
        <v>614</v>
      </c>
      <c r="L1299" s="14"/>
      <c r="M1299" s="2">
        <v>480</v>
      </c>
    </row>
    <row r="1300" spans="1:13" ht="12.75">
      <c r="A1300" s="10"/>
      <c r="B1300" s="276">
        <f>SUM(B1299)</f>
        <v>5000</v>
      </c>
      <c r="C1300" s="10"/>
      <c r="D1300" s="10"/>
      <c r="E1300" s="10" t="s">
        <v>656</v>
      </c>
      <c r="F1300" s="99"/>
      <c r="G1300" s="17"/>
      <c r="H1300" s="67">
        <v>0</v>
      </c>
      <c r="I1300" s="68">
        <f t="shared" si="104"/>
        <v>10.416666666666666</v>
      </c>
      <c r="J1300" s="69"/>
      <c r="K1300" s="69"/>
      <c r="L1300" s="69"/>
      <c r="M1300" s="2">
        <v>480</v>
      </c>
    </row>
    <row r="1301" spans="2:13" ht="12.75">
      <c r="B1301" s="274"/>
      <c r="H1301" s="5">
        <f t="shared" si="100"/>
        <v>0</v>
      </c>
      <c r="I1301" s="21">
        <f t="shared" si="104"/>
        <v>0</v>
      </c>
      <c r="M1301" s="2">
        <v>480</v>
      </c>
    </row>
    <row r="1302" spans="2:13" ht="12.75">
      <c r="B1302" s="274"/>
      <c r="H1302" s="5">
        <f t="shared" si="100"/>
        <v>0</v>
      </c>
      <c r="I1302" s="21">
        <f t="shared" si="104"/>
        <v>0</v>
      </c>
      <c r="M1302" s="2">
        <v>480</v>
      </c>
    </row>
    <row r="1303" spans="1:13" s="14" customFormat="1" ht="12.75">
      <c r="A1303" s="1"/>
      <c r="B1303" s="274"/>
      <c r="C1303" s="1"/>
      <c r="D1303" s="1"/>
      <c r="E1303" s="1"/>
      <c r="F1303" s="58"/>
      <c r="G1303" s="26"/>
      <c r="H1303" s="5">
        <f t="shared" si="100"/>
        <v>0</v>
      </c>
      <c r="I1303" s="21">
        <f t="shared" si="104"/>
        <v>0</v>
      </c>
      <c r="J1303"/>
      <c r="K1303"/>
      <c r="L1303"/>
      <c r="M1303" s="2">
        <v>480</v>
      </c>
    </row>
    <row r="1304" spans="2:13" ht="12.75">
      <c r="B1304" s="277">
        <v>1000</v>
      </c>
      <c r="C1304" s="11" t="s">
        <v>658</v>
      </c>
      <c r="D1304" s="11" t="s">
        <v>553</v>
      </c>
      <c r="E1304" s="11" t="s">
        <v>525</v>
      </c>
      <c r="F1304" s="58" t="s">
        <v>659</v>
      </c>
      <c r="G1304" s="28" t="s">
        <v>48</v>
      </c>
      <c r="H1304" s="5">
        <f t="shared" si="100"/>
        <v>-1000</v>
      </c>
      <c r="I1304" s="21">
        <f t="shared" si="104"/>
        <v>2.0833333333333335</v>
      </c>
      <c r="K1304" t="s">
        <v>593</v>
      </c>
      <c r="M1304" s="2">
        <v>480</v>
      </c>
    </row>
    <row r="1305" spans="2:13" ht="12.75">
      <c r="B1305" s="274">
        <v>6000</v>
      </c>
      <c r="C1305" s="1" t="s">
        <v>660</v>
      </c>
      <c r="D1305" s="11" t="s">
        <v>553</v>
      </c>
      <c r="E1305" s="1" t="s">
        <v>525</v>
      </c>
      <c r="F1305" s="58" t="s">
        <v>661</v>
      </c>
      <c r="G1305" s="26" t="s">
        <v>35</v>
      </c>
      <c r="H1305" s="5">
        <f t="shared" si="100"/>
        <v>-7000</v>
      </c>
      <c r="I1305" s="21">
        <f>+B1305/M1305</f>
        <v>12.5</v>
      </c>
      <c r="K1305" t="s">
        <v>593</v>
      </c>
      <c r="M1305" s="2">
        <v>480</v>
      </c>
    </row>
    <row r="1306" spans="2:13" ht="12.75">
      <c r="B1306" s="274">
        <v>6000</v>
      </c>
      <c r="C1306" s="1" t="s">
        <v>660</v>
      </c>
      <c r="D1306" s="11" t="s">
        <v>553</v>
      </c>
      <c r="E1306" s="1" t="s">
        <v>525</v>
      </c>
      <c r="F1306" s="58" t="s">
        <v>662</v>
      </c>
      <c r="G1306" s="26" t="s">
        <v>129</v>
      </c>
      <c r="H1306" s="5">
        <f t="shared" si="100"/>
        <v>-13000</v>
      </c>
      <c r="I1306" s="21">
        <f t="shared" si="104"/>
        <v>12.5</v>
      </c>
      <c r="K1306" t="s">
        <v>593</v>
      </c>
      <c r="M1306" s="2">
        <v>480</v>
      </c>
    </row>
    <row r="1307" spans="1:13" ht="12.75">
      <c r="A1307" s="11"/>
      <c r="B1307" s="277">
        <v>13000</v>
      </c>
      <c r="C1307" s="11" t="s">
        <v>663</v>
      </c>
      <c r="D1307" s="11" t="s">
        <v>553</v>
      </c>
      <c r="E1307" s="11" t="s">
        <v>525</v>
      </c>
      <c r="F1307" s="126" t="s">
        <v>664</v>
      </c>
      <c r="G1307" s="28" t="s">
        <v>167</v>
      </c>
      <c r="H1307" s="5">
        <f t="shared" si="100"/>
        <v>-26000</v>
      </c>
      <c r="I1307" s="21">
        <f t="shared" si="104"/>
        <v>27.083333333333332</v>
      </c>
      <c r="J1307" s="14"/>
      <c r="K1307" s="14" t="s">
        <v>593</v>
      </c>
      <c r="L1307" s="14"/>
      <c r="M1307" s="2">
        <v>480</v>
      </c>
    </row>
    <row r="1308" spans="2:13" ht="12.75">
      <c r="B1308" s="274">
        <v>7600</v>
      </c>
      <c r="C1308" s="1" t="s">
        <v>668</v>
      </c>
      <c r="D1308" s="1" t="s">
        <v>553</v>
      </c>
      <c r="E1308" s="1" t="s">
        <v>525</v>
      </c>
      <c r="F1308" s="58" t="s">
        <v>669</v>
      </c>
      <c r="G1308" s="26" t="s">
        <v>222</v>
      </c>
      <c r="H1308" s="5">
        <f t="shared" si="100"/>
        <v>-33600</v>
      </c>
      <c r="I1308" s="21">
        <f t="shared" si="104"/>
        <v>15.833333333333334</v>
      </c>
      <c r="K1308" t="s">
        <v>593</v>
      </c>
      <c r="M1308" s="2">
        <v>480</v>
      </c>
    </row>
    <row r="1309" spans="2:13" ht="12.75">
      <c r="B1309" s="274">
        <v>2500</v>
      </c>
      <c r="C1309" s="74" t="s">
        <v>671</v>
      </c>
      <c r="D1309" s="11" t="s">
        <v>553</v>
      </c>
      <c r="E1309" s="74" t="s">
        <v>525</v>
      </c>
      <c r="F1309" s="58" t="s">
        <v>672</v>
      </c>
      <c r="G1309" s="26" t="s">
        <v>50</v>
      </c>
      <c r="H1309" s="5">
        <f t="shared" si="100"/>
        <v>-36100</v>
      </c>
      <c r="I1309" s="21">
        <f t="shared" si="104"/>
        <v>5.208333333333333</v>
      </c>
      <c r="J1309" s="75"/>
      <c r="K1309" t="s">
        <v>575</v>
      </c>
      <c r="L1309" s="75"/>
      <c r="M1309" s="2">
        <v>480</v>
      </c>
    </row>
    <row r="1310" spans="2:13" ht="12.75">
      <c r="B1310" s="274">
        <v>750</v>
      </c>
      <c r="C1310" s="1" t="s">
        <v>673</v>
      </c>
      <c r="D1310" s="11" t="s">
        <v>553</v>
      </c>
      <c r="E1310" s="1" t="s">
        <v>525</v>
      </c>
      <c r="F1310" s="58" t="s">
        <v>674</v>
      </c>
      <c r="G1310" s="26" t="s">
        <v>50</v>
      </c>
      <c r="H1310" s="5">
        <f t="shared" si="100"/>
        <v>-36850</v>
      </c>
      <c r="I1310" s="21">
        <f t="shared" si="104"/>
        <v>1.5625</v>
      </c>
      <c r="K1310" t="s">
        <v>575</v>
      </c>
      <c r="M1310" s="2">
        <v>480</v>
      </c>
    </row>
    <row r="1311" spans="2:13" ht="12.75">
      <c r="B1311" s="274">
        <v>750</v>
      </c>
      <c r="C1311" s="1" t="s">
        <v>675</v>
      </c>
      <c r="D1311" s="11" t="s">
        <v>553</v>
      </c>
      <c r="E1311" s="1" t="s">
        <v>525</v>
      </c>
      <c r="F1311" s="58" t="s">
        <v>676</v>
      </c>
      <c r="G1311" s="26" t="s">
        <v>50</v>
      </c>
      <c r="H1311" s="5">
        <f t="shared" si="100"/>
        <v>-37600</v>
      </c>
      <c r="I1311" s="21">
        <f t="shared" si="104"/>
        <v>1.5625</v>
      </c>
      <c r="K1311" t="s">
        <v>575</v>
      </c>
      <c r="M1311" s="2">
        <v>480</v>
      </c>
    </row>
    <row r="1312" spans="2:13" ht="12.75">
      <c r="B1312" s="274">
        <v>2000</v>
      </c>
      <c r="C1312" s="11" t="s">
        <v>677</v>
      </c>
      <c r="D1312" s="11" t="s">
        <v>553</v>
      </c>
      <c r="E1312" s="1" t="s">
        <v>525</v>
      </c>
      <c r="F1312" s="58" t="s">
        <v>678</v>
      </c>
      <c r="G1312" s="26" t="s">
        <v>54</v>
      </c>
      <c r="H1312" s="5">
        <f t="shared" si="100"/>
        <v>-39600</v>
      </c>
      <c r="I1312" s="21">
        <f t="shared" si="104"/>
        <v>4.166666666666667</v>
      </c>
      <c r="K1312" t="s">
        <v>575</v>
      </c>
      <c r="M1312" s="2">
        <v>480</v>
      </c>
    </row>
    <row r="1313" spans="1:13" s="115" customFormat="1" ht="12.75">
      <c r="A1313" s="1"/>
      <c r="B1313" s="274">
        <v>1700</v>
      </c>
      <c r="C1313" s="1" t="s">
        <v>679</v>
      </c>
      <c r="D1313" s="1" t="s">
        <v>553</v>
      </c>
      <c r="E1313" s="1" t="s">
        <v>525</v>
      </c>
      <c r="F1313" s="58" t="s">
        <v>680</v>
      </c>
      <c r="G1313" s="26" t="s">
        <v>56</v>
      </c>
      <c r="H1313" s="5">
        <f t="shared" si="100"/>
        <v>-41300</v>
      </c>
      <c r="I1313" s="21">
        <f t="shared" si="104"/>
        <v>3.5416666666666665</v>
      </c>
      <c r="J1313"/>
      <c r="K1313" t="s">
        <v>575</v>
      </c>
      <c r="L1313"/>
      <c r="M1313" s="2">
        <v>480</v>
      </c>
    </row>
    <row r="1314" spans="1:13" s="115" customFormat="1" ht="12.75">
      <c r="A1314" s="1"/>
      <c r="B1314" s="274">
        <v>5000</v>
      </c>
      <c r="C1314" s="11" t="s">
        <v>681</v>
      </c>
      <c r="D1314" s="1" t="s">
        <v>553</v>
      </c>
      <c r="E1314" s="1" t="s">
        <v>525</v>
      </c>
      <c r="F1314" s="58" t="s">
        <v>682</v>
      </c>
      <c r="G1314" s="26" t="s">
        <v>90</v>
      </c>
      <c r="H1314" s="5">
        <f t="shared" si="100"/>
        <v>-46300</v>
      </c>
      <c r="I1314" s="21">
        <f t="shared" si="104"/>
        <v>10.416666666666666</v>
      </c>
      <c r="J1314"/>
      <c r="K1314" t="s">
        <v>575</v>
      </c>
      <c r="L1314"/>
      <c r="M1314" s="2">
        <v>480</v>
      </c>
    </row>
    <row r="1315" spans="1:13" s="120" customFormat="1" ht="12.75">
      <c r="A1315" s="1"/>
      <c r="B1315" s="274">
        <v>600</v>
      </c>
      <c r="C1315" s="1" t="s">
        <v>685</v>
      </c>
      <c r="D1315" s="1" t="s">
        <v>553</v>
      </c>
      <c r="E1315" s="1" t="s">
        <v>525</v>
      </c>
      <c r="F1315" s="58" t="s">
        <v>686</v>
      </c>
      <c r="G1315" s="26" t="s">
        <v>129</v>
      </c>
      <c r="H1315" s="5">
        <f t="shared" si="100"/>
        <v>-46900</v>
      </c>
      <c r="I1315" s="21">
        <f t="shared" si="104"/>
        <v>1.25</v>
      </c>
      <c r="J1315"/>
      <c r="K1315" t="s">
        <v>575</v>
      </c>
      <c r="L1315"/>
      <c r="M1315" s="2">
        <v>480</v>
      </c>
    </row>
    <row r="1316" spans="1:13" ht="12.75">
      <c r="A1316" s="112"/>
      <c r="B1316" s="274">
        <v>500</v>
      </c>
      <c r="C1316" s="113" t="s">
        <v>690</v>
      </c>
      <c r="D1316" s="113" t="s">
        <v>553</v>
      </c>
      <c r="E1316" s="113" t="s">
        <v>525</v>
      </c>
      <c r="F1316" s="92" t="s">
        <v>691</v>
      </c>
      <c r="G1316" s="94" t="s">
        <v>167</v>
      </c>
      <c r="H1316" s="5">
        <f t="shared" si="100"/>
        <v>-47400</v>
      </c>
      <c r="I1316" s="114">
        <f t="shared" si="104"/>
        <v>1.0416666666666667</v>
      </c>
      <c r="J1316" s="115"/>
      <c r="K1316" s="116" t="s">
        <v>575</v>
      </c>
      <c r="L1316" s="116"/>
      <c r="M1316" s="2">
        <v>480</v>
      </c>
    </row>
    <row r="1317" spans="1:13" s="14" customFormat="1" ht="12.75">
      <c r="A1317" s="1"/>
      <c r="B1317" s="274">
        <v>1200</v>
      </c>
      <c r="C1317" s="1" t="s">
        <v>692</v>
      </c>
      <c r="D1317" s="1" t="s">
        <v>553</v>
      </c>
      <c r="E1317" s="1" t="s">
        <v>525</v>
      </c>
      <c r="F1317" s="58" t="s">
        <v>693</v>
      </c>
      <c r="G1317" s="26" t="s">
        <v>250</v>
      </c>
      <c r="H1317" s="5">
        <f>H1316-B1317</f>
        <v>-48600</v>
      </c>
      <c r="I1317" s="21">
        <f t="shared" si="104"/>
        <v>2.5</v>
      </c>
      <c r="J1317"/>
      <c r="K1317" t="s">
        <v>575</v>
      </c>
      <c r="L1317"/>
      <c r="M1317" s="2">
        <v>480</v>
      </c>
    </row>
    <row r="1318" spans="1:13" s="69" customFormat="1" ht="12.75">
      <c r="A1318" s="1"/>
      <c r="B1318" s="274">
        <v>2500</v>
      </c>
      <c r="C1318" s="1" t="s">
        <v>694</v>
      </c>
      <c r="D1318" s="11" t="s">
        <v>553</v>
      </c>
      <c r="E1318" s="1" t="s">
        <v>525</v>
      </c>
      <c r="F1318" s="58" t="s">
        <v>695</v>
      </c>
      <c r="G1318" s="26" t="s">
        <v>90</v>
      </c>
      <c r="H1318" s="5">
        <f>H1317-B1318</f>
        <v>-51100</v>
      </c>
      <c r="I1318" s="21">
        <f t="shared" si="104"/>
        <v>5.208333333333333</v>
      </c>
      <c r="J1318"/>
      <c r="K1318" t="s">
        <v>614</v>
      </c>
      <c r="L1318"/>
      <c r="M1318" s="2">
        <v>480</v>
      </c>
    </row>
    <row r="1319" spans="1:13" ht="12.75">
      <c r="A1319" s="11"/>
      <c r="B1319" s="277">
        <v>25000</v>
      </c>
      <c r="C1319" s="11" t="s">
        <v>696</v>
      </c>
      <c r="D1319" s="11" t="s">
        <v>553</v>
      </c>
      <c r="E1319" s="11" t="s">
        <v>525</v>
      </c>
      <c r="F1319" s="126" t="s">
        <v>697</v>
      </c>
      <c r="G1319" s="28" t="s">
        <v>252</v>
      </c>
      <c r="H1319" s="5">
        <f>H1318-B1319</f>
        <v>-76100</v>
      </c>
      <c r="I1319" s="21">
        <f t="shared" si="104"/>
        <v>52.083333333333336</v>
      </c>
      <c r="J1319" s="14"/>
      <c r="K1319" s="14" t="s">
        <v>614</v>
      </c>
      <c r="L1319" s="14"/>
      <c r="M1319" s="2">
        <v>480</v>
      </c>
    </row>
    <row r="1320" spans="2:13" ht="12.75">
      <c r="B1320" s="274">
        <v>3000</v>
      </c>
      <c r="C1320" s="1" t="s">
        <v>698</v>
      </c>
      <c r="D1320" s="1" t="s">
        <v>553</v>
      </c>
      <c r="E1320" s="1" t="s">
        <v>525</v>
      </c>
      <c r="F1320" s="58" t="s">
        <v>699</v>
      </c>
      <c r="G1320" s="26" t="s">
        <v>630</v>
      </c>
      <c r="H1320" s="5">
        <f>H1319-B1320</f>
        <v>-79100</v>
      </c>
      <c r="I1320" s="21">
        <f t="shared" si="104"/>
        <v>6.25</v>
      </c>
      <c r="K1320" t="s">
        <v>614</v>
      </c>
      <c r="M1320" s="2">
        <v>480</v>
      </c>
    </row>
    <row r="1321" spans="2:13" ht="12.75">
      <c r="B1321" s="274">
        <v>1400</v>
      </c>
      <c r="C1321" s="1" t="s">
        <v>700</v>
      </c>
      <c r="D1321" s="1" t="s">
        <v>553</v>
      </c>
      <c r="E1321" s="1" t="s">
        <v>525</v>
      </c>
      <c r="F1321" s="58" t="s">
        <v>701</v>
      </c>
      <c r="G1321" s="26" t="s">
        <v>620</v>
      </c>
      <c r="H1321" s="5">
        <f>H1320-B1321</f>
        <v>-80500</v>
      </c>
      <c r="I1321" s="21">
        <f>+B1321/M1321</f>
        <v>2.9166666666666665</v>
      </c>
      <c r="K1321" t="s">
        <v>614</v>
      </c>
      <c r="M1321" s="2">
        <v>480</v>
      </c>
    </row>
    <row r="1322" spans="1:13" s="14" customFormat="1" ht="12.75">
      <c r="A1322" s="10"/>
      <c r="B1322" s="276">
        <f>SUM(B1304:B1321)</f>
        <v>80500</v>
      </c>
      <c r="C1322" s="10"/>
      <c r="D1322" s="10"/>
      <c r="E1322" s="10" t="s">
        <v>525</v>
      </c>
      <c r="F1322" s="99"/>
      <c r="G1322" s="17"/>
      <c r="H1322" s="67">
        <v>0</v>
      </c>
      <c r="I1322" s="68">
        <f t="shared" si="104"/>
        <v>167.70833333333334</v>
      </c>
      <c r="J1322" s="69"/>
      <c r="K1322" s="69"/>
      <c r="L1322" s="69"/>
      <c r="M1322" s="2">
        <v>480</v>
      </c>
    </row>
    <row r="1323" spans="1:13" s="14" customFormat="1" ht="12.75">
      <c r="A1323" s="1"/>
      <c r="B1323" s="5"/>
      <c r="C1323" s="1"/>
      <c r="D1323" s="1"/>
      <c r="E1323" s="1"/>
      <c r="F1323" s="58"/>
      <c r="G1323" s="26"/>
      <c r="H1323" s="5">
        <f aca="true" t="shared" si="105" ref="H1323:H1338">H1322-B1323</f>
        <v>0</v>
      </c>
      <c r="I1323" s="21">
        <f aca="true" t="shared" si="106" ref="I1323:I1334">+B1323/M1323</f>
        <v>0</v>
      </c>
      <c r="J1323"/>
      <c r="K1323"/>
      <c r="L1323"/>
      <c r="M1323" s="2">
        <v>480</v>
      </c>
    </row>
    <row r="1324" spans="1:13" s="14" customFormat="1" ht="12.75">
      <c r="A1324" s="1"/>
      <c r="B1324" s="5"/>
      <c r="C1324" s="1"/>
      <c r="D1324" s="1"/>
      <c r="E1324" s="1"/>
      <c r="F1324" s="58"/>
      <c r="G1324" s="26"/>
      <c r="H1324" s="5">
        <f t="shared" si="105"/>
        <v>0</v>
      </c>
      <c r="I1324" s="21">
        <f t="shared" si="106"/>
        <v>0</v>
      </c>
      <c r="J1324"/>
      <c r="K1324"/>
      <c r="L1324"/>
      <c r="M1324" s="2">
        <v>480</v>
      </c>
    </row>
    <row r="1325" spans="1:13" s="14" customFormat="1" ht="12.75">
      <c r="A1325" s="11"/>
      <c r="B1325" s="273">
        <v>180000</v>
      </c>
      <c r="C1325" s="1" t="s">
        <v>702</v>
      </c>
      <c r="D1325" s="1" t="s">
        <v>21</v>
      </c>
      <c r="E1325" s="1"/>
      <c r="F1325" s="48" t="s">
        <v>335</v>
      </c>
      <c r="G1325" s="28" t="s">
        <v>35</v>
      </c>
      <c r="H1325" s="5">
        <f t="shared" si="105"/>
        <v>-180000</v>
      </c>
      <c r="I1325" s="21">
        <f t="shared" si="106"/>
        <v>375</v>
      </c>
      <c r="J1325"/>
      <c r="K1325"/>
      <c r="L1325"/>
      <c r="M1325" s="2">
        <v>480</v>
      </c>
    </row>
    <row r="1326" spans="1:13" s="14" customFormat="1" ht="12.75">
      <c r="A1326" s="11"/>
      <c r="B1326" s="178">
        <v>20000</v>
      </c>
      <c r="C1326" s="1" t="s">
        <v>702</v>
      </c>
      <c r="D1326" s="1" t="s">
        <v>21</v>
      </c>
      <c r="E1326" s="1" t="s">
        <v>337</v>
      </c>
      <c r="F1326" s="48"/>
      <c r="G1326" s="28" t="s">
        <v>35</v>
      </c>
      <c r="H1326" s="5">
        <f t="shared" si="105"/>
        <v>-200000</v>
      </c>
      <c r="I1326" s="21">
        <f t="shared" si="106"/>
        <v>41.666666666666664</v>
      </c>
      <c r="J1326"/>
      <c r="K1326"/>
      <c r="L1326"/>
      <c r="M1326" s="2">
        <v>480</v>
      </c>
    </row>
    <row r="1327" spans="1:13" s="14" customFormat="1" ht="12.75">
      <c r="A1327" s="11"/>
      <c r="B1327" s="273">
        <v>80000</v>
      </c>
      <c r="C1327" s="11" t="s">
        <v>703</v>
      </c>
      <c r="D1327" s="1" t="s">
        <v>21</v>
      </c>
      <c r="E1327" s="11"/>
      <c r="F1327" s="86" t="s">
        <v>335</v>
      </c>
      <c r="G1327" s="28" t="s">
        <v>35</v>
      </c>
      <c r="H1327" s="5">
        <f>H1326-B1327</f>
        <v>-280000</v>
      </c>
      <c r="I1327" s="21">
        <f t="shared" si="106"/>
        <v>166.66666666666666</v>
      </c>
      <c r="M1327" s="2">
        <v>480</v>
      </c>
    </row>
    <row r="1328" spans="1:14" ht="12.75">
      <c r="A1328" s="34"/>
      <c r="B1328" s="272">
        <v>130000</v>
      </c>
      <c r="C1328" s="1" t="s">
        <v>593</v>
      </c>
      <c r="D1328" s="1" t="s">
        <v>21</v>
      </c>
      <c r="F1328" s="48" t="s">
        <v>335</v>
      </c>
      <c r="G1328" s="28" t="s">
        <v>35</v>
      </c>
      <c r="H1328" s="5">
        <f t="shared" si="105"/>
        <v>-410000</v>
      </c>
      <c r="I1328" s="21">
        <f t="shared" si="106"/>
        <v>270.8333333333333</v>
      </c>
      <c r="M1328" s="2">
        <v>480</v>
      </c>
      <c r="N1328" s="82">
        <v>500</v>
      </c>
    </row>
    <row r="1329" spans="1:13" ht="12.75">
      <c r="A1329" s="11"/>
      <c r="B1329" s="178">
        <v>20000</v>
      </c>
      <c r="C1329" s="1" t="s">
        <v>593</v>
      </c>
      <c r="D1329" s="1" t="s">
        <v>21</v>
      </c>
      <c r="E1329" s="1" t="s">
        <v>337</v>
      </c>
      <c r="F1329" s="48"/>
      <c r="G1329" s="28" t="s">
        <v>35</v>
      </c>
      <c r="H1329" s="5">
        <f t="shared" si="105"/>
        <v>-430000</v>
      </c>
      <c r="I1329" s="21">
        <f t="shared" si="106"/>
        <v>41.666666666666664</v>
      </c>
      <c r="M1329" s="2">
        <v>480</v>
      </c>
    </row>
    <row r="1330" spans="1:13" ht="12.75">
      <c r="A1330" s="11"/>
      <c r="B1330" s="263">
        <v>16835</v>
      </c>
      <c r="C1330" s="1" t="s">
        <v>593</v>
      </c>
      <c r="D1330" s="1" t="s">
        <v>21</v>
      </c>
      <c r="E1330" s="1" t="s">
        <v>920</v>
      </c>
      <c r="F1330" s="48"/>
      <c r="G1330" s="28" t="s">
        <v>35</v>
      </c>
      <c r="H1330" s="5">
        <f>H1329-B1330</f>
        <v>-446835</v>
      </c>
      <c r="I1330" s="21">
        <f t="shared" si="106"/>
        <v>35.072916666666664</v>
      </c>
      <c r="M1330" s="32">
        <v>480</v>
      </c>
    </row>
    <row r="1331" spans="1:13" ht="12.75">
      <c r="A1331" s="11"/>
      <c r="B1331" s="178">
        <v>20000</v>
      </c>
      <c r="C1331" s="1" t="s">
        <v>575</v>
      </c>
      <c r="D1331" s="1" t="s">
        <v>21</v>
      </c>
      <c r="E1331" s="1" t="s">
        <v>337</v>
      </c>
      <c r="F1331" s="48"/>
      <c r="G1331" s="28" t="s">
        <v>35</v>
      </c>
      <c r="H1331" s="5">
        <f>H1330-B1331</f>
        <v>-466835</v>
      </c>
      <c r="I1331" s="21">
        <f t="shared" si="106"/>
        <v>41.666666666666664</v>
      </c>
      <c r="M1331" s="2">
        <v>480</v>
      </c>
    </row>
    <row r="1332" spans="1:13" ht="12.75">
      <c r="A1332" s="34"/>
      <c r="B1332" s="272">
        <v>150000</v>
      </c>
      <c r="C1332" s="1" t="s">
        <v>575</v>
      </c>
      <c r="D1332" s="1" t="s">
        <v>21</v>
      </c>
      <c r="F1332" s="48" t="s">
        <v>335</v>
      </c>
      <c r="G1332" s="28" t="s">
        <v>35</v>
      </c>
      <c r="H1332" s="5">
        <f>H1331-B1332</f>
        <v>-616835</v>
      </c>
      <c r="I1332" s="21">
        <f t="shared" si="106"/>
        <v>312.5</v>
      </c>
      <c r="M1332" s="2">
        <v>480</v>
      </c>
    </row>
    <row r="1333" spans="1:13" ht="12.75">
      <c r="A1333" s="34"/>
      <c r="B1333" s="264">
        <v>19425</v>
      </c>
      <c r="C1333" s="1" t="s">
        <v>575</v>
      </c>
      <c r="D1333" s="1" t="s">
        <v>21</v>
      </c>
      <c r="F1333" s="48"/>
      <c r="G1333" s="28" t="s">
        <v>35</v>
      </c>
      <c r="H1333" s="5">
        <f>H1332-B1333</f>
        <v>-636260</v>
      </c>
      <c r="I1333" s="21">
        <f t="shared" si="106"/>
        <v>40.46875</v>
      </c>
      <c r="M1333" s="32">
        <v>480</v>
      </c>
    </row>
    <row r="1334" spans="1:13" ht="12.75">
      <c r="A1334" s="10"/>
      <c r="B1334" s="62">
        <f>SUM(B1325:B1333)</f>
        <v>636260</v>
      </c>
      <c r="C1334" s="10" t="s">
        <v>894</v>
      </c>
      <c r="D1334" s="10"/>
      <c r="E1334" s="10"/>
      <c r="F1334" s="87"/>
      <c r="G1334" s="17"/>
      <c r="H1334" s="88">
        <v>0</v>
      </c>
      <c r="I1334" s="68">
        <f t="shared" si="106"/>
        <v>1325.5416666666667</v>
      </c>
      <c r="J1334" s="69"/>
      <c r="K1334" s="69"/>
      <c r="L1334" s="69"/>
      <c r="M1334" s="2">
        <v>480</v>
      </c>
    </row>
    <row r="1335" spans="8:13" ht="12.75">
      <c r="H1335" s="5">
        <f t="shared" si="105"/>
        <v>0</v>
      </c>
      <c r="I1335" s="21">
        <f aca="true" t="shared" si="107" ref="I1335:I1372">+B1335/M1335</f>
        <v>0</v>
      </c>
      <c r="M1335" s="2">
        <v>480</v>
      </c>
    </row>
    <row r="1336" spans="8:13" ht="12.75">
      <c r="H1336" s="5">
        <f t="shared" si="105"/>
        <v>0</v>
      </c>
      <c r="I1336" s="21">
        <f t="shared" si="107"/>
        <v>0</v>
      </c>
      <c r="M1336" s="2">
        <v>480</v>
      </c>
    </row>
    <row r="1337" spans="1:13" s="14" customFormat="1" ht="12.75">
      <c r="A1337" s="1"/>
      <c r="B1337" s="5"/>
      <c r="C1337" s="1"/>
      <c r="D1337" s="1"/>
      <c r="E1337" s="1"/>
      <c r="F1337" s="58"/>
      <c r="G1337" s="26"/>
      <c r="H1337" s="5">
        <f t="shared" si="105"/>
        <v>0</v>
      </c>
      <c r="I1337" s="21">
        <f t="shared" si="107"/>
        <v>0</v>
      </c>
      <c r="J1337"/>
      <c r="K1337"/>
      <c r="L1337"/>
      <c r="M1337" s="2">
        <v>480</v>
      </c>
    </row>
    <row r="1338" spans="8:13" ht="12.75">
      <c r="H1338" s="5">
        <f t="shared" si="105"/>
        <v>0</v>
      </c>
      <c r="I1338" s="21">
        <f t="shared" si="107"/>
        <v>0</v>
      </c>
      <c r="M1338" s="2">
        <v>480</v>
      </c>
    </row>
    <row r="1339" spans="1:13" ht="13.5" thickBot="1">
      <c r="A1339" s="52"/>
      <c r="B1339" s="59">
        <f>+B1356+B1360+B1365</f>
        <v>246003.2</v>
      </c>
      <c r="C1339" s="52"/>
      <c r="D1339" s="60" t="s">
        <v>22</v>
      </c>
      <c r="E1339" s="49"/>
      <c r="F1339" s="91"/>
      <c r="G1339" s="54"/>
      <c r="H1339" s="97">
        <f>H1338-B1339</f>
        <v>-246003.2</v>
      </c>
      <c r="I1339" s="118">
        <f t="shared" si="107"/>
        <v>512.5066666666667</v>
      </c>
      <c r="J1339" s="57"/>
      <c r="K1339" s="57"/>
      <c r="L1339" s="57"/>
      <c r="M1339" s="2">
        <v>480</v>
      </c>
    </row>
    <row r="1340" spans="2:13" ht="12.75">
      <c r="B1340" s="27"/>
      <c r="C1340" s="11"/>
      <c r="D1340" s="11"/>
      <c r="E1340" s="11"/>
      <c r="G1340" s="28"/>
      <c r="H1340" s="5">
        <v>0</v>
      </c>
      <c r="I1340" s="21">
        <f>+B1340/M1340</f>
        <v>0</v>
      </c>
      <c r="M1340" s="2">
        <v>480</v>
      </c>
    </row>
    <row r="1341" spans="1:14" ht="12.75">
      <c r="A1341" s="11"/>
      <c r="B1341" s="27"/>
      <c r="C1341" s="11"/>
      <c r="D1341" s="11"/>
      <c r="E1341" s="11"/>
      <c r="G1341" s="28"/>
      <c r="H1341" s="5">
        <v>1</v>
      </c>
      <c r="I1341" s="21">
        <f aca="true" t="shared" si="108" ref="I1341:I1355">+B1341/M1341</f>
        <v>0</v>
      </c>
      <c r="J1341" s="14"/>
      <c r="K1341" s="14"/>
      <c r="L1341" s="14"/>
      <c r="M1341" s="2">
        <v>480</v>
      </c>
      <c r="N1341" s="82"/>
    </row>
    <row r="1342" spans="2:13" ht="12.75">
      <c r="B1342" s="229">
        <v>5000</v>
      </c>
      <c r="C1342" s="72" t="s">
        <v>704</v>
      </c>
      <c r="D1342" s="11" t="s">
        <v>705</v>
      </c>
      <c r="E1342" s="1" t="s">
        <v>706</v>
      </c>
      <c r="F1342" s="58" t="s">
        <v>707</v>
      </c>
      <c r="G1342" s="29" t="s">
        <v>48</v>
      </c>
      <c r="H1342" s="5">
        <v>2</v>
      </c>
      <c r="I1342" s="21">
        <f t="shared" si="108"/>
        <v>10.416666666666666</v>
      </c>
      <c r="K1342" t="s">
        <v>0</v>
      </c>
      <c r="M1342" s="2">
        <v>480</v>
      </c>
    </row>
    <row r="1343" spans="2:13" ht="12.75">
      <c r="B1343" s="229">
        <v>2500</v>
      </c>
      <c r="C1343" s="72" t="s">
        <v>704</v>
      </c>
      <c r="D1343" s="1" t="s">
        <v>705</v>
      </c>
      <c r="E1343" s="1" t="s">
        <v>708</v>
      </c>
      <c r="F1343" s="58" t="s">
        <v>709</v>
      </c>
      <c r="G1343" s="26" t="s">
        <v>50</v>
      </c>
      <c r="H1343" s="5">
        <v>3</v>
      </c>
      <c r="I1343" s="21">
        <f t="shared" si="108"/>
        <v>5.208333333333333</v>
      </c>
      <c r="K1343" t="s">
        <v>0</v>
      </c>
      <c r="M1343" s="2">
        <v>480</v>
      </c>
    </row>
    <row r="1344" spans="2:13" ht="12.75">
      <c r="B1344" s="229">
        <v>5000</v>
      </c>
      <c r="C1344" s="72" t="s">
        <v>704</v>
      </c>
      <c r="D1344" s="1" t="s">
        <v>705</v>
      </c>
      <c r="E1344" s="1" t="s">
        <v>710</v>
      </c>
      <c r="F1344" s="58" t="s">
        <v>711</v>
      </c>
      <c r="G1344" s="26" t="s">
        <v>54</v>
      </c>
      <c r="H1344" s="5">
        <v>4</v>
      </c>
      <c r="I1344" s="21">
        <f t="shared" si="108"/>
        <v>10.416666666666666</v>
      </c>
      <c r="K1344" t="s">
        <v>0</v>
      </c>
      <c r="M1344" s="2">
        <v>480</v>
      </c>
    </row>
    <row r="1345" spans="2:13" ht="12.75">
      <c r="B1345" s="229">
        <v>5000</v>
      </c>
      <c r="C1345" s="72" t="s">
        <v>704</v>
      </c>
      <c r="D1345" s="1" t="s">
        <v>705</v>
      </c>
      <c r="E1345" s="1" t="s">
        <v>710</v>
      </c>
      <c r="F1345" s="58" t="s">
        <v>712</v>
      </c>
      <c r="G1345" s="26" t="s">
        <v>54</v>
      </c>
      <c r="H1345" s="5">
        <v>5</v>
      </c>
      <c r="I1345" s="21">
        <f t="shared" si="108"/>
        <v>10.416666666666666</v>
      </c>
      <c r="K1345" t="s">
        <v>0</v>
      </c>
      <c r="M1345" s="2">
        <v>480</v>
      </c>
    </row>
    <row r="1346" spans="2:13" ht="12.75">
      <c r="B1346" s="229">
        <v>6460</v>
      </c>
      <c r="C1346" s="72" t="s">
        <v>704</v>
      </c>
      <c r="D1346" s="1" t="s">
        <v>705</v>
      </c>
      <c r="E1346" s="1" t="s">
        <v>710</v>
      </c>
      <c r="F1346" s="58" t="s">
        <v>912</v>
      </c>
      <c r="G1346" s="26" t="s">
        <v>54</v>
      </c>
      <c r="H1346" s="5">
        <v>6</v>
      </c>
      <c r="I1346" s="21">
        <f t="shared" si="108"/>
        <v>13.458333333333334</v>
      </c>
      <c r="K1346" t="s">
        <v>0</v>
      </c>
      <c r="M1346" s="2">
        <v>480</v>
      </c>
    </row>
    <row r="1347" spans="2:13" ht="12.75">
      <c r="B1347" s="229">
        <v>4848</v>
      </c>
      <c r="C1347" s="72" t="s">
        <v>704</v>
      </c>
      <c r="D1347" s="1" t="s">
        <v>705</v>
      </c>
      <c r="E1347" s="1" t="s">
        <v>713</v>
      </c>
      <c r="F1347" s="92" t="s">
        <v>915</v>
      </c>
      <c r="G1347" s="26" t="s">
        <v>54</v>
      </c>
      <c r="H1347" s="5">
        <v>7</v>
      </c>
      <c r="I1347" s="21">
        <f t="shared" si="108"/>
        <v>10.1</v>
      </c>
      <c r="K1347" t="s">
        <v>0</v>
      </c>
      <c r="M1347" s="2">
        <v>480</v>
      </c>
    </row>
    <row r="1348" spans="2:13" ht="12.75">
      <c r="B1348" s="229">
        <v>3000</v>
      </c>
      <c r="C1348" s="72" t="s">
        <v>704</v>
      </c>
      <c r="D1348" s="1" t="s">
        <v>705</v>
      </c>
      <c r="E1348" s="1" t="s">
        <v>713</v>
      </c>
      <c r="F1348" s="58" t="s">
        <v>714</v>
      </c>
      <c r="G1348" s="26" t="s">
        <v>56</v>
      </c>
      <c r="H1348" s="5">
        <v>8</v>
      </c>
      <c r="I1348" s="21">
        <f t="shared" si="108"/>
        <v>6.25</v>
      </c>
      <c r="K1348" t="s">
        <v>0</v>
      </c>
      <c r="M1348" s="2">
        <v>480</v>
      </c>
    </row>
    <row r="1349" spans="2:13" ht="12.75">
      <c r="B1349" s="229">
        <v>48000</v>
      </c>
      <c r="C1349" s="72" t="s">
        <v>704</v>
      </c>
      <c r="D1349" s="1" t="s">
        <v>705</v>
      </c>
      <c r="E1349" s="1" t="s">
        <v>713</v>
      </c>
      <c r="F1349" s="58" t="s">
        <v>914</v>
      </c>
      <c r="G1349" s="26" t="s">
        <v>56</v>
      </c>
      <c r="H1349" s="5">
        <v>9</v>
      </c>
      <c r="I1349" s="21">
        <f t="shared" si="108"/>
        <v>100</v>
      </c>
      <c r="K1349" t="s">
        <v>0</v>
      </c>
      <c r="M1349" s="2">
        <v>480</v>
      </c>
    </row>
    <row r="1350" spans="2:13" ht="12.75">
      <c r="B1350" s="229">
        <v>14395.2</v>
      </c>
      <c r="C1350" s="72" t="s">
        <v>142</v>
      </c>
      <c r="D1350" s="1" t="s">
        <v>705</v>
      </c>
      <c r="E1350" s="1" t="s">
        <v>713</v>
      </c>
      <c r="F1350" s="58" t="s">
        <v>914</v>
      </c>
      <c r="G1350" s="26" t="s">
        <v>56</v>
      </c>
      <c r="H1350" s="5">
        <v>10</v>
      </c>
      <c r="I1350" s="21">
        <f t="shared" si="108"/>
        <v>29.990000000000002</v>
      </c>
      <c r="K1350" t="s">
        <v>0</v>
      </c>
      <c r="M1350" s="2">
        <v>480</v>
      </c>
    </row>
    <row r="1351" spans="1:13" s="69" customFormat="1" ht="12.75">
      <c r="A1351" s="1"/>
      <c r="B1351" s="229">
        <v>5000</v>
      </c>
      <c r="C1351" s="72" t="s">
        <v>704</v>
      </c>
      <c r="D1351" s="1" t="s">
        <v>705</v>
      </c>
      <c r="E1351" s="1" t="s">
        <v>713</v>
      </c>
      <c r="F1351" s="58" t="s">
        <v>715</v>
      </c>
      <c r="G1351" s="26" t="s">
        <v>90</v>
      </c>
      <c r="H1351" s="5">
        <v>11</v>
      </c>
      <c r="I1351" s="21">
        <f t="shared" si="108"/>
        <v>10.416666666666666</v>
      </c>
      <c r="J1351"/>
      <c r="K1351" t="s">
        <v>0</v>
      </c>
      <c r="L1351"/>
      <c r="M1351" s="2">
        <v>480</v>
      </c>
    </row>
    <row r="1352" spans="2:13" ht="12.75">
      <c r="B1352" s="229">
        <v>5000</v>
      </c>
      <c r="C1352" s="72" t="s">
        <v>704</v>
      </c>
      <c r="D1352" s="1" t="s">
        <v>705</v>
      </c>
      <c r="E1352" s="1" t="s">
        <v>713</v>
      </c>
      <c r="F1352" s="92" t="s">
        <v>716</v>
      </c>
      <c r="G1352" s="26" t="s">
        <v>90</v>
      </c>
      <c r="H1352" s="5">
        <v>12</v>
      </c>
      <c r="I1352" s="21">
        <f t="shared" si="108"/>
        <v>10.416666666666666</v>
      </c>
      <c r="K1352" t="s">
        <v>0</v>
      </c>
      <c r="M1352" s="2">
        <v>480</v>
      </c>
    </row>
    <row r="1353" spans="2:13" ht="12.75">
      <c r="B1353" s="229">
        <v>4800</v>
      </c>
      <c r="C1353" s="72" t="s">
        <v>704</v>
      </c>
      <c r="D1353" s="1" t="s">
        <v>705</v>
      </c>
      <c r="E1353" s="1" t="s">
        <v>713</v>
      </c>
      <c r="F1353" s="92" t="s">
        <v>913</v>
      </c>
      <c r="G1353" s="26" t="s">
        <v>90</v>
      </c>
      <c r="H1353" s="5">
        <v>13</v>
      </c>
      <c r="I1353" s="21">
        <f t="shared" si="108"/>
        <v>10</v>
      </c>
      <c r="K1353" t="s">
        <v>0</v>
      </c>
      <c r="M1353" s="2">
        <v>480</v>
      </c>
    </row>
    <row r="1354" spans="2:13" ht="12.75">
      <c r="B1354" s="229">
        <v>5000</v>
      </c>
      <c r="C1354" s="72" t="s">
        <v>704</v>
      </c>
      <c r="D1354" s="1" t="s">
        <v>705</v>
      </c>
      <c r="E1354" s="1" t="s">
        <v>713</v>
      </c>
      <c r="F1354" s="58" t="s">
        <v>717</v>
      </c>
      <c r="G1354" s="26" t="s">
        <v>148</v>
      </c>
      <c r="H1354" s="5">
        <v>14</v>
      </c>
      <c r="I1354" s="21">
        <f t="shared" si="108"/>
        <v>10.416666666666666</v>
      </c>
      <c r="K1354" t="s">
        <v>0</v>
      </c>
      <c r="M1354" s="2">
        <v>480</v>
      </c>
    </row>
    <row r="1355" spans="2:13" ht="12.75">
      <c r="B1355" s="229">
        <v>6000</v>
      </c>
      <c r="C1355" s="72" t="s">
        <v>704</v>
      </c>
      <c r="D1355" s="1" t="s">
        <v>705</v>
      </c>
      <c r="E1355" s="1" t="s">
        <v>713</v>
      </c>
      <c r="F1355" s="58" t="s">
        <v>718</v>
      </c>
      <c r="G1355" s="26" t="s">
        <v>222</v>
      </c>
      <c r="H1355" s="5">
        <v>15</v>
      </c>
      <c r="I1355" s="21">
        <f t="shared" si="108"/>
        <v>12.5</v>
      </c>
      <c r="K1355" t="s">
        <v>0</v>
      </c>
      <c r="M1355" s="2">
        <v>480</v>
      </c>
    </row>
    <row r="1356" spans="1:13" s="69" customFormat="1" ht="12.75">
      <c r="A1356" s="10"/>
      <c r="B1356" s="237">
        <f>SUM(B1342:B1355)</f>
        <v>120003.2</v>
      </c>
      <c r="C1356" s="10" t="s">
        <v>0</v>
      </c>
      <c r="D1356" s="10"/>
      <c r="E1356" s="10"/>
      <c r="F1356" s="99"/>
      <c r="G1356" s="17"/>
      <c r="H1356" s="67">
        <v>0</v>
      </c>
      <c r="I1356" s="68">
        <f t="shared" si="107"/>
        <v>250.00666666666666</v>
      </c>
      <c r="M1356" s="71">
        <v>480</v>
      </c>
    </row>
    <row r="1357" spans="4:13" ht="12.75">
      <c r="D1357" s="11"/>
      <c r="H1357" s="5">
        <f>H1356-B1357</f>
        <v>0</v>
      </c>
      <c r="I1357" s="21">
        <f t="shared" si="107"/>
        <v>0</v>
      </c>
      <c r="M1357" s="2">
        <v>480</v>
      </c>
    </row>
    <row r="1358" spans="4:13" ht="12.75">
      <c r="D1358" s="11"/>
      <c r="H1358" s="5">
        <f>H1357-B1358</f>
        <v>0</v>
      </c>
      <c r="I1358" s="21">
        <f t="shared" si="107"/>
        <v>0</v>
      </c>
      <c r="M1358" s="2">
        <v>480</v>
      </c>
    </row>
    <row r="1359" spans="1:13" ht="12.75">
      <c r="A1359" s="11"/>
      <c r="B1359" s="283">
        <v>75000</v>
      </c>
      <c r="C1359" s="1" t="s">
        <v>1</v>
      </c>
      <c r="D1359" s="11" t="s">
        <v>22</v>
      </c>
      <c r="F1359" s="86" t="s">
        <v>719</v>
      </c>
      <c r="G1359" s="28" t="s">
        <v>362</v>
      </c>
      <c r="H1359" s="96">
        <f>H1358-B1359</f>
        <v>-75000</v>
      </c>
      <c r="I1359" s="21">
        <f>+B1359/M1359</f>
        <v>156.25</v>
      </c>
      <c r="M1359" s="2">
        <v>480</v>
      </c>
    </row>
    <row r="1360" spans="1:13" ht="12.75">
      <c r="A1360" s="10"/>
      <c r="B1360" s="284">
        <f>SUM(B1359)</f>
        <v>75000</v>
      </c>
      <c r="C1360" s="10" t="s">
        <v>1</v>
      </c>
      <c r="D1360" s="10"/>
      <c r="E1360" s="10"/>
      <c r="F1360" s="99"/>
      <c r="G1360" s="17"/>
      <c r="H1360" s="88">
        <v>0</v>
      </c>
      <c r="I1360" s="68">
        <f>+B1360/M1360</f>
        <v>156.25</v>
      </c>
      <c r="J1360" s="69"/>
      <c r="K1360" s="69"/>
      <c r="L1360" s="69"/>
      <c r="M1360" s="2">
        <v>480</v>
      </c>
    </row>
    <row r="1361" spans="1:13" s="69" customFormat="1" ht="12.75">
      <c r="A1361" s="1"/>
      <c r="B1361" s="5"/>
      <c r="C1361" s="1"/>
      <c r="D1361" s="11"/>
      <c r="E1361" s="1"/>
      <c r="F1361" s="58"/>
      <c r="G1361" s="26"/>
      <c r="H1361" s="5">
        <f>H1360-B1361</f>
        <v>0</v>
      </c>
      <c r="I1361" s="21">
        <f t="shared" si="107"/>
        <v>0</v>
      </c>
      <c r="J1361"/>
      <c r="K1361"/>
      <c r="L1361"/>
      <c r="M1361" s="2">
        <v>480</v>
      </c>
    </row>
    <row r="1362" spans="4:13" ht="12.75">
      <c r="D1362" s="11"/>
      <c r="H1362" s="5">
        <f>H1361-B1362</f>
        <v>0</v>
      </c>
      <c r="I1362" s="21">
        <f t="shared" si="107"/>
        <v>0</v>
      </c>
      <c r="M1362" s="2">
        <v>480</v>
      </c>
    </row>
    <row r="1363" spans="2:13" ht="12.75">
      <c r="B1363" s="289">
        <v>1000</v>
      </c>
      <c r="C1363" s="11" t="s">
        <v>720</v>
      </c>
      <c r="D1363" s="11" t="s">
        <v>705</v>
      </c>
      <c r="E1363" s="30" t="s">
        <v>713</v>
      </c>
      <c r="F1363" s="58" t="s">
        <v>721</v>
      </c>
      <c r="G1363" s="29" t="s">
        <v>48</v>
      </c>
      <c r="H1363" s="5">
        <f>H1362-B1363</f>
        <v>-1000</v>
      </c>
      <c r="I1363" s="21">
        <f t="shared" si="107"/>
        <v>2.0833333333333335</v>
      </c>
      <c r="K1363" t="s">
        <v>722</v>
      </c>
      <c r="M1363" s="2">
        <v>480</v>
      </c>
    </row>
    <row r="1364" spans="2:13" ht="12.75">
      <c r="B1364" s="289">
        <v>50000</v>
      </c>
      <c r="C1364" s="11" t="s">
        <v>723</v>
      </c>
      <c r="D1364" s="11" t="s">
        <v>705</v>
      </c>
      <c r="E1364" s="11" t="s">
        <v>713</v>
      </c>
      <c r="F1364" s="119" t="s">
        <v>905</v>
      </c>
      <c r="G1364" s="29" t="s">
        <v>48</v>
      </c>
      <c r="H1364" s="5">
        <f>H1363-B1364</f>
        <v>-51000</v>
      </c>
      <c r="I1364" s="21">
        <f t="shared" si="107"/>
        <v>104.16666666666667</v>
      </c>
      <c r="K1364" t="s">
        <v>722</v>
      </c>
      <c r="M1364" s="2">
        <v>480</v>
      </c>
    </row>
    <row r="1365" spans="1:13" ht="12.75">
      <c r="A1365" s="10"/>
      <c r="B1365" s="175">
        <f>SUM(B1363:B1364)</f>
        <v>51000</v>
      </c>
      <c r="C1365" s="10"/>
      <c r="D1365" s="10"/>
      <c r="E1365" s="10" t="s">
        <v>713</v>
      </c>
      <c r="F1365" s="99"/>
      <c r="G1365" s="17"/>
      <c r="H1365" s="67">
        <v>0</v>
      </c>
      <c r="I1365" s="68">
        <f>+B1365/M1365</f>
        <v>106.25</v>
      </c>
      <c r="J1365" s="69"/>
      <c r="K1365" s="69"/>
      <c r="L1365" s="69"/>
      <c r="M1365" s="2">
        <v>480</v>
      </c>
    </row>
    <row r="1366" spans="4:13" ht="12.75">
      <c r="D1366" s="11"/>
      <c r="H1366" s="5">
        <f>H1365-B1366</f>
        <v>0</v>
      </c>
      <c r="I1366" s="21">
        <f t="shared" si="107"/>
        <v>0</v>
      </c>
      <c r="M1366" s="2">
        <v>480</v>
      </c>
    </row>
    <row r="1367" spans="4:13" ht="12.75">
      <c r="D1367" s="11"/>
      <c r="H1367" s="5">
        <f>H1366-B1367</f>
        <v>0</v>
      </c>
      <c r="I1367" s="21">
        <f t="shared" si="107"/>
        <v>0</v>
      </c>
      <c r="M1367" s="2">
        <v>480</v>
      </c>
    </row>
    <row r="1368" spans="4:13" ht="12.75">
      <c r="D1368" s="11"/>
      <c r="H1368" s="5">
        <f>H1367-B1368</f>
        <v>0</v>
      </c>
      <c r="I1368" s="21">
        <f t="shared" si="107"/>
        <v>0</v>
      </c>
      <c r="M1368" s="2">
        <v>480</v>
      </c>
    </row>
    <row r="1369" spans="4:13" ht="12.75">
      <c r="D1369" s="11"/>
      <c r="H1369" s="5">
        <f>H1368-B1369</f>
        <v>0</v>
      </c>
      <c r="I1369" s="21">
        <f t="shared" si="107"/>
        <v>0</v>
      </c>
      <c r="M1369" s="2">
        <v>480</v>
      </c>
    </row>
    <row r="1370" spans="1:13" ht="13.5" thickBot="1">
      <c r="A1370" s="117"/>
      <c r="B1370" s="269">
        <f>+B1381+B1391+B1395</f>
        <v>477400</v>
      </c>
      <c r="C1370" s="52"/>
      <c r="D1370" s="60" t="s">
        <v>23</v>
      </c>
      <c r="E1370" s="52"/>
      <c r="F1370" s="91"/>
      <c r="G1370" s="54"/>
      <c r="H1370" s="97">
        <f>H1369-B1370</f>
        <v>-477400</v>
      </c>
      <c r="I1370" s="118">
        <f t="shared" si="107"/>
        <v>994.5833333333334</v>
      </c>
      <c r="J1370" s="57"/>
      <c r="K1370" s="57"/>
      <c r="L1370" s="57"/>
      <c r="M1370" s="2">
        <v>480</v>
      </c>
    </row>
    <row r="1371" spans="2:13" ht="12.75">
      <c r="B1371" s="214"/>
      <c r="D1371" s="11"/>
      <c r="H1371" s="5">
        <v>0</v>
      </c>
      <c r="I1371" s="21">
        <f t="shared" si="107"/>
        <v>0</v>
      </c>
      <c r="M1371" s="2">
        <v>480</v>
      </c>
    </row>
    <row r="1372" spans="2:13" ht="12.75">
      <c r="B1372" s="214"/>
      <c r="D1372" s="11"/>
      <c r="H1372" s="5">
        <f>H1371-B1372</f>
        <v>0</v>
      </c>
      <c r="I1372" s="21">
        <f t="shared" si="107"/>
        <v>0</v>
      </c>
      <c r="M1372" s="2">
        <v>480</v>
      </c>
    </row>
    <row r="1373" spans="2:13" ht="12.75">
      <c r="B1373" s="214">
        <v>12000</v>
      </c>
      <c r="C1373" s="72" t="s">
        <v>0</v>
      </c>
      <c r="D1373" s="11" t="s">
        <v>724</v>
      </c>
      <c r="E1373" s="1" t="s">
        <v>725</v>
      </c>
      <c r="F1373" s="58" t="s">
        <v>726</v>
      </c>
      <c r="G1373" s="29" t="s">
        <v>48</v>
      </c>
      <c r="H1373" s="5">
        <f aca="true" t="shared" si="109" ref="H1373:H1380">H1372-B1373</f>
        <v>-12000</v>
      </c>
      <c r="I1373" s="21">
        <f aca="true" t="shared" si="110" ref="I1373:I1379">+B1373/M1373</f>
        <v>25</v>
      </c>
      <c r="K1373" t="s">
        <v>0</v>
      </c>
      <c r="M1373" s="2">
        <v>480</v>
      </c>
    </row>
    <row r="1374" spans="2:13" ht="12.75">
      <c r="B1374" s="214">
        <v>5000</v>
      </c>
      <c r="C1374" s="72" t="s">
        <v>0</v>
      </c>
      <c r="D1374" s="1" t="s">
        <v>724</v>
      </c>
      <c r="E1374" s="1" t="s">
        <v>725</v>
      </c>
      <c r="F1374" s="58" t="s">
        <v>727</v>
      </c>
      <c r="G1374" s="26" t="s">
        <v>310</v>
      </c>
      <c r="H1374" s="5">
        <f t="shared" si="109"/>
        <v>-17000</v>
      </c>
      <c r="I1374" s="21">
        <f t="shared" si="110"/>
        <v>10.416666666666666</v>
      </c>
      <c r="K1374" t="s">
        <v>0</v>
      </c>
      <c r="M1374" s="2">
        <v>480</v>
      </c>
    </row>
    <row r="1375" spans="2:13" ht="12.75">
      <c r="B1375" s="214">
        <v>6000</v>
      </c>
      <c r="C1375" s="72" t="s">
        <v>0</v>
      </c>
      <c r="D1375" s="1" t="s">
        <v>724</v>
      </c>
      <c r="E1375" s="1" t="s">
        <v>725</v>
      </c>
      <c r="F1375" s="58" t="s">
        <v>728</v>
      </c>
      <c r="G1375" s="26" t="s">
        <v>79</v>
      </c>
      <c r="H1375" s="5">
        <f t="shared" si="109"/>
        <v>-23000</v>
      </c>
      <c r="I1375" s="21">
        <f t="shared" si="110"/>
        <v>12.5</v>
      </c>
      <c r="K1375" t="s">
        <v>0</v>
      </c>
      <c r="M1375" s="2">
        <v>480</v>
      </c>
    </row>
    <row r="1376" spans="2:13" ht="12.75">
      <c r="B1376" s="214">
        <v>6000</v>
      </c>
      <c r="C1376" s="72" t="s">
        <v>0</v>
      </c>
      <c r="D1376" s="1" t="s">
        <v>724</v>
      </c>
      <c r="E1376" s="1" t="s">
        <v>725</v>
      </c>
      <c r="F1376" s="58" t="s">
        <v>729</v>
      </c>
      <c r="G1376" s="26" t="s">
        <v>81</v>
      </c>
      <c r="H1376" s="5">
        <f t="shared" si="109"/>
        <v>-29000</v>
      </c>
      <c r="I1376" s="21">
        <f t="shared" si="110"/>
        <v>12.5</v>
      </c>
      <c r="K1376" t="s">
        <v>0</v>
      </c>
      <c r="M1376" s="2">
        <v>480</v>
      </c>
    </row>
    <row r="1377" spans="1:13" s="69" customFormat="1" ht="12.75">
      <c r="A1377" s="1"/>
      <c r="B1377" s="214">
        <v>10000</v>
      </c>
      <c r="C1377" s="72" t="s">
        <v>0</v>
      </c>
      <c r="D1377" s="1" t="s">
        <v>724</v>
      </c>
      <c r="E1377" s="1" t="s">
        <v>725</v>
      </c>
      <c r="F1377" s="58" t="s">
        <v>730</v>
      </c>
      <c r="G1377" s="26" t="s">
        <v>35</v>
      </c>
      <c r="H1377" s="5">
        <f t="shared" si="109"/>
        <v>-39000</v>
      </c>
      <c r="I1377" s="21">
        <f t="shared" si="110"/>
        <v>20.833333333333332</v>
      </c>
      <c r="J1377"/>
      <c r="K1377" t="s">
        <v>0</v>
      </c>
      <c r="L1377"/>
      <c r="M1377" s="2">
        <v>480</v>
      </c>
    </row>
    <row r="1378" spans="2:13" ht="12.75">
      <c r="B1378" s="214">
        <v>5000</v>
      </c>
      <c r="C1378" s="72" t="s">
        <v>0</v>
      </c>
      <c r="D1378" s="1" t="s">
        <v>724</v>
      </c>
      <c r="E1378" s="1" t="s">
        <v>725</v>
      </c>
      <c r="F1378" s="58" t="s">
        <v>731</v>
      </c>
      <c r="G1378" s="26" t="s">
        <v>50</v>
      </c>
      <c r="H1378" s="5">
        <f t="shared" si="109"/>
        <v>-44000</v>
      </c>
      <c r="I1378" s="21">
        <f t="shared" si="110"/>
        <v>10.416666666666666</v>
      </c>
      <c r="K1378" t="s">
        <v>0</v>
      </c>
      <c r="M1378" s="2">
        <v>480</v>
      </c>
    </row>
    <row r="1379" spans="2:13" ht="12.75">
      <c r="B1379" s="214">
        <v>5000</v>
      </c>
      <c r="C1379" s="72" t="s">
        <v>0</v>
      </c>
      <c r="D1379" s="1" t="s">
        <v>724</v>
      </c>
      <c r="E1379" s="1" t="s">
        <v>725</v>
      </c>
      <c r="F1379" s="92" t="s">
        <v>732</v>
      </c>
      <c r="G1379" s="26" t="s">
        <v>52</v>
      </c>
      <c r="H1379" s="5">
        <f t="shared" si="109"/>
        <v>-49000</v>
      </c>
      <c r="I1379" s="21">
        <f t="shared" si="110"/>
        <v>10.416666666666666</v>
      </c>
      <c r="K1379" t="s">
        <v>0</v>
      </c>
      <c r="M1379" s="2">
        <v>480</v>
      </c>
    </row>
    <row r="1380" spans="2:13" ht="12.75">
      <c r="B1380" s="214">
        <v>15000</v>
      </c>
      <c r="C1380" s="72" t="s">
        <v>0</v>
      </c>
      <c r="D1380" s="1" t="s">
        <v>724</v>
      </c>
      <c r="E1380" s="1" t="s">
        <v>725</v>
      </c>
      <c r="F1380" s="58" t="s">
        <v>733</v>
      </c>
      <c r="G1380" s="26" t="s">
        <v>68</v>
      </c>
      <c r="H1380" s="5">
        <f t="shared" si="109"/>
        <v>-64000</v>
      </c>
      <c r="I1380" s="21">
        <f>+B1380/M1380</f>
        <v>31.25</v>
      </c>
      <c r="K1380" t="s">
        <v>0</v>
      </c>
      <c r="M1380" s="2">
        <v>480</v>
      </c>
    </row>
    <row r="1381" spans="1:13" ht="12.75">
      <c r="A1381" s="10"/>
      <c r="B1381" s="242">
        <f>SUM(B1373:B1380)</f>
        <v>64000</v>
      </c>
      <c r="C1381" s="10" t="s">
        <v>0</v>
      </c>
      <c r="D1381" s="10"/>
      <c r="E1381" s="10"/>
      <c r="F1381" s="99"/>
      <c r="G1381" s="17"/>
      <c r="H1381" s="67">
        <v>0</v>
      </c>
      <c r="I1381" s="68">
        <f aca="true" t="shared" si="111" ref="I1381:I1444">+B1381/M1381</f>
        <v>133.33333333333334</v>
      </c>
      <c r="J1381" s="69"/>
      <c r="K1381" s="69"/>
      <c r="L1381" s="69"/>
      <c r="M1381" s="2">
        <v>480</v>
      </c>
    </row>
    <row r="1382" spans="2:13" ht="12.75">
      <c r="B1382" s="214"/>
      <c r="H1382" s="5">
        <f aca="true" t="shared" si="112" ref="H1382:H1390">H1381-B1382</f>
        <v>0</v>
      </c>
      <c r="I1382" s="21">
        <f t="shared" si="111"/>
        <v>0</v>
      </c>
      <c r="M1382" s="2">
        <v>480</v>
      </c>
    </row>
    <row r="1383" spans="2:13" ht="12.75">
      <c r="B1383" s="214"/>
      <c r="H1383" s="5">
        <f t="shared" si="112"/>
        <v>0</v>
      </c>
      <c r="I1383" s="21">
        <f t="shared" si="111"/>
        <v>0</v>
      </c>
      <c r="M1383" s="2">
        <v>480</v>
      </c>
    </row>
    <row r="1384" spans="1:13" s="14" customFormat="1" ht="12.75">
      <c r="A1384" s="1"/>
      <c r="B1384" s="184">
        <v>1600</v>
      </c>
      <c r="C1384" s="1" t="s">
        <v>504</v>
      </c>
      <c r="D1384" s="11" t="s">
        <v>724</v>
      </c>
      <c r="E1384" s="1"/>
      <c r="F1384" s="58" t="s">
        <v>734</v>
      </c>
      <c r="G1384" s="29" t="s">
        <v>48</v>
      </c>
      <c r="H1384" s="5">
        <f t="shared" si="112"/>
        <v>-1600</v>
      </c>
      <c r="I1384" s="21">
        <f t="shared" si="111"/>
        <v>3.3333333333333335</v>
      </c>
      <c r="J1384"/>
      <c r="K1384" t="s">
        <v>725</v>
      </c>
      <c r="L1384"/>
      <c r="M1384" s="2">
        <v>480</v>
      </c>
    </row>
    <row r="1385" spans="2:13" ht="12.75">
      <c r="B1385" s="184">
        <v>2500</v>
      </c>
      <c r="C1385" s="1" t="s">
        <v>504</v>
      </c>
      <c r="D1385" s="11" t="s">
        <v>724</v>
      </c>
      <c r="F1385" s="58" t="s">
        <v>734</v>
      </c>
      <c r="G1385" s="29" t="s">
        <v>310</v>
      </c>
      <c r="H1385" s="5">
        <f t="shared" si="112"/>
        <v>-4100</v>
      </c>
      <c r="I1385" s="21">
        <f>+B1385/M1385</f>
        <v>5.208333333333333</v>
      </c>
      <c r="K1385" t="s">
        <v>725</v>
      </c>
      <c r="M1385" s="2">
        <v>480</v>
      </c>
    </row>
    <row r="1386" spans="2:13" ht="12.75">
      <c r="B1386" s="184">
        <v>1300</v>
      </c>
      <c r="C1386" s="1" t="s">
        <v>504</v>
      </c>
      <c r="D1386" s="11" t="s">
        <v>724</v>
      </c>
      <c r="F1386" s="58" t="s">
        <v>734</v>
      </c>
      <c r="G1386" s="31" t="s">
        <v>79</v>
      </c>
      <c r="H1386" s="5">
        <f t="shared" si="112"/>
        <v>-5400</v>
      </c>
      <c r="I1386" s="21">
        <f t="shared" si="111"/>
        <v>2.7083333333333335</v>
      </c>
      <c r="K1386" t="s">
        <v>725</v>
      </c>
      <c r="M1386" s="2">
        <v>480</v>
      </c>
    </row>
    <row r="1387" spans="1:13" s="69" customFormat="1" ht="12.75">
      <c r="A1387" s="1"/>
      <c r="B1387" s="184">
        <v>2500</v>
      </c>
      <c r="C1387" s="1" t="s">
        <v>504</v>
      </c>
      <c r="D1387" s="11" t="s">
        <v>724</v>
      </c>
      <c r="E1387" s="1"/>
      <c r="F1387" s="58" t="s">
        <v>734</v>
      </c>
      <c r="G1387" s="28" t="s">
        <v>81</v>
      </c>
      <c r="H1387" s="5">
        <f t="shared" si="112"/>
        <v>-7900</v>
      </c>
      <c r="I1387" s="21">
        <f t="shared" si="111"/>
        <v>5.208333333333333</v>
      </c>
      <c r="J1387"/>
      <c r="K1387" t="s">
        <v>725</v>
      </c>
      <c r="L1387"/>
      <c r="M1387" s="2">
        <v>480</v>
      </c>
    </row>
    <row r="1388" spans="1:13" ht="12.75">
      <c r="A1388" s="11"/>
      <c r="B1388" s="184">
        <v>1500</v>
      </c>
      <c r="C1388" s="1" t="s">
        <v>504</v>
      </c>
      <c r="D1388" s="11" t="s">
        <v>724</v>
      </c>
      <c r="F1388" s="58" t="s">
        <v>734</v>
      </c>
      <c r="G1388" s="28" t="s">
        <v>35</v>
      </c>
      <c r="H1388" s="5">
        <f t="shared" si="112"/>
        <v>-9400</v>
      </c>
      <c r="I1388" s="21">
        <f t="shared" si="111"/>
        <v>3.125</v>
      </c>
      <c r="J1388" s="14"/>
      <c r="K1388" t="s">
        <v>725</v>
      </c>
      <c r="L1388" s="14"/>
      <c r="M1388" s="2">
        <v>480</v>
      </c>
    </row>
    <row r="1389" spans="2:13" ht="12.75">
      <c r="B1389" s="214">
        <v>1500</v>
      </c>
      <c r="C1389" s="1" t="s">
        <v>504</v>
      </c>
      <c r="D1389" s="11" t="s">
        <v>724</v>
      </c>
      <c r="F1389" s="58" t="s">
        <v>734</v>
      </c>
      <c r="G1389" s="26" t="s">
        <v>50</v>
      </c>
      <c r="H1389" s="5">
        <f t="shared" si="112"/>
        <v>-10900</v>
      </c>
      <c r="I1389" s="21">
        <f t="shared" si="111"/>
        <v>3.125</v>
      </c>
      <c r="K1389" t="s">
        <v>725</v>
      </c>
      <c r="M1389" s="2">
        <v>480</v>
      </c>
    </row>
    <row r="1390" spans="2:13" ht="12.75">
      <c r="B1390" s="214">
        <v>2500</v>
      </c>
      <c r="C1390" s="1" t="s">
        <v>504</v>
      </c>
      <c r="D1390" s="11" t="s">
        <v>724</v>
      </c>
      <c r="F1390" s="58" t="s">
        <v>734</v>
      </c>
      <c r="G1390" s="26" t="s">
        <v>68</v>
      </c>
      <c r="H1390" s="5">
        <f t="shared" si="112"/>
        <v>-13400</v>
      </c>
      <c r="I1390" s="21">
        <f t="shared" si="111"/>
        <v>5.208333333333333</v>
      </c>
      <c r="K1390" t="s">
        <v>725</v>
      </c>
      <c r="M1390" s="2">
        <v>480</v>
      </c>
    </row>
    <row r="1391" spans="1:13" ht="12.75">
      <c r="A1391" s="10"/>
      <c r="B1391" s="242">
        <f>SUM(B1384:B1390)</f>
        <v>13400</v>
      </c>
      <c r="C1391" s="10" t="s">
        <v>504</v>
      </c>
      <c r="D1391" s="10"/>
      <c r="E1391" s="10"/>
      <c r="F1391" s="99"/>
      <c r="G1391" s="17"/>
      <c r="H1391" s="67">
        <v>0</v>
      </c>
      <c r="I1391" s="68">
        <f>+B1391/M1391</f>
        <v>27.916666666666668</v>
      </c>
      <c r="J1391" s="69"/>
      <c r="K1391" s="69"/>
      <c r="L1391" s="69"/>
      <c r="M1391" s="2">
        <v>480</v>
      </c>
    </row>
    <row r="1392" spans="2:13" ht="12.75">
      <c r="B1392" s="214"/>
      <c r="H1392" s="5">
        <f aca="true" t="shared" si="113" ref="H1392:H1455">H1391-B1392</f>
        <v>0</v>
      </c>
      <c r="I1392" s="21">
        <f t="shared" si="111"/>
        <v>0</v>
      </c>
      <c r="M1392" s="2">
        <v>480</v>
      </c>
    </row>
    <row r="1393" spans="2:13" ht="12.75">
      <c r="B1393" s="214"/>
      <c r="H1393" s="5">
        <f t="shared" si="113"/>
        <v>0</v>
      </c>
      <c r="I1393" s="21">
        <f t="shared" si="111"/>
        <v>0</v>
      </c>
      <c r="M1393" s="2">
        <v>480</v>
      </c>
    </row>
    <row r="1394" spans="1:13" ht="12.75">
      <c r="A1394" s="11"/>
      <c r="B1394" s="184">
        <v>400000</v>
      </c>
      <c r="C1394" s="1" t="s">
        <v>735</v>
      </c>
      <c r="D1394" s="1" t="s">
        <v>724</v>
      </c>
      <c r="E1394" s="1" t="s">
        <v>894</v>
      </c>
      <c r="F1394" s="48" t="s">
        <v>335</v>
      </c>
      <c r="G1394" s="28" t="s">
        <v>35</v>
      </c>
      <c r="H1394" s="96">
        <f>H1393-B1394</f>
        <v>-400000</v>
      </c>
      <c r="I1394" s="21">
        <f t="shared" si="111"/>
        <v>833.3333333333334</v>
      </c>
      <c r="M1394" s="2">
        <v>480</v>
      </c>
    </row>
    <row r="1395" spans="1:13" ht="12.75">
      <c r="A1395" s="10"/>
      <c r="B1395" s="242">
        <f>SUM(B1394:B1394)</f>
        <v>400000</v>
      </c>
      <c r="C1395" s="10" t="s">
        <v>894</v>
      </c>
      <c r="D1395" s="10"/>
      <c r="E1395" s="10"/>
      <c r="F1395" s="87"/>
      <c r="G1395" s="17"/>
      <c r="H1395" s="88">
        <v>0</v>
      </c>
      <c r="I1395" s="68">
        <f t="shared" si="111"/>
        <v>833.3333333333334</v>
      </c>
      <c r="J1395" s="69"/>
      <c r="K1395" s="69"/>
      <c r="L1395" s="69"/>
      <c r="M1395" s="2">
        <v>480</v>
      </c>
    </row>
    <row r="1396" spans="8:13" ht="12.75">
      <c r="H1396" s="5">
        <f t="shared" si="113"/>
        <v>0</v>
      </c>
      <c r="I1396" s="21">
        <f t="shared" si="111"/>
        <v>0</v>
      </c>
      <c r="M1396" s="2">
        <v>480</v>
      </c>
    </row>
    <row r="1397" spans="8:13" ht="12.75">
      <c r="H1397" s="5">
        <f t="shared" si="113"/>
        <v>0</v>
      </c>
      <c r="I1397" s="21">
        <f>+B1397/M1397</f>
        <v>0</v>
      </c>
      <c r="M1397" s="2">
        <v>480</v>
      </c>
    </row>
    <row r="1398" spans="8:13" ht="12.75">
      <c r="H1398" s="5">
        <f t="shared" si="113"/>
        <v>0</v>
      </c>
      <c r="I1398" s="21">
        <f t="shared" si="111"/>
        <v>0</v>
      </c>
      <c r="M1398" s="2">
        <v>480</v>
      </c>
    </row>
    <row r="1399" spans="8:13" ht="12.75">
      <c r="H1399" s="5">
        <f t="shared" si="113"/>
        <v>0</v>
      </c>
      <c r="I1399" s="21">
        <f t="shared" si="111"/>
        <v>0</v>
      </c>
      <c r="M1399" s="2">
        <v>480</v>
      </c>
    </row>
    <row r="1400" spans="1:13" ht="13.5" thickBot="1">
      <c r="A1400" s="52"/>
      <c r="B1400" s="59">
        <f>+B1443+B1485+B1513+B1547+B1552+B1557+B1564+B1572</f>
        <v>1424260</v>
      </c>
      <c r="C1400" s="49"/>
      <c r="D1400" s="51" t="s">
        <v>525</v>
      </c>
      <c r="E1400" s="49"/>
      <c r="F1400" s="91"/>
      <c r="G1400" s="54"/>
      <c r="H1400" s="97">
        <f>H1399-B1400</f>
        <v>-1424260</v>
      </c>
      <c r="I1400" s="56">
        <f>+B1400/M1400</f>
        <v>2967.2083333333335</v>
      </c>
      <c r="J1400" s="57"/>
      <c r="K1400" s="57"/>
      <c r="L1400" s="57"/>
      <c r="M1400" s="2">
        <v>480</v>
      </c>
    </row>
    <row r="1401" spans="8:13" ht="12.75">
      <c r="H1401" s="5">
        <v>0</v>
      </c>
      <c r="I1401" s="21">
        <f t="shared" si="111"/>
        <v>0</v>
      </c>
      <c r="M1401" s="2">
        <v>480</v>
      </c>
    </row>
    <row r="1402" spans="8:13" ht="12.75">
      <c r="H1402" s="5">
        <f t="shared" si="113"/>
        <v>0</v>
      </c>
      <c r="I1402" s="21">
        <f t="shared" si="111"/>
        <v>0</v>
      </c>
      <c r="M1402" s="2">
        <v>480</v>
      </c>
    </row>
    <row r="1403" spans="2:13" ht="12.75">
      <c r="B1403" s="265">
        <v>5000</v>
      </c>
      <c r="C1403" s="72" t="s">
        <v>0</v>
      </c>
      <c r="D1403" s="11" t="s">
        <v>525</v>
      </c>
      <c r="E1403" s="1" t="s">
        <v>722</v>
      </c>
      <c r="F1403" s="58" t="s">
        <v>736</v>
      </c>
      <c r="G1403" s="29" t="s">
        <v>48</v>
      </c>
      <c r="H1403" s="5">
        <f t="shared" si="113"/>
        <v>-5000</v>
      </c>
      <c r="I1403" s="21">
        <f t="shared" si="111"/>
        <v>10.416666666666666</v>
      </c>
      <c r="K1403" t="s">
        <v>0</v>
      </c>
      <c r="M1403" s="2">
        <v>480</v>
      </c>
    </row>
    <row r="1404" spans="2:13" ht="12.75">
      <c r="B1404" s="265">
        <v>2500</v>
      </c>
      <c r="C1404" s="72" t="s">
        <v>0</v>
      </c>
      <c r="D1404" s="1" t="s">
        <v>525</v>
      </c>
      <c r="E1404" s="1" t="s">
        <v>722</v>
      </c>
      <c r="F1404" s="58" t="s">
        <v>737</v>
      </c>
      <c r="G1404" s="26" t="s">
        <v>310</v>
      </c>
      <c r="H1404" s="5">
        <f t="shared" si="113"/>
        <v>-7500</v>
      </c>
      <c r="I1404" s="21">
        <f t="shared" si="111"/>
        <v>5.208333333333333</v>
      </c>
      <c r="K1404" t="s">
        <v>0</v>
      </c>
      <c r="M1404" s="2">
        <v>480</v>
      </c>
    </row>
    <row r="1405" spans="2:13" ht="12.75">
      <c r="B1405" s="265">
        <v>5000</v>
      </c>
      <c r="C1405" s="72" t="s">
        <v>0</v>
      </c>
      <c r="D1405" s="1" t="s">
        <v>525</v>
      </c>
      <c r="E1405" s="1" t="s">
        <v>722</v>
      </c>
      <c r="F1405" s="58" t="s">
        <v>738</v>
      </c>
      <c r="G1405" s="26" t="s">
        <v>79</v>
      </c>
      <c r="H1405" s="5">
        <f t="shared" si="113"/>
        <v>-12500</v>
      </c>
      <c r="I1405" s="21">
        <f t="shared" si="111"/>
        <v>10.416666666666666</v>
      </c>
      <c r="K1405" t="s">
        <v>0</v>
      </c>
      <c r="M1405" s="2">
        <v>480</v>
      </c>
    </row>
    <row r="1406" spans="2:13" ht="12.75">
      <c r="B1406" s="265">
        <v>2500</v>
      </c>
      <c r="C1406" s="72" t="s">
        <v>0</v>
      </c>
      <c r="D1406" s="1" t="s">
        <v>525</v>
      </c>
      <c r="E1406" s="1" t="s">
        <v>722</v>
      </c>
      <c r="F1406" s="58" t="s">
        <v>557</v>
      </c>
      <c r="G1406" s="26" t="s">
        <v>81</v>
      </c>
      <c r="H1406" s="5">
        <f t="shared" si="113"/>
        <v>-15000</v>
      </c>
      <c r="I1406" s="21">
        <f t="shared" si="111"/>
        <v>5.208333333333333</v>
      </c>
      <c r="K1406" t="s">
        <v>0</v>
      </c>
      <c r="M1406" s="2">
        <v>480</v>
      </c>
    </row>
    <row r="1407" spans="2:13" ht="12.75">
      <c r="B1407" s="265">
        <v>5000</v>
      </c>
      <c r="C1407" s="72" t="s">
        <v>0</v>
      </c>
      <c r="D1407" s="1" t="s">
        <v>525</v>
      </c>
      <c r="E1407" s="1" t="s">
        <v>722</v>
      </c>
      <c r="F1407" s="58" t="s">
        <v>739</v>
      </c>
      <c r="G1407" s="26" t="s">
        <v>35</v>
      </c>
      <c r="H1407" s="5">
        <f t="shared" si="113"/>
        <v>-20000</v>
      </c>
      <c r="I1407" s="21">
        <f t="shared" si="111"/>
        <v>10.416666666666666</v>
      </c>
      <c r="K1407" t="s">
        <v>0</v>
      </c>
      <c r="M1407" s="2">
        <v>480</v>
      </c>
    </row>
    <row r="1408" spans="2:13" ht="12.75">
      <c r="B1408" s="265">
        <v>5000</v>
      </c>
      <c r="C1408" s="72" t="s">
        <v>0</v>
      </c>
      <c r="D1408" s="1" t="s">
        <v>525</v>
      </c>
      <c r="E1408" s="1" t="s">
        <v>722</v>
      </c>
      <c r="F1408" s="58" t="s">
        <v>740</v>
      </c>
      <c r="G1408" s="26" t="s">
        <v>50</v>
      </c>
      <c r="H1408" s="5">
        <f t="shared" si="113"/>
        <v>-25000</v>
      </c>
      <c r="I1408" s="21">
        <f t="shared" si="111"/>
        <v>10.416666666666666</v>
      </c>
      <c r="K1408" t="s">
        <v>0</v>
      </c>
      <c r="M1408" s="2">
        <v>480</v>
      </c>
    </row>
    <row r="1409" spans="2:13" ht="12.75">
      <c r="B1409" s="265">
        <v>2500</v>
      </c>
      <c r="C1409" s="72" t="s">
        <v>0</v>
      </c>
      <c r="D1409" s="1" t="s">
        <v>525</v>
      </c>
      <c r="E1409" s="1" t="s">
        <v>722</v>
      </c>
      <c r="F1409" s="126" t="s">
        <v>741</v>
      </c>
      <c r="G1409" s="26" t="s">
        <v>68</v>
      </c>
      <c r="H1409" s="5">
        <f t="shared" si="113"/>
        <v>-27500</v>
      </c>
      <c r="I1409" s="21">
        <f t="shared" si="111"/>
        <v>5.208333333333333</v>
      </c>
      <c r="K1409" t="s">
        <v>0</v>
      </c>
      <c r="M1409" s="2">
        <v>480</v>
      </c>
    </row>
    <row r="1410" spans="2:13" ht="12.75">
      <c r="B1410" s="265">
        <v>5000</v>
      </c>
      <c r="C1410" s="72" t="s">
        <v>0</v>
      </c>
      <c r="D1410" s="1" t="s">
        <v>525</v>
      </c>
      <c r="E1410" s="1" t="s">
        <v>722</v>
      </c>
      <c r="F1410" s="58" t="s">
        <v>742</v>
      </c>
      <c r="G1410" s="26" t="s">
        <v>54</v>
      </c>
      <c r="H1410" s="5">
        <f t="shared" si="113"/>
        <v>-32500</v>
      </c>
      <c r="I1410" s="21">
        <f>+B1410/M1410</f>
        <v>10.416666666666666</v>
      </c>
      <c r="K1410" t="s">
        <v>0</v>
      </c>
      <c r="M1410" s="2">
        <v>480</v>
      </c>
    </row>
    <row r="1411" spans="2:13" ht="12.75">
      <c r="B1411" s="266">
        <v>5000</v>
      </c>
      <c r="C1411" s="72" t="s">
        <v>0</v>
      </c>
      <c r="D1411" s="1" t="s">
        <v>525</v>
      </c>
      <c r="E1411" s="1" t="s">
        <v>722</v>
      </c>
      <c r="F1411" s="58" t="s">
        <v>743</v>
      </c>
      <c r="G1411" s="26" t="s">
        <v>56</v>
      </c>
      <c r="H1411" s="5">
        <f t="shared" si="113"/>
        <v>-37500</v>
      </c>
      <c r="I1411" s="21">
        <f t="shared" si="111"/>
        <v>10.416666666666666</v>
      </c>
      <c r="K1411" t="s">
        <v>0</v>
      </c>
      <c r="M1411" s="2">
        <v>480</v>
      </c>
    </row>
    <row r="1412" spans="2:13" ht="12.75">
      <c r="B1412" s="265">
        <v>5000</v>
      </c>
      <c r="C1412" s="72" t="s">
        <v>0</v>
      </c>
      <c r="D1412" s="1" t="s">
        <v>525</v>
      </c>
      <c r="E1412" s="1" t="s">
        <v>722</v>
      </c>
      <c r="F1412" s="58" t="s">
        <v>744</v>
      </c>
      <c r="G1412" s="26" t="s">
        <v>90</v>
      </c>
      <c r="H1412" s="5">
        <f t="shared" si="113"/>
        <v>-42500</v>
      </c>
      <c r="I1412" s="21">
        <f t="shared" si="111"/>
        <v>10.416666666666666</v>
      </c>
      <c r="K1412" t="s">
        <v>0</v>
      </c>
      <c r="M1412" s="2">
        <v>480</v>
      </c>
    </row>
    <row r="1413" spans="2:13" ht="12.75">
      <c r="B1413" s="265">
        <v>5000</v>
      </c>
      <c r="C1413" s="72" t="s">
        <v>0</v>
      </c>
      <c r="D1413" s="1" t="s">
        <v>525</v>
      </c>
      <c r="E1413" s="1" t="s">
        <v>722</v>
      </c>
      <c r="F1413" s="58" t="s">
        <v>745</v>
      </c>
      <c r="G1413" s="26" t="s">
        <v>129</v>
      </c>
      <c r="H1413" s="5">
        <f t="shared" si="113"/>
        <v>-47500</v>
      </c>
      <c r="I1413" s="21">
        <f>+B1413/M1413</f>
        <v>10.416666666666666</v>
      </c>
      <c r="K1413" t="s">
        <v>0</v>
      </c>
      <c r="M1413" s="2">
        <v>480</v>
      </c>
    </row>
    <row r="1414" spans="2:13" ht="12.75">
      <c r="B1414" s="265">
        <v>5000</v>
      </c>
      <c r="C1414" s="72" t="s">
        <v>0</v>
      </c>
      <c r="D1414" s="1" t="s">
        <v>525</v>
      </c>
      <c r="E1414" s="1" t="s">
        <v>722</v>
      </c>
      <c r="F1414" s="58" t="s">
        <v>746</v>
      </c>
      <c r="G1414" s="26" t="s">
        <v>148</v>
      </c>
      <c r="H1414" s="5">
        <f t="shared" si="113"/>
        <v>-52500</v>
      </c>
      <c r="I1414" s="21">
        <f t="shared" si="111"/>
        <v>10.416666666666666</v>
      </c>
      <c r="K1414" t="s">
        <v>0</v>
      </c>
      <c r="M1414" s="2">
        <v>480</v>
      </c>
    </row>
    <row r="1415" spans="2:13" ht="12.75">
      <c r="B1415" s="265">
        <v>2500</v>
      </c>
      <c r="C1415" s="72" t="s">
        <v>0</v>
      </c>
      <c r="D1415" s="1" t="s">
        <v>525</v>
      </c>
      <c r="E1415" s="1" t="s">
        <v>722</v>
      </c>
      <c r="F1415" s="58" t="s">
        <v>747</v>
      </c>
      <c r="G1415" s="26" t="s">
        <v>163</v>
      </c>
      <c r="H1415" s="5">
        <f t="shared" si="113"/>
        <v>-55000</v>
      </c>
      <c r="I1415" s="21">
        <f t="shared" si="111"/>
        <v>5.208333333333333</v>
      </c>
      <c r="K1415" t="s">
        <v>0</v>
      </c>
      <c r="M1415" s="2">
        <v>480</v>
      </c>
    </row>
    <row r="1416" spans="2:13" ht="12.75">
      <c r="B1416" s="265">
        <v>5000</v>
      </c>
      <c r="C1416" s="72" t="s">
        <v>0</v>
      </c>
      <c r="D1416" s="1" t="s">
        <v>525</v>
      </c>
      <c r="E1416" s="1" t="s">
        <v>722</v>
      </c>
      <c r="F1416" s="58" t="s">
        <v>748</v>
      </c>
      <c r="G1416" s="26" t="s">
        <v>152</v>
      </c>
      <c r="H1416" s="5">
        <f t="shared" si="113"/>
        <v>-60000</v>
      </c>
      <c r="I1416" s="21">
        <f t="shared" si="111"/>
        <v>10.416666666666666</v>
      </c>
      <c r="K1416" t="s">
        <v>0</v>
      </c>
      <c r="M1416" s="2">
        <v>480</v>
      </c>
    </row>
    <row r="1417" spans="2:13" ht="12.75">
      <c r="B1417" s="265">
        <v>5000</v>
      </c>
      <c r="C1417" s="72" t="s">
        <v>0</v>
      </c>
      <c r="D1417" s="1" t="s">
        <v>525</v>
      </c>
      <c r="E1417" s="1" t="s">
        <v>722</v>
      </c>
      <c r="F1417" s="58" t="s">
        <v>749</v>
      </c>
      <c r="G1417" s="26" t="s">
        <v>167</v>
      </c>
      <c r="H1417" s="5">
        <f t="shared" si="113"/>
        <v>-65000</v>
      </c>
      <c r="I1417" s="21">
        <f t="shared" si="111"/>
        <v>10.416666666666666</v>
      </c>
      <c r="K1417" t="s">
        <v>0</v>
      </c>
      <c r="M1417" s="2">
        <v>480</v>
      </c>
    </row>
    <row r="1418" spans="2:13" ht="12.75">
      <c r="B1418" s="265">
        <v>3000</v>
      </c>
      <c r="C1418" s="72" t="s">
        <v>0</v>
      </c>
      <c r="D1418" s="1" t="s">
        <v>525</v>
      </c>
      <c r="E1418" s="1" t="s">
        <v>722</v>
      </c>
      <c r="F1418" s="58" t="s">
        <v>750</v>
      </c>
      <c r="G1418" s="26" t="s">
        <v>219</v>
      </c>
      <c r="H1418" s="5">
        <f t="shared" si="113"/>
        <v>-68000</v>
      </c>
      <c r="I1418" s="21">
        <f t="shared" si="111"/>
        <v>6.25</v>
      </c>
      <c r="K1418" t="s">
        <v>0</v>
      </c>
      <c r="M1418" s="2">
        <v>480</v>
      </c>
    </row>
    <row r="1419" spans="2:13" ht="12.75">
      <c r="B1419" s="265">
        <v>5000</v>
      </c>
      <c r="C1419" s="72" t="s">
        <v>0</v>
      </c>
      <c r="D1419" s="1" t="s">
        <v>525</v>
      </c>
      <c r="E1419" s="1" t="s">
        <v>722</v>
      </c>
      <c r="F1419" s="58" t="s">
        <v>751</v>
      </c>
      <c r="G1419" s="26" t="s">
        <v>222</v>
      </c>
      <c r="H1419" s="5">
        <f t="shared" si="113"/>
        <v>-73000</v>
      </c>
      <c r="I1419" s="21">
        <f t="shared" si="111"/>
        <v>10.416666666666666</v>
      </c>
      <c r="K1419" t="s">
        <v>0</v>
      </c>
      <c r="M1419" s="2">
        <v>480</v>
      </c>
    </row>
    <row r="1420" spans="2:13" ht="12.75">
      <c r="B1420" s="265">
        <v>5000</v>
      </c>
      <c r="C1420" s="1" t="s">
        <v>0</v>
      </c>
      <c r="D1420" s="1" t="s">
        <v>525</v>
      </c>
      <c r="E1420" s="1" t="s">
        <v>722</v>
      </c>
      <c r="F1420" s="58" t="s">
        <v>752</v>
      </c>
      <c r="G1420" s="26" t="s">
        <v>250</v>
      </c>
      <c r="H1420" s="5">
        <f t="shared" si="113"/>
        <v>-78000</v>
      </c>
      <c r="I1420" s="21">
        <f t="shared" si="111"/>
        <v>10.416666666666666</v>
      </c>
      <c r="K1420" t="s">
        <v>0</v>
      </c>
      <c r="M1420" s="2">
        <v>480</v>
      </c>
    </row>
    <row r="1421" spans="2:13" ht="12.75">
      <c r="B1421" s="265">
        <v>2500</v>
      </c>
      <c r="C1421" s="1" t="s">
        <v>0</v>
      </c>
      <c r="D1421" s="1" t="s">
        <v>525</v>
      </c>
      <c r="E1421" s="1" t="s">
        <v>722</v>
      </c>
      <c r="F1421" s="58" t="s">
        <v>753</v>
      </c>
      <c r="G1421" s="26" t="s">
        <v>252</v>
      </c>
      <c r="H1421" s="5">
        <f t="shared" si="113"/>
        <v>-80500</v>
      </c>
      <c r="I1421" s="21">
        <f t="shared" si="111"/>
        <v>5.208333333333333</v>
      </c>
      <c r="K1421" t="s">
        <v>0</v>
      </c>
      <c r="M1421" s="2">
        <v>480</v>
      </c>
    </row>
    <row r="1422" spans="2:13" ht="12.75">
      <c r="B1422" s="265">
        <v>2500</v>
      </c>
      <c r="C1422" s="1" t="s">
        <v>0</v>
      </c>
      <c r="D1422" s="1" t="s">
        <v>525</v>
      </c>
      <c r="E1422" s="1" t="s">
        <v>722</v>
      </c>
      <c r="F1422" s="58" t="s">
        <v>754</v>
      </c>
      <c r="G1422" s="26" t="s">
        <v>254</v>
      </c>
      <c r="H1422" s="5">
        <f t="shared" si="113"/>
        <v>-83000</v>
      </c>
      <c r="I1422" s="21">
        <f t="shared" si="111"/>
        <v>5.208333333333333</v>
      </c>
      <c r="K1422" t="s">
        <v>0</v>
      </c>
      <c r="M1422" s="2">
        <v>480</v>
      </c>
    </row>
    <row r="1423" spans="2:13" ht="12.75">
      <c r="B1423" s="265">
        <v>5000</v>
      </c>
      <c r="C1423" s="1" t="s">
        <v>0</v>
      </c>
      <c r="D1423" s="1" t="s">
        <v>525</v>
      </c>
      <c r="E1423" s="1" t="s">
        <v>722</v>
      </c>
      <c r="F1423" s="58" t="s">
        <v>755</v>
      </c>
      <c r="G1423" s="26" t="s">
        <v>756</v>
      </c>
      <c r="H1423" s="5">
        <f t="shared" si="113"/>
        <v>-88000</v>
      </c>
      <c r="I1423" s="21">
        <f t="shared" si="111"/>
        <v>10.416666666666666</v>
      </c>
      <c r="K1423" t="s">
        <v>0</v>
      </c>
      <c r="M1423" s="2">
        <v>480</v>
      </c>
    </row>
    <row r="1424" spans="2:13" ht="12.75">
      <c r="B1424" s="265">
        <v>2500</v>
      </c>
      <c r="C1424" s="72" t="s">
        <v>0</v>
      </c>
      <c r="D1424" s="11" t="s">
        <v>525</v>
      </c>
      <c r="E1424" s="74" t="s">
        <v>757</v>
      </c>
      <c r="F1424" s="58" t="s">
        <v>758</v>
      </c>
      <c r="G1424" s="29" t="s">
        <v>48</v>
      </c>
      <c r="H1424" s="5">
        <f t="shared" si="113"/>
        <v>-90500</v>
      </c>
      <c r="I1424" s="21">
        <f t="shared" si="111"/>
        <v>5.208333333333333</v>
      </c>
      <c r="J1424" s="75"/>
      <c r="K1424" t="s">
        <v>0</v>
      </c>
      <c r="L1424" s="75"/>
      <c r="M1424" s="2">
        <v>480</v>
      </c>
    </row>
    <row r="1425" spans="2:13" ht="12.75">
      <c r="B1425" s="265">
        <v>2500</v>
      </c>
      <c r="C1425" s="72" t="s">
        <v>0</v>
      </c>
      <c r="D1425" s="1" t="s">
        <v>525</v>
      </c>
      <c r="E1425" s="1" t="s">
        <v>757</v>
      </c>
      <c r="F1425" s="58" t="s">
        <v>759</v>
      </c>
      <c r="G1425" s="26" t="s">
        <v>310</v>
      </c>
      <c r="H1425" s="5">
        <f t="shared" si="113"/>
        <v>-93000</v>
      </c>
      <c r="I1425" s="21">
        <f t="shared" si="111"/>
        <v>5.208333333333333</v>
      </c>
      <c r="K1425" t="s">
        <v>0</v>
      </c>
      <c r="M1425" s="2">
        <v>480</v>
      </c>
    </row>
    <row r="1426" spans="2:13" ht="12.75">
      <c r="B1426" s="265">
        <v>2500</v>
      </c>
      <c r="C1426" s="72" t="s">
        <v>0</v>
      </c>
      <c r="D1426" s="1" t="s">
        <v>525</v>
      </c>
      <c r="E1426" s="1" t="s">
        <v>757</v>
      </c>
      <c r="F1426" s="58" t="s">
        <v>388</v>
      </c>
      <c r="G1426" s="26" t="s">
        <v>79</v>
      </c>
      <c r="H1426" s="5">
        <f t="shared" si="113"/>
        <v>-95500</v>
      </c>
      <c r="I1426" s="21">
        <f t="shared" si="111"/>
        <v>5.208333333333333</v>
      </c>
      <c r="K1426" t="s">
        <v>0</v>
      </c>
      <c r="M1426" s="2">
        <v>480</v>
      </c>
    </row>
    <row r="1427" spans="2:13" ht="12.75">
      <c r="B1427" s="265">
        <v>2500</v>
      </c>
      <c r="C1427" s="72" t="s">
        <v>0</v>
      </c>
      <c r="D1427" s="1" t="s">
        <v>525</v>
      </c>
      <c r="E1427" s="1" t="s">
        <v>757</v>
      </c>
      <c r="F1427" s="58" t="s">
        <v>760</v>
      </c>
      <c r="G1427" s="26" t="s">
        <v>81</v>
      </c>
      <c r="H1427" s="5">
        <f t="shared" si="113"/>
        <v>-98000</v>
      </c>
      <c r="I1427" s="21">
        <f>+B1427/M1427</f>
        <v>5.208333333333333</v>
      </c>
      <c r="K1427" t="s">
        <v>0</v>
      </c>
      <c r="M1427" s="2">
        <v>480</v>
      </c>
    </row>
    <row r="1428" spans="2:13" ht="12.75">
      <c r="B1428" s="265">
        <v>2500</v>
      </c>
      <c r="C1428" s="72" t="s">
        <v>0</v>
      </c>
      <c r="D1428" s="1" t="s">
        <v>525</v>
      </c>
      <c r="E1428" s="1" t="s">
        <v>757</v>
      </c>
      <c r="F1428" s="58" t="s">
        <v>761</v>
      </c>
      <c r="G1428" s="26" t="s">
        <v>35</v>
      </c>
      <c r="H1428" s="5">
        <f t="shared" si="113"/>
        <v>-100500</v>
      </c>
      <c r="I1428" s="21">
        <f t="shared" si="111"/>
        <v>5.208333333333333</v>
      </c>
      <c r="K1428" t="s">
        <v>0</v>
      </c>
      <c r="M1428" s="2">
        <v>480</v>
      </c>
    </row>
    <row r="1429" spans="2:13" ht="12.75">
      <c r="B1429" s="265">
        <v>2500</v>
      </c>
      <c r="C1429" s="72" t="s">
        <v>0</v>
      </c>
      <c r="D1429" s="1" t="s">
        <v>525</v>
      </c>
      <c r="E1429" s="1" t="s">
        <v>757</v>
      </c>
      <c r="F1429" s="58" t="s">
        <v>762</v>
      </c>
      <c r="G1429" s="26" t="s">
        <v>50</v>
      </c>
      <c r="H1429" s="5">
        <f t="shared" si="113"/>
        <v>-103000</v>
      </c>
      <c r="I1429" s="21">
        <f t="shared" si="111"/>
        <v>5.208333333333333</v>
      </c>
      <c r="K1429" t="s">
        <v>0</v>
      </c>
      <c r="M1429" s="2">
        <v>480</v>
      </c>
    </row>
    <row r="1430" spans="2:13" ht="12.75">
      <c r="B1430" s="265">
        <v>2500</v>
      </c>
      <c r="C1430" s="72" t="s">
        <v>0</v>
      </c>
      <c r="D1430" s="1" t="s">
        <v>525</v>
      </c>
      <c r="E1430" s="1" t="s">
        <v>757</v>
      </c>
      <c r="F1430" s="58" t="s">
        <v>763</v>
      </c>
      <c r="G1430" s="26" t="s">
        <v>68</v>
      </c>
      <c r="H1430" s="5">
        <f t="shared" si="113"/>
        <v>-105500</v>
      </c>
      <c r="I1430" s="21">
        <f t="shared" si="111"/>
        <v>5.208333333333333</v>
      </c>
      <c r="K1430" t="s">
        <v>0</v>
      </c>
      <c r="M1430" s="2">
        <v>480</v>
      </c>
    </row>
    <row r="1431" spans="2:13" ht="12.75">
      <c r="B1431" s="265">
        <v>2500</v>
      </c>
      <c r="C1431" s="72" t="s">
        <v>0</v>
      </c>
      <c r="D1431" s="1" t="s">
        <v>525</v>
      </c>
      <c r="E1431" s="1" t="s">
        <v>757</v>
      </c>
      <c r="F1431" s="58" t="s">
        <v>764</v>
      </c>
      <c r="G1431" s="26" t="s">
        <v>54</v>
      </c>
      <c r="H1431" s="5">
        <f t="shared" si="113"/>
        <v>-108000</v>
      </c>
      <c r="I1431" s="21">
        <f t="shared" si="111"/>
        <v>5.208333333333333</v>
      </c>
      <c r="K1431" t="s">
        <v>0</v>
      </c>
      <c r="M1431" s="2">
        <v>480</v>
      </c>
    </row>
    <row r="1432" spans="2:13" ht="12.75">
      <c r="B1432" s="267">
        <v>2500</v>
      </c>
      <c r="C1432" s="72" t="s">
        <v>0</v>
      </c>
      <c r="D1432" s="1" t="s">
        <v>525</v>
      </c>
      <c r="E1432" s="1" t="s">
        <v>757</v>
      </c>
      <c r="F1432" s="58" t="s">
        <v>765</v>
      </c>
      <c r="G1432" s="26" t="s">
        <v>56</v>
      </c>
      <c r="H1432" s="5">
        <f t="shared" si="113"/>
        <v>-110500</v>
      </c>
      <c r="I1432" s="21">
        <f t="shared" si="111"/>
        <v>5.208333333333333</v>
      </c>
      <c r="K1432" t="s">
        <v>0</v>
      </c>
      <c r="M1432" s="2">
        <v>480</v>
      </c>
    </row>
    <row r="1433" spans="2:13" ht="12.75">
      <c r="B1433" s="265">
        <v>2500</v>
      </c>
      <c r="C1433" s="72" t="s">
        <v>0</v>
      </c>
      <c r="D1433" s="1" t="s">
        <v>525</v>
      </c>
      <c r="E1433" s="1" t="s">
        <v>757</v>
      </c>
      <c r="F1433" s="58" t="s">
        <v>766</v>
      </c>
      <c r="G1433" s="26" t="s">
        <v>90</v>
      </c>
      <c r="H1433" s="5">
        <f t="shared" si="113"/>
        <v>-113000</v>
      </c>
      <c r="I1433" s="21">
        <f t="shared" si="111"/>
        <v>5.208333333333333</v>
      </c>
      <c r="K1433" t="s">
        <v>0</v>
      </c>
      <c r="M1433" s="2">
        <v>480</v>
      </c>
    </row>
    <row r="1434" spans="2:13" ht="12.75">
      <c r="B1434" s="265">
        <v>2500</v>
      </c>
      <c r="C1434" s="72" t="s">
        <v>0</v>
      </c>
      <c r="D1434" s="1" t="s">
        <v>525</v>
      </c>
      <c r="E1434" s="1" t="s">
        <v>757</v>
      </c>
      <c r="F1434" s="58" t="s">
        <v>767</v>
      </c>
      <c r="G1434" s="26" t="s">
        <v>129</v>
      </c>
      <c r="H1434" s="5">
        <f t="shared" si="113"/>
        <v>-115500</v>
      </c>
      <c r="I1434" s="21">
        <f t="shared" si="111"/>
        <v>5.208333333333333</v>
      </c>
      <c r="K1434" t="s">
        <v>0</v>
      </c>
      <c r="M1434" s="2">
        <v>480</v>
      </c>
    </row>
    <row r="1435" spans="2:13" ht="12.75">
      <c r="B1435" s="265">
        <v>2500</v>
      </c>
      <c r="C1435" s="72" t="s">
        <v>0</v>
      </c>
      <c r="D1435" s="1" t="s">
        <v>525</v>
      </c>
      <c r="E1435" s="1" t="s">
        <v>757</v>
      </c>
      <c r="F1435" s="58" t="s">
        <v>768</v>
      </c>
      <c r="G1435" s="26" t="s">
        <v>148</v>
      </c>
      <c r="H1435" s="5">
        <f t="shared" si="113"/>
        <v>-118000</v>
      </c>
      <c r="I1435" s="21">
        <f t="shared" si="111"/>
        <v>5.208333333333333</v>
      </c>
      <c r="K1435" t="s">
        <v>0</v>
      </c>
      <c r="M1435" s="2">
        <v>480</v>
      </c>
    </row>
    <row r="1436" spans="2:13" ht="12.75">
      <c r="B1436" s="265">
        <v>2500</v>
      </c>
      <c r="C1436" s="72" t="s">
        <v>0</v>
      </c>
      <c r="D1436" s="1" t="s">
        <v>525</v>
      </c>
      <c r="E1436" s="1" t="s">
        <v>757</v>
      </c>
      <c r="F1436" s="58" t="s">
        <v>769</v>
      </c>
      <c r="G1436" s="26" t="s">
        <v>152</v>
      </c>
      <c r="H1436" s="5">
        <f t="shared" si="113"/>
        <v>-120500</v>
      </c>
      <c r="I1436" s="21">
        <f t="shared" si="111"/>
        <v>5.208333333333333</v>
      </c>
      <c r="K1436" t="s">
        <v>0</v>
      </c>
      <c r="M1436" s="2">
        <v>480</v>
      </c>
    </row>
    <row r="1437" spans="2:13" ht="12.75">
      <c r="B1437" s="265">
        <v>2500</v>
      </c>
      <c r="C1437" s="72" t="s">
        <v>0</v>
      </c>
      <c r="D1437" s="1" t="s">
        <v>525</v>
      </c>
      <c r="E1437" s="1" t="s">
        <v>757</v>
      </c>
      <c r="F1437" s="58" t="s">
        <v>770</v>
      </c>
      <c r="G1437" s="26" t="s">
        <v>167</v>
      </c>
      <c r="H1437" s="5">
        <f t="shared" si="113"/>
        <v>-123000</v>
      </c>
      <c r="I1437" s="21">
        <f t="shared" si="111"/>
        <v>5.208333333333333</v>
      </c>
      <c r="K1437" t="s">
        <v>0</v>
      </c>
      <c r="M1437" s="2">
        <v>480</v>
      </c>
    </row>
    <row r="1438" spans="2:13" ht="12.75">
      <c r="B1438" s="265">
        <v>2500</v>
      </c>
      <c r="C1438" s="72" t="s">
        <v>0</v>
      </c>
      <c r="D1438" s="1" t="s">
        <v>525</v>
      </c>
      <c r="E1438" s="1" t="s">
        <v>757</v>
      </c>
      <c r="F1438" s="58" t="s">
        <v>771</v>
      </c>
      <c r="G1438" s="26" t="s">
        <v>219</v>
      </c>
      <c r="H1438" s="5">
        <f t="shared" si="113"/>
        <v>-125500</v>
      </c>
      <c r="I1438" s="21">
        <f t="shared" si="111"/>
        <v>5.208333333333333</v>
      </c>
      <c r="K1438" t="s">
        <v>0</v>
      </c>
      <c r="M1438" s="2">
        <v>480</v>
      </c>
    </row>
    <row r="1439" spans="1:13" s="69" customFormat="1" ht="12.75">
      <c r="A1439" s="1"/>
      <c r="B1439" s="265">
        <v>2500</v>
      </c>
      <c r="C1439" s="72" t="s">
        <v>0</v>
      </c>
      <c r="D1439" s="1" t="s">
        <v>525</v>
      </c>
      <c r="E1439" s="1" t="s">
        <v>757</v>
      </c>
      <c r="F1439" s="58" t="s">
        <v>772</v>
      </c>
      <c r="G1439" s="26" t="s">
        <v>222</v>
      </c>
      <c r="H1439" s="5">
        <f t="shared" si="113"/>
        <v>-128000</v>
      </c>
      <c r="I1439" s="21">
        <f>+B1439/M1439</f>
        <v>5.208333333333333</v>
      </c>
      <c r="J1439"/>
      <c r="K1439" t="s">
        <v>0</v>
      </c>
      <c r="L1439"/>
      <c r="M1439" s="2">
        <v>480</v>
      </c>
    </row>
    <row r="1440" spans="2:13" ht="12.75">
      <c r="B1440" s="265">
        <v>2500</v>
      </c>
      <c r="C1440" s="1" t="s">
        <v>0</v>
      </c>
      <c r="D1440" s="1" t="s">
        <v>525</v>
      </c>
      <c r="E1440" s="1" t="s">
        <v>757</v>
      </c>
      <c r="F1440" s="58" t="s">
        <v>773</v>
      </c>
      <c r="G1440" s="26" t="s">
        <v>250</v>
      </c>
      <c r="H1440" s="5">
        <f t="shared" si="113"/>
        <v>-130500</v>
      </c>
      <c r="I1440" s="21">
        <f t="shared" si="111"/>
        <v>5.208333333333333</v>
      </c>
      <c r="K1440" t="s">
        <v>0</v>
      </c>
      <c r="M1440" s="2">
        <v>480</v>
      </c>
    </row>
    <row r="1441" spans="2:13" ht="12.75">
      <c r="B1441" s="265">
        <v>2500</v>
      </c>
      <c r="C1441" s="1" t="s">
        <v>0</v>
      </c>
      <c r="D1441" s="1" t="s">
        <v>525</v>
      </c>
      <c r="E1441" s="1" t="s">
        <v>757</v>
      </c>
      <c r="F1441" s="58" t="s">
        <v>774</v>
      </c>
      <c r="G1441" s="26" t="s">
        <v>252</v>
      </c>
      <c r="H1441" s="5">
        <f t="shared" si="113"/>
        <v>-133000</v>
      </c>
      <c r="I1441" s="21">
        <f t="shared" si="111"/>
        <v>5.208333333333333</v>
      </c>
      <c r="K1441" t="s">
        <v>0</v>
      </c>
      <c r="M1441" s="2">
        <v>480</v>
      </c>
    </row>
    <row r="1442" spans="2:13" ht="12.75">
      <c r="B1442" s="265">
        <v>2500</v>
      </c>
      <c r="C1442" s="1" t="s">
        <v>0</v>
      </c>
      <c r="D1442" s="1" t="s">
        <v>525</v>
      </c>
      <c r="E1442" s="1" t="s">
        <v>757</v>
      </c>
      <c r="F1442" s="58" t="s">
        <v>774</v>
      </c>
      <c r="G1442" s="26" t="s">
        <v>254</v>
      </c>
      <c r="H1442" s="5">
        <f t="shared" si="113"/>
        <v>-135500</v>
      </c>
      <c r="I1442" s="21">
        <f t="shared" si="111"/>
        <v>5.208333333333333</v>
      </c>
      <c r="K1442" t="s">
        <v>0</v>
      </c>
      <c r="M1442" s="2">
        <v>480</v>
      </c>
    </row>
    <row r="1443" spans="1:13" ht="12.75">
      <c r="A1443" s="10"/>
      <c r="B1443" s="268">
        <f>SUM(B1403:B1442)</f>
        <v>135500</v>
      </c>
      <c r="C1443" s="10" t="s">
        <v>0</v>
      </c>
      <c r="D1443" s="10"/>
      <c r="E1443" s="10"/>
      <c r="F1443" s="99"/>
      <c r="G1443" s="17"/>
      <c r="H1443" s="67">
        <v>0</v>
      </c>
      <c r="I1443" s="68">
        <f>+B1443/M1443</f>
        <v>282.2916666666667</v>
      </c>
      <c r="J1443" s="69"/>
      <c r="K1443" s="69"/>
      <c r="L1443" s="69"/>
      <c r="M1443" s="2">
        <v>480</v>
      </c>
    </row>
    <row r="1444" spans="2:13" ht="12.75">
      <c r="B1444" s="265"/>
      <c r="H1444" s="5">
        <f t="shared" si="113"/>
        <v>0</v>
      </c>
      <c r="I1444" s="21">
        <f t="shared" si="111"/>
        <v>0</v>
      </c>
      <c r="M1444" s="2">
        <v>480</v>
      </c>
    </row>
    <row r="1445" spans="2:13" ht="12.75">
      <c r="B1445" s="265"/>
      <c r="H1445" s="5">
        <f t="shared" si="113"/>
        <v>0</v>
      </c>
      <c r="I1445" s="21">
        <f aca="true" t="shared" si="114" ref="I1445:I1484">+B1445/M1445</f>
        <v>0</v>
      </c>
      <c r="M1445" s="2">
        <v>480</v>
      </c>
    </row>
    <row r="1446" spans="2:13" ht="12.75">
      <c r="B1446" s="266">
        <v>800</v>
      </c>
      <c r="C1446" s="72" t="s">
        <v>503</v>
      </c>
      <c r="D1446" s="11" t="s">
        <v>525</v>
      </c>
      <c r="E1446" s="72" t="s">
        <v>504</v>
      </c>
      <c r="F1446" s="58" t="s">
        <v>721</v>
      </c>
      <c r="G1446" s="29" t="s">
        <v>48</v>
      </c>
      <c r="H1446" s="5">
        <f t="shared" si="113"/>
        <v>-800</v>
      </c>
      <c r="I1446" s="21">
        <f t="shared" si="114"/>
        <v>1.6666666666666667</v>
      </c>
      <c r="K1446" t="s">
        <v>722</v>
      </c>
      <c r="M1446" s="2">
        <v>480</v>
      </c>
    </row>
    <row r="1447" spans="1:13" ht="12.75">
      <c r="A1447" s="11"/>
      <c r="B1447" s="266">
        <v>1600</v>
      </c>
      <c r="C1447" s="11" t="s">
        <v>503</v>
      </c>
      <c r="D1447" s="11" t="s">
        <v>525</v>
      </c>
      <c r="E1447" s="11" t="s">
        <v>504</v>
      </c>
      <c r="F1447" s="58" t="s">
        <v>721</v>
      </c>
      <c r="G1447" s="28" t="s">
        <v>310</v>
      </c>
      <c r="H1447" s="5">
        <f t="shared" si="113"/>
        <v>-2400</v>
      </c>
      <c r="I1447" s="80">
        <f t="shared" si="114"/>
        <v>3.3333333333333335</v>
      </c>
      <c r="J1447" s="14"/>
      <c r="K1447" t="s">
        <v>722</v>
      </c>
      <c r="L1447" s="14"/>
      <c r="M1447" s="2">
        <v>480</v>
      </c>
    </row>
    <row r="1448" spans="2:13" ht="12.75">
      <c r="B1448" s="265">
        <v>1200</v>
      </c>
      <c r="C1448" s="11" t="s">
        <v>503</v>
      </c>
      <c r="D1448" s="11" t="s">
        <v>525</v>
      </c>
      <c r="E1448" s="1" t="s">
        <v>504</v>
      </c>
      <c r="F1448" s="58" t="s">
        <v>721</v>
      </c>
      <c r="G1448" s="26" t="s">
        <v>79</v>
      </c>
      <c r="H1448" s="5">
        <f t="shared" si="113"/>
        <v>-3600</v>
      </c>
      <c r="I1448" s="21">
        <f t="shared" si="114"/>
        <v>2.5</v>
      </c>
      <c r="K1448" t="s">
        <v>722</v>
      </c>
      <c r="M1448" s="2">
        <v>480</v>
      </c>
    </row>
    <row r="1449" spans="2:13" ht="12.75">
      <c r="B1449" s="265">
        <v>800</v>
      </c>
      <c r="C1449" s="1" t="s">
        <v>503</v>
      </c>
      <c r="D1449" s="11" t="s">
        <v>525</v>
      </c>
      <c r="E1449" s="1" t="s">
        <v>504</v>
      </c>
      <c r="F1449" s="58" t="s">
        <v>721</v>
      </c>
      <c r="G1449" s="26" t="s">
        <v>81</v>
      </c>
      <c r="H1449" s="5">
        <f t="shared" si="113"/>
        <v>-4400</v>
      </c>
      <c r="I1449" s="21">
        <f t="shared" si="114"/>
        <v>1.6666666666666667</v>
      </c>
      <c r="K1449" t="s">
        <v>722</v>
      </c>
      <c r="M1449" s="2">
        <v>480</v>
      </c>
    </row>
    <row r="1450" spans="2:13" ht="12.75">
      <c r="B1450" s="265">
        <v>1000</v>
      </c>
      <c r="C1450" s="1" t="s">
        <v>503</v>
      </c>
      <c r="D1450" s="11" t="s">
        <v>525</v>
      </c>
      <c r="E1450" s="1" t="s">
        <v>504</v>
      </c>
      <c r="F1450" s="58" t="s">
        <v>721</v>
      </c>
      <c r="G1450" s="26" t="s">
        <v>35</v>
      </c>
      <c r="H1450" s="5">
        <f t="shared" si="113"/>
        <v>-5400</v>
      </c>
      <c r="I1450" s="21">
        <f t="shared" si="114"/>
        <v>2.0833333333333335</v>
      </c>
      <c r="K1450" t="s">
        <v>722</v>
      </c>
      <c r="M1450" s="2">
        <v>480</v>
      </c>
    </row>
    <row r="1451" spans="2:13" ht="12.75">
      <c r="B1451" s="265">
        <v>1200</v>
      </c>
      <c r="C1451" s="74" t="s">
        <v>628</v>
      </c>
      <c r="D1451" s="11" t="s">
        <v>525</v>
      </c>
      <c r="E1451" s="74" t="s">
        <v>504</v>
      </c>
      <c r="F1451" s="58" t="s">
        <v>721</v>
      </c>
      <c r="G1451" s="26" t="s">
        <v>50</v>
      </c>
      <c r="H1451" s="5">
        <f t="shared" si="113"/>
        <v>-6600</v>
      </c>
      <c r="I1451" s="21">
        <f t="shared" si="114"/>
        <v>2.5</v>
      </c>
      <c r="J1451" s="75"/>
      <c r="K1451" t="s">
        <v>722</v>
      </c>
      <c r="L1451" s="75"/>
      <c r="M1451" s="2">
        <v>480</v>
      </c>
    </row>
    <row r="1452" spans="2:13" ht="12.75">
      <c r="B1452" s="265">
        <v>1300</v>
      </c>
      <c r="C1452" s="1" t="s">
        <v>503</v>
      </c>
      <c r="D1452" s="11" t="s">
        <v>525</v>
      </c>
      <c r="E1452" s="1" t="s">
        <v>504</v>
      </c>
      <c r="F1452" s="92" t="s">
        <v>721</v>
      </c>
      <c r="G1452" s="26" t="s">
        <v>50</v>
      </c>
      <c r="H1452" s="5">
        <f t="shared" si="113"/>
        <v>-7900</v>
      </c>
      <c r="I1452" s="21">
        <f t="shared" si="114"/>
        <v>2.7083333333333335</v>
      </c>
      <c r="K1452" t="s">
        <v>722</v>
      </c>
      <c r="M1452" s="2">
        <v>480</v>
      </c>
    </row>
    <row r="1453" spans="2:13" ht="12.75">
      <c r="B1453" s="265">
        <v>1600</v>
      </c>
      <c r="C1453" s="1" t="s">
        <v>503</v>
      </c>
      <c r="D1453" s="11" t="s">
        <v>525</v>
      </c>
      <c r="E1453" s="1" t="s">
        <v>504</v>
      </c>
      <c r="F1453" s="92" t="s">
        <v>721</v>
      </c>
      <c r="G1453" s="26" t="s">
        <v>68</v>
      </c>
      <c r="H1453" s="5">
        <f t="shared" si="113"/>
        <v>-9500</v>
      </c>
      <c r="I1453" s="21">
        <f t="shared" si="114"/>
        <v>3.3333333333333335</v>
      </c>
      <c r="K1453" t="s">
        <v>722</v>
      </c>
      <c r="M1453" s="2">
        <v>480</v>
      </c>
    </row>
    <row r="1454" spans="2:13" ht="12.75">
      <c r="B1454" s="265">
        <v>1200</v>
      </c>
      <c r="C1454" s="1" t="s">
        <v>503</v>
      </c>
      <c r="D1454" s="1" t="s">
        <v>525</v>
      </c>
      <c r="E1454" s="1" t="s">
        <v>504</v>
      </c>
      <c r="F1454" s="92" t="s">
        <v>721</v>
      </c>
      <c r="G1454" s="26" t="s">
        <v>54</v>
      </c>
      <c r="H1454" s="5">
        <f t="shared" si="113"/>
        <v>-10700</v>
      </c>
      <c r="I1454" s="21">
        <f>+B1454/M1454</f>
        <v>2.5</v>
      </c>
      <c r="K1454" t="s">
        <v>722</v>
      </c>
      <c r="M1454" s="2">
        <v>480</v>
      </c>
    </row>
    <row r="1455" spans="2:13" ht="12.75">
      <c r="B1455" s="265">
        <v>1000</v>
      </c>
      <c r="C1455" s="1" t="s">
        <v>503</v>
      </c>
      <c r="D1455" s="1" t="s">
        <v>525</v>
      </c>
      <c r="E1455" s="1" t="s">
        <v>504</v>
      </c>
      <c r="F1455" s="92" t="s">
        <v>721</v>
      </c>
      <c r="G1455" s="26" t="s">
        <v>56</v>
      </c>
      <c r="H1455" s="5">
        <f t="shared" si="113"/>
        <v>-11700</v>
      </c>
      <c r="I1455" s="21">
        <f t="shared" si="114"/>
        <v>2.0833333333333335</v>
      </c>
      <c r="K1455" t="s">
        <v>722</v>
      </c>
      <c r="M1455" s="2">
        <v>480</v>
      </c>
    </row>
    <row r="1456" spans="2:13" ht="12.75">
      <c r="B1456" s="265">
        <v>1350</v>
      </c>
      <c r="C1456" s="1" t="s">
        <v>503</v>
      </c>
      <c r="D1456" s="1" t="s">
        <v>525</v>
      </c>
      <c r="E1456" s="1" t="s">
        <v>504</v>
      </c>
      <c r="F1456" s="92" t="s">
        <v>721</v>
      </c>
      <c r="G1456" s="26" t="s">
        <v>90</v>
      </c>
      <c r="H1456" s="5">
        <f aca="true" t="shared" si="115" ref="H1456:H1484">H1455-B1456</f>
        <v>-13050</v>
      </c>
      <c r="I1456" s="21">
        <f t="shared" si="114"/>
        <v>2.8125</v>
      </c>
      <c r="K1456" t="s">
        <v>722</v>
      </c>
      <c r="M1456" s="2">
        <v>480</v>
      </c>
    </row>
    <row r="1457" spans="2:13" ht="12.75">
      <c r="B1457" s="265">
        <v>800</v>
      </c>
      <c r="C1457" s="1" t="s">
        <v>503</v>
      </c>
      <c r="D1457" s="1" t="s">
        <v>525</v>
      </c>
      <c r="E1457" s="1" t="s">
        <v>504</v>
      </c>
      <c r="F1457" s="92" t="s">
        <v>721</v>
      </c>
      <c r="G1457" s="26" t="s">
        <v>129</v>
      </c>
      <c r="H1457" s="5">
        <f t="shared" si="115"/>
        <v>-13850</v>
      </c>
      <c r="I1457" s="21">
        <f t="shared" si="114"/>
        <v>1.6666666666666667</v>
      </c>
      <c r="K1457" t="s">
        <v>722</v>
      </c>
      <c r="M1457" s="2">
        <v>480</v>
      </c>
    </row>
    <row r="1458" spans="2:13" ht="12.75">
      <c r="B1458" s="265">
        <v>1600</v>
      </c>
      <c r="C1458" s="1" t="s">
        <v>503</v>
      </c>
      <c r="D1458" s="1" t="s">
        <v>525</v>
      </c>
      <c r="E1458" s="1" t="s">
        <v>504</v>
      </c>
      <c r="F1458" s="92" t="s">
        <v>721</v>
      </c>
      <c r="G1458" s="26" t="s">
        <v>148</v>
      </c>
      <c r="H1458" s="5">
        <f t="shared" si="115"/>
        <v>-15450</v>
      </c>
      <c r="I1458" s="21">
        <f t="shared" si="114"/>
        <v>3.3333333333333335</v>
      </c>
      <c r="K1458" t="s">
        <v>722</v>
      </c>
      <c r="M1458" s="2">
        <v>480</v>
      </c>
    </row>
    <row r="1459" spans="2:13" ht="12.75">
      <c r="B1459" s="266">
        <v>1600</v>
      </c>
      <c r="C1459" s="1" t="s">
        <v>503</v>
      </c>
      <c r="D1459" s="1" t="s">
        <v>525</v>
      </c>
      <c r="E1459" s="1" t="s">
        <v>504</v>
      </c>
      <c r="F1459" s="92" t="s">
        <v>721</v>
      </c>
      <c r="G1459" s="26" t="s">
        <v>163</v>
      </c>
      <c r="H1459" s="27">
        <f t="shared" si="115"/>
        <v>-17050</v>
      </c>
      <c r="I1459" s="21">
        <f>+B1459/M1459</f>
        <v>3.3333333333333335</v>
      </c>
      <c r="K1459" t="s">
        <v>722</v>
      </c>
      <c r="M1459" s="2">
        <v>480</v>
      </c>
    </row>
    <row r="1460" spans="2:13" ht="12.75">
      <c r="B1460" s="265">
        <v>1200</v>
      </c>
      <c r="C1460" s="1" t="s">
        <v>503</v>
      </c>
      <c r="D1460" s="1" t="s">
        <v>525</v>
      </c>
      <c r="E1460" s="1" t="s">
        <v>504</v>
      </c>
      <c r="F1460" s="58" t="s">
        <v>721</v>
      </c>
      <c r="G1460" s="26" t="s">
        <v>152</v>
      </c>
      <c r="H1460" s="27">
        <f t="shared" si="115"/>
        <v>-18250</v>
      </c>
      <c r="I1460" s="21">
        <f t="shared" si="114"/>
        <v>2.5</v>
      </c>
      <c r="K1460" t="s">
        <v>722</v>
      </c>
      <c r="M1460" s="2">
        <v>480</v>
      </c>
    </row>
    <row r="1461" spans="2:13" ht="12.75">
      <c r="B1461" s="265">
        <v>2500</v>
      </c>
      <c r="C1461" s="1" t="s">
        <v>775</v>
      </c>
      <c r="D1461" s="1" t="s">
        <v>525</v>
      </c>
      <c r="E1461" s="1" t="s">
        <v>504</v>
      </c>
      <c r="F1461" s="58" t="s">
        <v>721</v>
      </c>
      <c r="G1461" s="26" t="s">
        <v>167</v>
      </c>
      <c r="H1461" s="27">
        <f t="shared" si="115"/>
        <v>-20750</v>
      </c>
      <c r="I1461" s="21">
        <f t="shared" si="114"/>
        <v>5.208333333333333</v>
      </c>
      <c r="K1461" t="s">
        <v>722</v>
      </c>
      <c r="M1461" s="2">
        <v>480</v>
      </c>
    </row>
    <row r="1462" spans="2:13" ht="12.75">
      <c r="B1462" s="265">
        <v>800</v>
      </c>
      <c r="C1462" s="1" t="s">
        <v>503</v>
      </c>
      <c r="D1462" s="1" t="s">
        <v>525</v>
      </c>
      <c r="E1462" s="1" t="s">
        <v>504</v>
      </c>
      <c r="F1462" s="58" t="s">
        <v>721</v>
      </c>
      <c r="G1462" s="26" t="s">
        <v>167</v>
      </c>
      <c r="H1462" s="27">
        <f t="shared" si="115"/>
        <v>-21550</v>
      </c>
      <c r="I1462" s="21">
        <f t="shared" si="114"/>
        <v>1.6666666666666667</v>
      </c>
      <c r="K1462" t="s">
        <v>722</v>
      </c>
      <c r="M1462" s="2">
        <v>480</v>
      </c>
    </row>
    <row r="1463" spans="2:13" ht="12.75">
      <c r="B1463" s="265">
        <v>1200</v>
      </c>
      <c r="C1463" s="1" t="s">
        <v>503</v>
      </c>
      <c r="D1463" s="1" t="s">
        <v>525</v>
      </c>
      <c r="E1463" s="1" t="s">
        <v>504</v>
      </c>
      <c r="F1463" s="58" t="s">
        <v>721</v>
      </c>
      <c r="G1463" s="26" t="s">
        <v>219</v>
      </c>
      <c r="H1463" s="27">
        <f t="shared" si="115"/>
        <v>-22750</v>
      </c>
      <c r="I1463" s="21">
        <f t="shared" si="114"/>
        <v>2.5</v>
      </c>
      <c r="K1463" t="s">
        <v>722</v>
      </c>
      <c r="M1463" s="2">
        <v>480</v>
      </c>
    </row>
    <row r="1464" spans="2:13" ht="12.75">
      <c r="B1464" s="265">
        <v>1600</v>
      </c>
      <c r="C1464" s="1" t="s">
        <v>503</v>
      </c>
      <c r="D1464" s="1" t="s">
        <v>525</v>
      </c>
      <c r="E1464" s="1" t="s">
        <v>504</v>
      </c>
      <c r="F1464" s="58" t="s">
        <v>721</v>
      </c>
      <c r="G1464" s="26" t="s">
        <v>222</v>
      </c>
      <c r="H1464" s="5">
        <f t="shared" si="115"/>
        <v>-24350</v>
      </c>
      <c r="I1464" s="21">
        <f t="shared" si="114"/>
        <v>3.3333333333333335</v>
      </c>
      <c r="K1464" t="s">
        <v>722</v>
      </c>
      <c r="M1464" s="2">
        <v>480</v>
      </c>
    </row>
    <row r="1465" spans="2:13" ht="12.75">
      <c r="B1465" s="265">
        <v>1000</v>
      </c>
      <c r="C1465" s="1" t="s">
        <v>503</v>
      </c>
      <c r="D1465" s="1" t="s">
        <v>525</v>
      </c>
      <c r="E1465" s="1" t="s">
        <v>504</v>
      </c>
      <c r="F1465" s="58" t="s">
        <v>721</v>
      </c>
      <c r="G1465" s="26" t="s">
        <v>250</v>
      </c>
      <c r="H1465" s="5">
        <f t="shared" si="115"/>
        <v>-25350</v>
      </c>
      <c r="I1465" s="21">
        <f t="shared" si="114"/>
        <v>2.0833333333333335</v>
      </c>
      <c r="K1465" t="s">
        <v>722</v>
      </c>
      <c r="M1465" s="2">
        <v>480</v>
      </c>
    </row>
    <row r="1466" spans="2:13" ht="12.75">
      <c r="B1466" s="265">
        <v>800</v>
      </c>
      <c r="C1466" s="1" t="s">
        <v>503</v>
      </c>
      <c r="D1466" s="1" t="s">
        <v>525</v>
      </c>
      <c r="E1466" s="1" t="s">
        <v>504</v>
      </c>
      <c r="F1466" s="58" t="s">
        <v>721</v>
      </c>
      <c r="G1466" s="26" t="s">
        <v>252</v>
      </c>
      <c r="H1466" s="5">
        <f t="shared" si="115"/>
        <v>-26150</v>
      </c>
      <c r="I1466" s="21">
        <f t="shared" si="114"/>
        <v>1.6666666666666667</v>
      </c>
      <c r="K1466" t="s">
        <v>722</v>
      </c>
      <c r="M1466" s="2">
        <v>480</v>
      </c>
    </row>
    <row r="1467" spans="2:13" ht="12.75">
      <c r="B1467" s="266">
        <v>1750</v>
      </c>
      <c r="C1467" s="11" t="s">
        <v>39</v>
      </c>
      <c r="D1467" s="11" t="s">
        <v>25</v>
      </c>
      <c r="E1467" s="30" t="s">
        <v>40</v>
      </c>
      <c r="F1467" s="58" t="s">
        <v>776</v>
      </c>
      <c r="G1467" s="31" t="s">
        <v>48</v>
      </c>
      <c r="H1467" s="5">
        <f t="shared" si="115"/>
        <v>-27900</v>
      </c>
      <c r="I1467" s="21">
        <f t="shared" si="114"/>
        <v>3.6458333333333335</v>
      </c>
      <c r="K1467" t="s">
        <v>757</v>
      </c>
      <c r="M1467" s="2">
        <v>480</v>
      </c>
    </row>
    <row r="1468" spans="2:13" ht="12.75">
      <c r="B1468" s="265">
        <v>1600</v>
      </c>
      <c r="C1468" s="11" t="s">
        <v>39</v>
      </c>
      <c r="D1468" s="11" t="s">
        <v>25</v>
      </c>
      <c r="E1468" s="1" t="s">
        <v>40</v>
      </c>
      <c r="F1468" s="58" t="s">
        <v>776</v>
      </c>
      <c r="G1468" s="26" t="s">
        <v>310</v>
      </c>
      <c r="H1468" s="5">
        <f t="shared" si="115"/>
        <v>-29500</v>
      </c>
      <c r="I1468" s="21">
        <f t="shared" si="114"/>
        <v>3.3333333333333335</v>
      </c>
      <c r="K1468" t="s">
        <v>757</v>
      </c>
      <c r="M1468" s="2">
        <v>480</v>
      </c>
    </row>
    <row r="1469" spans="2:13" ht="12.75">
      <c r="B1469" s="265">
        <v>1500</v>
      </c>
      <c r="C1469" s="1" t="s">
        <v>39</v>
      </c>
      <c r="D1469" s="11" t="s">
        <v>25</v>
      </c>
      <c r="E1469" s="1" t="s">
        <v>40</v>
      </c>
      <c r="F1469" s="58" t="s">
        <v>776</v>
      </c>
      <c r="G1469" s="26" t="s">
        <v>79</v>
      </c>
      <c r="H1469" s="5">
        <f t="shared" si="115"/>
        <v>-31000</v>
      </c>
      <c r="I1469" s="21">
        <f t="shared" si="114"/>
        <v>3.125</v>
      </c>
      <c r="K1469" t="s">
        <v>757</v>
      </c>
      <c r="M1469" s="2">
        <v>480</v>
      </c>
    </row>
    <row r="1470" spans="2:13" ht="12.75">
      <c r="B1470" s="265">
        <v>1800</v>
      </c>
      <c r="C1470" s="74" t="s">
        <v>39</v>
      </c>
      <c r="D1470" s="11" t="s">
        <v>25</v>
      </c>
      <c r="E1470" s="74" t="s">
        <v>40</v>
      </c>
      <c r="F1470" s="58" t="s">
        <v>776</v>
      </c>
      <c r="G1470" s="26" t="s">
        <v>81</v>
      </c>
      <c r="H1470" s="5">
        <f t="shared" si="115"/>
        <v>-32800</v>
      </c>
      <c r="I1470" s="21">
        <f t="shared" si="114"/>
        <v>3.75</v>
      </c>
      <c r="J1470" s="75"/>
      <c r="K1470" t="s">
        <v>757</v>
      </c>
      <c r="L1470" s="75"/>
      <c r="M1470" s="2">
        <v>480</v>
      </c>
    </row>
    <row r="1471" spans="2:13" ht="12.75">
      <c r="B1471" s="265">
        <v>1600</v>
      </c>
      <c r="C1471" s="1" t="s">
        <v>39</v>
      </c>
      <c r="D1471" s="11" t="s">
        <v>25</v>
      </c>
      <c r="E1471" s="1" t="s">
        <v>40</v>
      </c>
      <c r="F1471" s="58" t="s">
        <v>776</v>
      </c>
      <c r="G1471" s="26" t="s">
        <v>35</v>
      </c>
      <c r="H1471" s="5">
        <f t="shared" si="115"/>
        <v>-34400</v>
      </c>
      <c r="I1471" s="21">
        <f t="shared" si="114"/>
        <v>3.3333333333333335</v>
      </c>
      <c r="K1471" t="s">
        <v>757</v>
      </c>
      <c r="M1471" s="2">
        <v>480</v>
      </c>
    </row>
    <row r="1472" spans="2:13" ht="12.75">
      <c r="B1472" s="265">
        <v>1500</v>
      </c>
      <c r="C1472" s="1" t="s">
        <v>39</v>
      </c>
      <c r="D1472" s="1" t="s">
        <v>25</v>
      </c>
      <c r="E1472" s="1" t="s">
        <v>40</v>
      </c>
      <c r="F1472" s="58" t="s">
        <v>776</v>
      </c>
      <c r="G1472" s="26" t="s">
        <v>50</v>
      </c>
      <c r="H1472" s="5">
        <f t="shared" si="115"/>
        <v>-35900</v>
      </c>
      <c r="I1472" s="21">
        <f t="shared" si="114"/>
        <v>3.125</v>
      </c>
      <c r="K1472" t="s">
        <v>757</v>
      </c>
      <c r="M1472" s="2">
        <v>480</v>
      </c>
    </row>
    <row r="1473" spans="2:13" ht="12.75">
      <c r="B1473" s="265">
        <v>1650</v>
      </c>
      <c r="C1473" s="1" t="s">
        <v>39</v>
      </c>
      <c r="D1473" s="1" t="s">
        <v>25</v>
      </c>
      <c r="E1473" s="1" t="s">
        <v>40</v>
      </c>
      <c r="F1473" s="58" t="s">
        <v>776</v>
      </c>
      <c r="G1473" s="26" t="s">
        <v>68</v>
      </c>
      <c r="H1473" s="5">
        <f t="shared" si="115"/>
        <v>-37550</v>
      </c>
      <c r="I1473" s="21">
        <f t="shared" si="114"/>
        <v>3.4375</v>
      </c>
      <c r="K1473" t="s">
        <v>757</v>
      </c>
      <c r="M1473" s="2">
        <v>480</v>
      </c>
    </row>
    <row r="1474" spans="2:13" ht="12.75">
      <c r="B1474" s="265">
        <v>1400</v>
      </c>
      <c r="C1474" s="1" t="s">
        <v>39</v>
      </c>
      <c r="D1474" s="1" t="s">
        <v>25</v>
      </c>
      <c r="E1474" s="1" t="s">
        <v>40</v>
      </c>
      <c r="F1474" s="58" t="s">
        <v>776</v>
      </c>
      <c r="G1474" s="26" t="s">
        <v>777</v>
      </c>
      <c r="H1474" s="5">
        <f t="shared" si="115"/>
        <v>-38950</v>
      </c>
      <c r="I1474" s="21">
        <f t="shared" si="114"/>
        <v>2.9166666666666665</v>
      </c>
      <c r="K1474" t="s">
        <v>757</v>
      </c>
      <c r="M1474" s="2">
        <v>480</v>
      </c>
    </row>
    <row r="1475" spans="2:13" ht="12.75">
      <c r="B1475" s="265">
        <v>1200</v>
      </c>
      <c r="C1475" s="1" t="s">
        <v>39</v>
      </c>
      <c r="D1475" s="1" t="s">
        <v>25</v>
      </c>
      <c r="E1475" s="1" t="s">
        <v>40</v>
      </c>
      <c r="F1475" s="58" t="s">
        <v>776</v>
      </c>
      <c r="G1475" s="26" t="s">
        <v>56</v>
      </c>
      <c r="H1475" s="5">
        <f t="shared" si="115"/>
        <v>-40150</v>
      </c>
      <c r="I1475" s="21">
        <f t="shared" si="114"/>
        <v>2.5</v>
      </c>
      <c r="K1475" t="s">
        <v>757</v>
      </c>
      <c r="M1475" s="2">
        <v>480</v>
      </c>
    </row>
    <row r="1476" spans="2:13" ht="12.75">
      <c r="B1476" s="265">
        <v>1300</v>
      </c>
      <c r="C1476" s="1" t="s">
        <v>39</v>
      </c>
      <c r="D1476" s="1" t="s">
        <v>25</v>
      </c>
      <c r="E1476" s="1" t="s">
        <v>40</v>
      </c>
      <c r="F1476" s="58" t="s">
        <v>776</v>
      </c>
      <c r="G1476" s="26" t="s">
        <v>90</v>
      </c>
      <c r="H1476" s="5">
        <f t="shared" si="115"/>
        <v>-41450</v>
      </c>
      <c r="I1476" s="21">
        <f t="shared" si="114"/>
        <v>2.7083333333333335</v>
      </c>
      <c r="K1476" t="s">
        <v>757</v>
      </c>
      <c r="M1476" s="2">
        <v>480</v>
      </c>
    </row>
    <row r="1477" spans="2:13" ht="12.75">
      <c r="B1477" s="265">
        <v>1600</v>
      </c>
      <c r="C1477" s="1" t="s">
        <v>39</v>
      </c>
      <c r="D1477" s="1" t="s">
        <v>25</v>
      </c>
      <c r="E1477" s="1" t="s">
        <v>40</v>
      </c>
      <c r="F1477" s="58" t="s">
        <v>776</v>
      </c>
      <c r="G1477" s="26" t="s">
        <v>129</v>
      </c>
      <c r="H1477" s="5">
        <f t="shared" si="115"/>
        <v>-43050</v>
      </c>
      <c r="I1477" s="21">
        <f t="shared" si="114"/>
        <v>3.3333333333333335</v>
      </c>
      <c r="K1477" t="s">
        <v>757</v>
      </c>
      <c r="M1477" s="2">
        <v>480</v>
      </c>
    </row>
    <row r="1478" spans="2:13" ht="12.75">
      <c r="B1478" s="265">
        <v>1500</v>
      </c>
      <c r="C1478" s="1" t="s">
        <v>39</v>
      </c>
      <c r="D1478" s="1" t="s">
        <v>25</v>
      </c>
      <c r="E1478" s="1" t="s">
        <v>40</v>
      </c>
      <c r="F1478" s="58" t="s">
        <v>776</v>
      </c>
      <c r="G1478" s="26" t="s">
        <v>148</v>
      </c>
      <c r="H1478" s="5">
        <f t="shared" si="115"/>
        <v>-44550</v>
      </c>
      <c r="I1478" s="21">
        <f t="shared" si="114"/>
        <v>3.125</v>
      </c>
      <c r="K1478" t="s">
        <v>757</v>
      </c>
      <c r="M1478" s="2">
        <v>480</v>
      </c>
    </row>
    <row r="1479" spans="2:13" ht="12.75">
      <c r="B1479" s="265">
        <v>1550</v>
      </c>
      <c r="C1479" s="1" t="s">
        <v>39</v>
      </c>
      <c r="D1479" s="1" t="s">
        <v>25</v>
      </c>
      <c r="E1479" s="1" t="s">
        <v>40</v>
      </c>
      <c r="F1479" s="58" t="s">
        <v>776</v>
      </c>
      <c r="G1479" s="26" t="s">
        <v>152</v>
      </c>
      <c r="H1479" s="5">
        <f t="shared" si="115"/>
        <v>-46100</v>
      </c>
      <c r="I1479" s="21">
        <f t="shared" si="114"/>
        <v>3.2291666666666665</v>
      </c>
      <c r="K1479" t="s">
        <v>757</v>
      </c>
      <c r="M1479" s="2">
        <v>480</v>
      </c>
    </row>
    <row r="1480" spans="2:13" ht="12.75">
      <c r="B1480" s="265">
        <v>1500</v>
      </c>
      <c r="C1480" s="1" t="s">
        <v>39</v>
      </c>
      <c r="D1480" s="1" t="s">
        <v>25</v>
      </c>
      <c r="E1480" s="1" t="s">
        <v>40</v>
      </c>
      <c r="F1480" s="58" t="s">
        <v>776</v>
      </c>
      <c r="G1480" s="26" t="s">
        <v>167</v>
      </c>
      <c r="H1480" s="5">
        <f t="shared" si="115"/>
        <v>-47600</v>
      </c>
      <c r="I1480" s="21">
        <f t="shared" si="114"/>
        <v>3.125</v>
      </c>
      <c r="K1480" t="s">
        <v>757</v>
      </c>
      <c r="M1480" s="2">
        <v>480</v>
      </c>
    </row>
    <row r="1481" spans="1:13" s="69" customFormat="1" ht="12.75">
      <c r="A1481" s="1"/>
      <c r="B1481" s="265">
        <v>1600</v>
      </c>
      <c r="C1481" s="1" t="s">
        <v>39</v>
      </c>
      <c r="D1481" s="1" t="s">
        <v>25</v>
      </c>
      <c r="E1481" s="1" t="s">
        <v>40</v>
      </c>
      <c r="F1481" s="58" t="s">
        <v>776</v>
      </c>
      <c r="G1481" s="26" t="s">
        <v>219</v>
      </c>
      <c r="H1481" s="5">
        <f t="shared" si="115"/>
        <v>-49200</v>
      </c>
      <c r="I1481" s="21">
        <f t="shared" si="114"/>
        <v>3.3333333333333335</v>
      </c>
      <c r="J1481"/>
      <c r="K1481" t="s">
        <v>757</v>
      </c>
      <c r="L1481"/>
      <c r="M1481" s="2">
        <v>480</v>
      </c>
    </row>
    <row r="1482" spans="2:13" ht="12.75">
      <c r="B1482" s="265">
        <v>1400</v>
      </c>
      <c r="C1482" s="1" t="s">
        <v>39</v>
      </c>
      <c r="D1482" s="1" t="s">
        <v>25</v>
      </c>
      <c r="E1482" s="1" t="s">
        <v>40</v>
      </c>
      <c r="F1482" s="58" t="s">
        <v>776</v>
      </c>
      <c r="G1482" s="26" t="s">
        <v>222</v>
      </c>
      <c r="H1482" s="5">
        <f t="shared" si="115"/>
        <v>-50600</v>
      </c>
      <c r="I1482" s="21">
        <f t="shared" si="114"/>
        <v>2.9166666666666665</v>
      </c>
      <c r="K1482" t="s">
        <v>757</v>
      </c>
      <c r="M1482" s="2">
        <v>480</v>
      </c>
    </row>
    <row r="1483" spans="2:13" ht="12.75">
      <c r="B1483" s="265">
        <v>1200</v>
      </c>
      <c r="C1483" s="1" t="s">
        <v>39</v>
      </c>
      <c r="D1483" s="1" t="s">
        <v>25</v>
      </c>
      <c r="E1483" s="1" t="s">
        <v>40</v>
      </c>
      <c r="F1483" s="58" t="s">
        <v>776</v>
      </c>
      <c r="G1483" s="26" t="s">
        <v>250</v>
      </c>
      <c r="H1483" s="5">
        <f t="shared" si="115"/>
        <v>-51800</v>
      </c>
      <c r="I1483" s="21">
        <f t="shared" si="114"/>
        <v>2.5</v>
      </c>
      <c r="K1483" t="s">
        <v>757</v>
      </c>
      <c r="M1483" s="2">
        <v>480</v>
      </c>
    </row>
    <row r="1484" spans="2:13" ht="12.75">
      <c r="B1484" s="265">
        <v>800</v>
      </c>
      <c r="C1484" s="1" t="s">
        <v>503</v>
      </c>
      <c r="D1484" s="1" t="s">
        <v>25</v>
      </c>
      <c r="E1484" s="1" t="s">
        <v>40</v>
      </c>
      <c r="F1484" s="58" t="s">
        <v>776</v>
      </c>
      <c r="G1484" s="26" t="s">
        <v>252</v>
      </c>
      <c r="H1484" s="5">
        <f t="shared" si="115"/>
        <v>-52600</v>
      </c>
      <c r="I1484" s="21">
        <f t="shared" si="114"/>
        <v>1.6666666666666667</v>
      </c>
      <c r="K1484" t="s">
        <v>757</v>
      </c>
      <c r="M1484" s="2">
        <v>480</v>
      </c>
    </row>
    <row r="1485" spans="1:13" ht="12.75">
      <c r="A1485" s="10"/>
      <c r="B1485" s="268">
        <f>SUM(B1446:B1484)</f>
        <v>52600</v>
      </c>
      <c r="C1485" s="10"/>
      <c r="D1485" s="10"/>
      <c r="E1485" s="10" t="s">
        <v>504</v>
      </c>
      <c r="F1485" s="99"/>
      <c r="G1485" s="17"/>
      <c r="H1485" s="67">
        <v>0</v>
      </c>
      <c r="I1485" s="68">
        <f>+B1485/M1485</f>
        <v>109.58333333333333</v>
      </c>
      <c r="J1485" s="69"/>
      <c r="K1485" s="69"/>
      <c r="L1485" s="69"/>
      <c r="M1485" s="2">
        <v>480</v>
      </c>
    </row>
    <row r="1486" spans="2:13" ht="12.75">
      <c r="B1486" s="265"/>
      <c r="H1486" s="5">
        <f aca="true" t="shared" si="116" ref="H1486:H1551">H1485-B1486</f>
        <v>0</v>
      </c>
      <c r="I1486" s="21">
        <f aca="true" t="shared" si="117" ref="I1486:I1504">+B1486/M1486</f>
        <v>0</v>
      </c>
      <c r="M1486" s="2">
        <v>480</v>
      </c>
    </row>
    <row r="1487" spans="2:13" ht="12.75">
      <c r="B1487" s="265"/>
      <c r="H1487" s="5">
        <f t="shared" si="116"/>
        <v>0</v>
      </c>
      <c r="I1487" s="21">
        <f t="shared" si="117"/>
        <v>0</v>
      </c>
      <c r="M1487" s="2">
        <v>480</v>
      </c>
    </row>
    <row r="1488" spans="2:13" ht="12.75">
      <c r="B1488" s="265">
        <v>1200</v>
      </c>
      <c r="C1488" s="11" t="s">
        <v>778</v>
      </c>
      <c r="D1488" s="11" t="s">
        <v>25</v>
      </c>
      <c r="E1488" s="1" t="s">
        <v>25</v>
      </c>
      <c r="F1488" s="92" t="s">
        <v>779</v>
      </c>
      <c r="G1488" s="26" t="s">
        <v>79</v>
      </c>
      <c r="H1488" s="5">
        <f t="shared" si="116"/>
        <v>-1200</v>
      </c>
      <c r="I1488" s="21">
        <f t="shared" si="117"/>
        <v>2.5</v>
      </c>
      <c r="K1488" t="s">
        <v>757</v>
      </c>
      <c r="M1488" s="2">
        <v>480</v>
      </c>
    </row>
    <row r="1489" spans="2:13" ht="12.75">
      <c r="B1489" s="265">
        <v>2800</v>
      </c>
      <c r="C1489" s="1" t="s">
        <v>780</v>
      </c>
      <c r="D1489" s="11" t="s">
        <v>25</v>
      </c>
      <c r="E1489" s="1" t="s">
        <v>25</v>
      </c>
      <c r="F1489" s="58" t="s">
        <v>781</v>
      </c>
      <c r="G1489" s="26" t="s">
        <v>35</v>
      </c>
      <c r="H1489" s="5">
        <f t="shared" si="116"/>
        <v>-4000</v>
      </c>
      <c r="I1489" s="21">
        <f t="shared" si="117"/>
        <v>5.833333333333333</v>
      </c>
      <c r="K1489" t="s">
        <v>757</v>
      </c>
      <c r="M1489" s="2">
        <v>480</v>
      </c>
    </row>
    <row r="1490" spans="1:13" s="14" customFormat="1" ht="12.75">
      <c r="A1490" s="1"/>
      <c r="B1490" s="265">
        <v>2400</v>
      </c>
      <c r="C1490" s="1" t="s">
        <v>782</v>
      </c>
      <c r="D1490" s="11" t="s">
        <v>25</v>
      </c>
      <c r="E1490" s="1" t="s">
        <v>25</v>
      </c>
      <c r="F1490" s="58" t="s">
        <v>783</v>
      </c>
      <c r="G1490" s="26" t="s">
        <v>50</v>
      </c>
      <c r="H1490" s="5">
        <f t="shared" si="116"/>
        <v>-6400</v>
      </c>
      <c r="I1490" s="21">
        <f t="shared" si="117"/>
        <v>5</v>
      </c>
      <c r="J1490"/>
      <c r="K1490" t="s">
        <v>757</v>
      </c>
      <c r="L1490"/>
      <c r="M1490" s="2">
        <v>480</v>
      </c>
    </row>
    <row r="1491" spans="2:13" ht="12.75">
      <c r="B1491" s="265">
        <v>2500</v>
      </c>
      <c r="C1491" s="1" t="s">
        <v>784</v>
      </c>
      <c r="D1491" s="11" t="s">
        <v>25</v>
      </c>
      <c r="E1491" s="1" t="s">
        <v>25</v>
      </c>
      <c r="F1491" s="58" t="s">
        <v>785</v>
      </c>
      <c r="G1491" s="26" t="s">
        <v>50</v>
      </c>
      <c r="H1491" s="5">
        <f t="shared" si="116"/>
        <v>-8900</v>
      </c>
      <c r="I1491" s="21">
        <f t="shared" si="117"/>
        <v>5.208333333333333</v>
      </c>
      <c r="K1491" t="s">
        <v>757</v>
      </c>
      <c r="M1491" s="2">
        <v>480</v>
      </c>
    </row>
    <row r="1492" spans="2:13" ht="12.75">
      <c r="B1492" s="265">
        <v>1200</v>
      </c>
      <c r="C1492" s="1" t="s">
        <v>786</v>
      </c>
      <c r="D1492" s="1" t="s">
        <v>25</v>
      </c>
      <c r="E1492" s="1" t="s">
        <v>25</v>
      </c>
      <c r="F1492" s="58" t="s">
        <v>785</v>
      </c>
      <c r="G1492" s="26" t="s">
        <v>50</v>
      </c>
      <c r="H1492" s="5">
        <f t="shared" si="116"/>
        <v>-10100</v>
      </c>
      <c r="I1492" s="21">
        <f t="shared" si="117"/>
        <v>2.5</v>
      </c>
      <c r="K1492" t="s">
        <v>757</v>
      </c>
      <c r="M1492" s="2">
        <v>480</v>
      </c>
    </row>
    <row r="1493" spans="2:13" ht="12.75">
      <c r="B1493" s="265">
        <v>500</v>
      </c>
      <c r="C1493" s="1" t="s">
        <v>787</v>
      </c>
      <c r="D1493" s="1" t="s">
        <v>25</v>
      </c>
      <c r="E1493" s="1" t="s">
        <v>25</v>
      </c>
      <c r="F1493" s="58" t="s">
        <v>785</v>
      </c>
      <c r="G1493" s="26" t="s">
        <v>50</v>
      </c>
      <c r="H1493" s="5">
        <f t="shared" si="116"/>
        <v>-10600</v>
      </c>
      <c r="I1493" s="21">
        <f t="shared" si="117"/>
        <v>1.0416666666666667</v>
      </c>
      <c r="K1493" t="s">
        <v>757</v>
      </c>
      <c r="M1493" s="2">
        <v>480</v>
      </c>
    </row>
    <row r="1494" spans="1:13" ht="12.75">
      <c r="A1494" s="11"/>
      <c r="B1494" s="266">
        <v>20000</v>
      </c>
      <c r="C1494" s="11" t="s">
        <v>895</v>
      </c>
      <c r="D1494" s="11" t="s">
        <v>525</v>
      </c>
      <c r="E1494" s="11" t="s">
        <v>525</v>
      </c>
      <c r="F1494" s="119" t="s">
        <v>670</v>
      </c>
      <c r="G1494" s="28" t="s">
        <v>50</v>
      </c>
      <c r="H1494" s="27">
        <f t="shared" si="116"/>
        <v>-30600</v>
      </c>
      <c r="I1494" s="80">
        <f t="shared" si="117"/>
        <v>41.666666666666664</v>
      </c>
      <c r="J1494" s="14"/>
      <c r="K1494" s="14" t="s">
        <v>575</v>
      </c>
      <c r="L1494" s="14"/>
      <c r="M1494" s="2">
        <v>480</v>
      </c>
    </row>
    <row r="1495" spans="2:13" ht="12.75">
      <c r="B1495" s="265">
        <v>1500</v>
      </c>
      <c r="C1495" s="11" t="s">
        <v>788</v>
      </c>
      <c r="D1495" s="1" t="s">
        <v>25</v>
      </c>
      <c r="E1495" s="1" t="s">
        <v>25</v>
      </c>
      <c r="F1495" s="92" t="s">
        <v>789</v>
      </c>
      <c r="G1495" s="26" t="s">
        <v>50</v>
      </c>
      <c r="H1495" s="27">
        <f t="shared" si="116"/>
        <v>-32100</v>
      </c>
      <c r="I1495" s="21">
        <f t="shared" si="117"/>
        <v>3.125</v>
      </c>
      <c r="K1495" t="s">
        <v>757</v>
      </c>
      <c r="M1495" s="2">
        <v>480</v>
      </c>
    </row>
    <row r="1496" spans="1:13" s="69" customFormat="1" ht="12.75">
      <c r="A1496" s="1"/>
      <c r="B1496" s="265">
        <v>15000</v>
      </c>
      <c r="C1496" s="11" t="s">
        <v>790</v>
      </c>
      <c r="D1496" s="1" t="s">
        <v>25</v>
      </c>
      <c r="E1496" s="1" t="s">
        <v>25</v>
      </c>
      <c r="F1496" s="58" t="s">
        <v>791</v>
      </c>
      <c r="G1496" s="26" t="s">
        <v>50</v>
      </c>
      <c r="H1496" s="27">
        <f t="shared" si="116"/>
        <v>-47100</v>
      </c>
      <c r="I1496" s="21">
        <f t="shared" si="117"/>
        <v>31.25</v>
      </c>
      <c r="J1496"/>
      <c r="K1496" t="s">
        <v>757</v>
      </c>
      <c r="L1496"/>
      <c r="M1496" s="2">
        <v>480</v>
      </c>
    </row>
    <row r="1497" spans="2:13" ht="12.75">
      <c r="B1497" s="265">
        <v>15000</v>
      </c>
      <c r="C1497" s="11" t="s">
        <v>792</v>
      </c>
      <c r="D1497" s="1" t="s">
        <v>25</v>
      </c>
      <c r="E1497" s="1" t="s">
        <v>25</v>
      </c>
      <c r="F1497" s="58" t="s">
        <v>791</v>
      </c>
      <c r="G1497" s="26" t="s">
        <v>50</v>
      </c>
      <c r="H1497" s="27">
        <f t="shared" si="116"/>
        <v>-62100</v>
      </c>
      <c r="I1497" s="21">
        <f t="shared" si="117"/>
        <v>31.25</v>
      </c>
      <c r="K1497" t="s">
        <v>757</v>
      </c>
      <c r="M1497" s="2">
        <v>480</v>
      </c>
    </row>
    <row r="1498" spans="2:13" ht="12.75">
      <c r="B1498" s="229">
        <v>200</v>
      </c>
      <c r="C1498" s="1" t="s">
        <v>793</v>
      </c>
      <c r="D1498" s="1" t="s">
        <v>25</v>
      </c>
      <c r="E1498" s="1" t="s">
        <v>25</v>
      </c>
      <c r="F1498" s="58" t="s">
        <v>776</v>
      </c>
      <c r="G1498" s="26" t="s">
        <v>90</v>
      </c>
      <c r="H1498" s="27">
        <f t="shared" si="116"/>
        <v>-62300</v>
      </c>
      <c r="I1498" s="21">
        <f>+B1498/M1498</f>
        <v>0.4166666666666667</v>
      </c>
      <c r="K1498" t="s">
        <v>757</v>
      </c>
      <c r="M1498" s="2">
        <v>480</v>
      </c>
    </row>
    <row r="1499" spans="2:13" ht="12.75">
      <c r="B1499" s="265">
        <v>900</v>
      </c>
      <c r="C1499" s="1" t="s">
        <v>683</v>
      </c>
      <c r="D1499" s="1" t="s">
        <v>553</v>
      </c>
      <c r="E1499" s="1" t="s">
        <v>525</v>
      </c>
      <c r="F1499" s="58" t="s">
        <v>684</v>
      </c>
      <c r="G1499" s="26" t="s">
        <v>90</v>
      </c>
      <c r="H1499" s="27">
        <f t="shared" si="116"/>
        <v>-63200</v>
      </c>
      <c r="I1499" s="21">
        <f t="shared" si="117"/>
        <v>1.875</v>
      </c>
      <c r="K1499" t="s">
        <v>575</v>
      </c>
      <c r="M1499" s="2">
        <v>480</v>
      </c>
    </row>
    <row r="1500" spans="1:13" s="14" customFormat="1" ht="12.75">
      <c r="A1500" s="244"/>
      <c r="B1500" s="266">
        <v>1500</v>
      </c>
      <c r="C1500" s="30" t="s">
        <v>688</v>
      </c>
      <c r="D1500" s="30" t="s">
        <v>553</v>
      </c>
      <c r="E1500" s="30" t="s">
        <v>525</v>
      </c>
      <c r="F1500" s="126" t="s">
        <v>689</v>
      </c>
      <c r="G1500" s="31" t="s">
        <v>167</v>
      </c>
      <c r="H1500" s="27">
        <f t="shared" si="116"/>
        <v>-64700</v>
      </c>
      <c r="I1500" s="245">
        <f t="shared" si="117"/>
        <v>3.125</v>
      </c>
      <c r="J1500" s="246"/>
      <c r="K1500" s="247" t="s">
        <v>575</v>
      </c>
      <c r="L1500" s="247"/>
      <c r="M1500" s="2">
        <v>480</v>
      </c>
    </row>
    <row r="1501" spans="1:13" s="69" customFormat="1" ht="12.75">
      <c r="A1501" s="1"/>
      <c r="B1501" s="265">
        <v>15000</v>
      </c>
      <c r="C1501" s="11" t="s">
        <v>790</v>
      </c>
      <c r="D1501" s="1" t="s">
        <v>25</v>
      </c>
      <c r="E1501" s="1" t="s">
        <v>25</v>
      </c>
      <c r="F1501" s="58" t="s">
        <v>924</v>
      </c>
      <c r="G1501" s="26" t="s">
        <v>148</v>
      </c>
      <c r="H1501" s="27">
        <f>H1500-B1501</f>
        <v>-79700</v>
      </c>
      <c r="I1501" s="21">
        <f>+B1501/M1501</f>
        <v>31.25</v>
      </c>
      <c r="J1501"/>
      <c r="K1501" t="s">
        <v>722</v>
      </c>
      <c r="L1501"/>
      <c r="M1501" s="2">
        <v>480</v>
      </c>
    </row>
    <row r="1502" spans="1:13" s="14" customFormat="1" ht="12.75">
      <c r="A1502" s="1"/>
      <c r="B1502" s="265">
        <v>2800</v>
      </c>
      <c r="C1502" s="1" t="s">
        <v>780</v>
      </c>
      <c r="D1502" s="1" t="s">
        <v>25</v>
      </c>
      <c r="E1502" s="1" t="s">
        <v>25</v>
      </c>
      <c r="F1502" s="58" t="s">
        <v>794</v>
      </c>
      <c r="G1502" s="26" t="s">
        <v>222</v>
      </c>
      <c r="H1502" s="27">
        <f>H1501-B1502</f>
        <v>-82500</v>
      </c>
      <c r="I1502" s="21">
        <f t="shared" si="117"/>
        <v>5.833333333333333</v>
      </c>
      <c r="J1502"/>
      <c r="K1502" t="s">
        <v>757</v>
      </c>
      <c r="L1502"/>
      <c r="M1502" s="2">
        <v>480</v>
      </c>
    </row>
    <row r="1503" spans="2:13" ht="12.75">
      <c r="B1503" s="265">
        <v>5000</v>
      </c>
      <c r="C1503" s="1" t="s">
        <v>795</v>
      </c>
      <c r="D1503" s="11" t="s">
        <v>525</v>
      </c>
      <c r="E1503" s="1" t="s">
        <v>525</v>
      </c>
      <c r="F1503" s="92" t="s">
        <v>796</v>
      </c>
      <c r="G1503" s="26" t="s">
        <v>50</v>
      </c>
      <c r="H1503" s="27">
        <f>H1502-B1503</f>
        <v>-87500</v>
      </c>
      <c r="I1503" s="21">
        <f>+B1503/M1503</f>
        <v>10.416666666666666</v>
      </c>
      <c r="K1503" t="s">
        <v>722</v>
      </c>
      <c r="M1503" s="2">
        <v>480</v>
      </c>
    </row>
    <row r="1504" spans="2:13" ht="12.75">
      <c r="B1504" s="265">
        <v>70000</v>
      </c>
      <c r="C1504" s="11" t="s">
        <v>911</v>
      </c>
      <c r="D1504" s="11" t="s">
        <v>525</v>
      </c>
      <c r="E1504" s="1" t="s">
        <v>525</v>
      </c>
      <c r="F1504" s="92" t="s">
        <v>721</v>
      </c>
      <c r="G1504" s="26" t="s">
        <v>68</v>
      </c>
      <c r="H1504" s="27">
        <f t="shared" si="116"/>
        <v>-157500</v>
      </c>
      <c r="I1504" s="21">
        <f t="shared" si="117"/>
        <v>145.83333333333334</v>
      </c>
      <c r="K1504" t="s">
        <v>722</v>
      </c>
      <c r="M1504" s="2">
        <v>480</v>
      </c>
    </row>
    <row r="1505" spans="1:13" s="14" customFormat="1" ht="12.75">
      <c r="A1505" s="1"/>
      <c r="B1505" s="265">
        <v>5000</v>
      </c>
      <c r="C1505" s="1" t="s">
        <v>795</v>
      </c>
      <c r="D1505" s="1" t="s">
        <v>525</v>
      </c>
      <c r="E1505" s="1" t="s">
        <v>525</v>
      </c>
      <c r="F1505" s="92" t="s">
        <v>797</v>
      </c>
      <c r="G1505" s="26" t="s">
        <v>148</v>
      </c>
      <c r="H1505" s="27">
        <f t="shared" si="116"/>
        <v>-162500</v>
      </c>
      <c r="I1505" s="21">
        <f aca="true" t="shared" si="118" ref="I1505:I1513">+B1505/M1505</f>
        <v>10.416666666666666</v>
      </c>
      <c r="J1505"/>
      <c r="K1505" t="s">
        <v>722</v>
      </c>
      <c r="L1505"/>
      <c r="M1505" s="2">
        <v>480</v>
      </c>
    </row>
    <row r="1506" spans="1:13" s="69" customFormat="1" ht="12.75">
      <c r="A1506" s="11"/>
      <c r="B1506" s="266">
        <v>20000</v>
      </c>
      <c r="C1506" s="11" t="s">
        <v>895</v>
      </c>
      <c r="D1506" s="11" t="s">
        <v>525</v>
      </c>
      <c r="E1506" s="11" t="s">
        <v>525</v>
      </c>
      <c r="F1506" s="119" t="s">
        <v>687</v>
      </c>
      <c r="G1506" s="28" t="s">
        <v>148</v>
      </c>
      <c r="H1506" s="27">
        <f t="shared" si="116"/>
        <v>-182500</v>
      </c>
      <c r="I1506" s="80">
        <f t="shared" si="118"/>
        <v>41.666666666666664</v>
      </c>
      <c r="J1506" s="14"/>
      <c r="K1506" s="14" t="s">
        <v>575</v>
      </c>
      <c r="L1506" s="14"/>
      <c r="M1506" s="2">
        <v>480</v>
      </c>
    </row>
    <row r="1507" spans="2:13" ht="12.75">
      <c r="B1507" s="265">
        <v>53663</v>
      </c>
      <c r="C1507" s="1" t="s">
        <v>798</v>
      </c>
      <c r="D1507" s="1" t="s">
        <v>525</v>
      </c>
      <c r="E1507" s="1" t="s">
        <v>525</v>
      </c>
      <c r="F1507" s="58" t="s">
        <v>799</v>
      </c>
      <c r="G1507" s="28" t="s">
        <v>219</v>
      </c>
      <c r="H1507" s="27">
        <f t="shared" si="116"/>
        <v>-236163</v>
      </c>
      <c r="I1507" s="21">
        <f t="shared" si="118"/>
        <v>111.79791666666667</v>
      </c>
      <c r="K1507" t="s">
        <v>722</v>
      </c>
      <c r="M1507" s="2">
        <v>480</v>
      </c>
    </row>
    <row r="1508" spans="1:13" ht="12.75">
      <c r="A1508" s="11"/>
      <c r="B1508" s="266">
        <v>29970</v>
      </c>
      <c r="C1508" s="11" t="s">
        <v>665</v>
      </c>
      <c r="D1508" s="11" t="s">
        <v>525</v>
      </c>
      <c r="E1508" s="11" t="s">
        <v>525</v>
      </c>
      <c r="F1508" s="119" t="s">
        <v>666</v>
      </c>
      <c r="G1508" s="28" t="s">
        <v>167</v>
      </c>
      <c r="H1508" s="27">
        <f t="shared" si="116"/>
        <v>-266133</v>
      </c>
      <c r="I1508" s="80">
        <f t="shared" si="118"/>
        <v>62.4375</v>
      </c>
      <c r="J1508" s="14"/>
      <c r="K1508" s="14" t="s">
        <v>593</v>
      </c>
      <c r="L1508" s="14"/>
      <c r="M1508" s="2">
        <v>480</v>
      </c>
    </row>
    <row r="1509" spans="2:13" ht="12.75">
      <c r="B1509" s="265">
        <v>800</v>
      </c>
      <c r="C1509" s="1" t="s">
        <v>667</v>
      </c>
      <c r="D1509" s="1" t="s">
        <v>553</v>
      </c>
      <c r="E1509" s="1" t="s">
        <v>525</v>
      </c>
      <c r="F1509" s="58" t="s">
        <v>666</v>
      </c>
      <c r="G1509" s="26" t="s">
        <v>167</v>
      </c>
      <c r="H1509" s="27">
        <f t="shared" si="116"/>
        <v>-266933</v>
      </c>
      <c r="I1509" s="21">
        <f t="shared" si="118"/>
        <v>1.6666666666666667</v>
      </c>
      <c r="K1509" t="s">
        <v>593</v>
      </c>
      <c r="M1509" s="2">
        <v>480</v>
      </c>
    </row>
    <row r="1510" spans="2:13" ht="12.75">
      <c r="B1510" s="265">
        <v>600</v>
      </c>
      <c r="C1510" s="1" t="s">
        <v>667</v>
      </c>
      <c r="D1510" s="1" t="s">
        <v>553</v>
      </c>
      <c r="E1510" s="1" t="s">
        <v>525</v>
      </c>
      <c r="F1510" s="58" t="s">
        <v>666</v>
      </c>
      <c r="G1510" s="26" t="s">
        <v>167</v>
      </c>
      <c r="H1510" s="27">
        <f t="shared" si="116"/>
        <v>-267533</v>
      </c>
      <c r="I1510" s="21">
        <f t="shared" si="118"/>
        <v>1.25</v>
      </c>
      <c r="K1510" t="s">
        <v>593</v>
      </c>
      <c r="M1510" s="2">
        <v>480</v>
      </c>
    </row>
    <row r="1511" spans="2:13" ht="12.75">
      <c r="B1511" s="265">
        <v>500</v>
      </c>
      <c r="C1511" s="1" t="s">
        <v>667</v>
      </c>
      <c r="D1511" s="1" t="s">
        <v>553</v>
      </c>
      <c r="E1511" s="1" t="s">
        <v>525</v>
      </c>
      <c r="F1511" s="58" t="s">
        <v>666</v>
      </c>
      <c r="G1511" s="26" t="s">
        <v>167</v>
      </c>
      <c r="H1511" s="27">
        <f t="shared" si="116"/>
        <v>-268033</v>
      </c>
      <c r="I1511" s="21">
        <f t="shared" si="118"/>
        <v>1.0416666666666667</v>
      </c>
      <c r="K1511" t="s">
        <v>593</v>
      </c>
      <c r="M1511" s="2">
        <v>480</v>
      </c>
    </row>
    <row r="1512" spans="2:13" ht="12.75">
      <c r="B1512" s="265">
        <v>400</v>
      </c>
      <c r="C1512" s="1" t="s">
        <v>667</v>
      </c>
      <c r="D1512" s="1" t="s">
        <v>553</v>
      </c>
      <c r="E1512" s="1" t="s">
        <v>525</v>
      </c>
      <c r="F1512" s="58" t="s">
        <v>666</v>
      </c>
      <c r="G1512" s="26" t="s">
        <v>167</v>
      </c>
      <c r="H1512" s="27">
        <f t="shared" si="116"/>
        <v>-268433</v>
      </c>
      <c r="I1512" s="21">
        <f t="shared" si="118"/>
        <v>0.8333333333333334</v>
      </c>
      <c r="K1512" t="s">
        <v>593</v>
      </c>
      <c r="M1512" s="2">
        <v>480</v>
      </c>
    </row>
    <row r="1513" spans="1:13" ht="12.75">
      <c r="A1513" s="10"/>
      <c r="B1513" s="268">
        <f>SUM(B1488:B1512)</f>
        <v>268433</v>
      </c>
      <c r="C1513" s="10"/>
      <c r="D1513" s="10"/>
      <c r="E1513" s="10" t="s">
        <v>25</v>
      </c>
      <c r="F1513" s="99"/>
      <c r="G1513" s="17"/>
      <c r="H1513" s="67">
        <v>0</v>
      </c>
      <c r="I1513" s="68">
        <f t="shared" si="118"/>
        <v>559.2354166666667</v>
      </c>
      <c r="J1513" s="69"/>
      <c r="K1513" s="69"/>
      <c r="L1513" s="69"/>
      <c r="M1513" s="2">
        <v>480</v>
      </c>
    </row>
    <row r="1514" spans="2:13" ht="12.75">
      <c r="B1514" s="265"/>
      <c r="H1514" s="5">
        <f t="shared" si="116"/>
        <v>0</v>
      </c>
      <c r="I1514" s="21">
        <f aca="true" t="shared" si="119" ref="I1514:I1556">+B1514/M1514</f>
        <v>0</v>
      </c>
      <c r="M1514" s="2">
        <v>480</v>
      </c>
    </row>
    <row r="1515" spans="2:13" ht="12.75">
      <c r="B1515" s="265"/>
      <c r="H1515" s="5">
        <f t="shared" si="116"/>
        <v>0</v>
      </c>
      <c r="I1515" s="21">
        <f t="shared" si="119"/>
        <v>0</v>
      </c>
      <c r="M1515" s="2">
        <v>480</v>
      </c>
    </row>
    <row r="1516" spans="2:13" ht="12.75">
      <c r="B1516" s="266">
        <v>500</v>
      </c>
      <c r="C1516" s="1" t="s">
        <v>800</v>
      </c>
      <c r="D1516" s="11" t="s">
        <v>25</v>
      </c>
      <c r="E1516" s="1" t="s">
        <v>801</v>
      </c>
      <c r="F1516" s="58" t="s">
        <v>802</v>
      </c>
      <c r="G1516" s="29" t="s">
        <v>48</v>
      </c>
      <c r="H1516" s="5">
        <f t="shared" si="116"/>
        <v>-500</v>
      </c>
      <c r="I1516" s="21">
        <f t="shared" si="119"/>
        <v>1.0416666666666667</v>
      </c>
      <c r="K1516" t="s">
        <v>757</v>
      </c>
      <c r="M1516" s="2">
        <v>480</v>
      </c>
    </row>
    <row r="1517" spans="2:13" ht="12.75">
      <c r="B1517" s="266">
        <v>800</v>
      </c>
      <c r="C1517" s="72" t="s">
        <v>800</v>
      </c>
      <c r="D1517" s="11" t="s">
        <v>25</v>
      </c>
      <c r="E1517" s="72" t="s">
        <v>801</v>
      </c>
      <c r="F1517" s="58" t="s">
        <v>803</v>
      </c>
      <c r="G1517" s="29" t="s">
        <v>48</v>
      </c>
      <c r="H1517" s="5">
        <f t="shared" si="116"/>
        <v>-1300</v>
      </c>
      <c r="I1517" s="21">
        <f t="shared" si="119"/>
        <v>1.6666666666666667</v>
      </c>
      <c r="K1517" t="s">
        <v>757</v>
      </c>
      <c r="M1517" s="2">
        <v>480</v>
      </c>
    </row>
    <row r="1518" spans="2:13" ht="12.75">
      <c r="B1518" s="266">
        <v>2000</v>
      </c>
      <c r="C1518" s="11" t="s">
        <v>800</v>
      </c>
      <c r="D1518" s="11" t="s">
        <v>25</v>
      </c>
      <c r="E1518" s="11" t="s">
        <v>801</v>
      </c>
      <c r="F1518" s="58" t="s">
        <v>804</v>
      </c>
      <c r="G1518" s="28" t="s">
        <v>310</v>
      </c>
      <c r="H1518" s="5">
        <f t="shared" si="116"/>
        <v>-3300</v>
      </c>
      <c r="I1518" s="21">
        <f t="shared" si="119"/>
        <v>4.166666666666667</v>
      </c>
      <c r="K1518" t="s">
        <v>757</v>
      </c>
      <c r="M1518" s="2">
        <v>480</v>
      </c>
    </row>
    <row r="1519" spans="1:13" ht="12.75">
      <c r="A1519" s="11"/>
      <c r="B1519" s="266">
        <v>2000</v>
      </c>
      <c r="C1519" s="11" t="s">
        <v>800</v>
      </c>
      <c r="D1519" s="11" t="s">
        <v>25</v>
      </c>
      <c r="E1519" s="11" t="s">
        <v>801</v>
      </c>
      <c r="F1519" s="58" t="s">
        <v>805</v>
      </c>
      <c r="G1519" s="28" t="s">
        <v>310</v>
      </c>
      <c r="H1519" s="5">
        <f t="shared" si="116"/>
        <v>-5300</v>
      </c>
      <c r="I1519" s="80">
        <f t="shared" si="119"/>
        <v>4.166666666666667</v>
      </c>
      <c r="J1519" s="14"/>
      <c r="K1519" t="s">
        <v>757</v>
      </c>
      <c r="L1519" s="14"/>
      <c r="M1519" s="2">
        <v>480</v>
      </c>
    </row>
    <row r="1520" spans="2:13" ht="12.75">
      <c r="B1520" s="265">
        <v>2000</v>
      </c>
      <c r="C1520" s="1" t="s">
        <v>800</v>
      </c>
      <c r="D1520" s="11" t="s">
        <v>25</v>
      </c>
      <c r="E1520" s="1" t="s">
        <v>801</v>
      </c>
      <c r="F1520" s="58" t="s">
        <v>806</v>
      </c>
      <c r="G1520" s="26" t="s">
        <v>35</v>
      </c>
      <c r="H1520" s="5">
        <f t="shared" si="116"/>
        <v>-7300</v>
      </c>
      <c r="I1520" s="21">
        <f t="shared" si="119"/>
        <v>4.166666666666667</v>
      </c>
      <c r="K1520" t="s">
        <v>757</v>
      </c>
      <c r="M1520" s="2">
        <v>480</v>
      </c>
    </row>
    <row r="1521" spans="2:13" ht="12.75">
      <c r="B1521" s="265">
        <v>2000</v>
      </c>
      <c r="C1521" s="1" t="s">
        <v>800</v>
      </c>
      <c r="D1521" s="11" t="s">
        <v>25</v>
      </c>
      <c r="E1521" s="1" t="s">
        <v>801</v>
      </c>
      <c r="F1521" s="58" t="s">
        <v>807</v>
      </c>
      <c r="G1521" s="26" t="s">
        <v>35</v>
      </c>
      <c r="H1521" s="5">
        <f t="shared" si="116"/>
        <v>-9300</v>
      </c>
      <c r="I1521" s="21">
        <f t="shared" si="119"/>
        <v>4.166666666666667</v>
      </c>
      <c r="K1521" t="s">
        <v>757</v>
      </c>
      <c r="M1521" s="2">
        <v>480</v>
      </c>
    </row>
    <row r="1522" spans="2:13" ht="12.75">
      <c r="B1522" s="265">
        <v>1000</v>
      </c>
      <c r="C1522" s="11" t="s">
        <v>800</v>
      </c>
      <c r="D1522" s="1" t="s">
        <v>25</v>
      </c>
      <c r="E1522" s="1" t="s">
        <v>801</v>
      </c>
      <c r="F1522" s="58" t="s">
        <v>808</v>
      </c>
      <c r="G1522" s="26" t="s">
        <v>50</v>
      </c>
      <c r="H1522" s="5">
        <f t="shared" si="116"/>
        <v>-10300</v>
      </c>
      <c r="I1522" s="21">
        <f t="shared" si="119"/>
        <v>2.0833333333333335</v>
      </c>
      <c r="K1522" t="s">
        <v>757</v>
      </c>
      <c r="M1522" s="2">
        <v>480</v>
      </c>
    </row>
    <row r="1523" spans="2:13" ht="12.75">
      <c r="B1523" s="265">
        <v>500</v>
      </c>
      <c r="C1523" s="1" t="s">
        <v>800</v>
      </c>
      <c r="D1523" s="1" t="s">
        <v>25</v>
      </c>
      <c r="E1523" s="1" t="s">
        <v>801</v>
      </c>
      <c r="F1523" s="58" t="s">
        <v>809</v>
      </c>
      <c r="G1523" s="26" t="s">
        <v>54</v>
      </c>
      <c r="H1523" s="5">
        <f t="shared" si="116"/>
        <v>-10800</v>
      </c>
      <c r="I1523" s="21">
        <f t="shared" si="119"/>
        <v>1.0416666666666667</v>
      </c>
      <c r="K1523" t="s">
        <v>757</v>
      </c>
      <c r="M1523" s="2">
        <v>480</v>
      </c>
    </row>
    <row r="1524" spans="2:13" ht="12.75">
      <c r="B1524" s="265">
        <v>2000</v>
      </c>
      <c r="C1524" s="1" t="s">
        <v>800</v>
      </c>
      <c r="D1524" s="1" t="s">
        <v>25</v>
      </c>
      <c r="E1524" s="1" t="s">
        <v>801</v>
      </c>
      <c r="F1524" s="58" t="s">
        <v>810</v>
      </c>
      <c r="G1524" s="26" t="s">
        <v>54</v>
      </c>
      <c r="H1524" s="5">
        <f t="shared" si="116"/>
        <v>-12800</v>
      </c>
      <c r="I1524" s="21">
        <f t="shared" si="119"/>
        <v>4.166666666666667</v>
      </c>
      <c r="K1524" t="s">
        <v>757</v>
      </c>
      <c r="M1524" s="2">
        <v>480</v>
      </c>
    </row>
    <row r="1525" spans="2:13" ht="12.75">
      <c r="B1525" s="265">
        <v>500</v>
      </c>
      <c r="C1525" s="1" t="s">
        <v>800</v>
      </c>
      <c r="D1525" s="1" t="s">
        <v>25</v>
      </c>
      <c r="E1525" s="1" t="s">
        <v>801</v>
      </c>
      <c r="F1525" s="58" t="s">
        <v>811</v>
      </c>
      <c r="G1525" s="26" t="s">
        <v>54</v>
      </c>
      <c r="H1525" s="5">
        <f t="shared" si="116"/>
        <v>-13300</v>
      </c>
      <c r="I1525" s="21">
        <f t="shared" si="119"/>
        <v>1.0416666666666667</v>
      </c>
      <c r="K1525" t="s">
        <v>757</v>
      </c>
      <c r="M1525" s="2">
        <v>480</v>
      </c>
    </row>
    <row r="1526" spans="2:13" ht="12.75">
      <c r="B1526" s="265">
        <v>2000</v>
      </c>
      <c r="C1526" s="1" t="s">
        <v>800</v>
      </c>
      <c r="D1526" s="1" t="s">
        <v>25</v>
      </c>
      <c r="E1526" s="1" t="s">
        <v>801</v>
      </c>
      <c r="F1526" s="58" t="s">
        <v>812</v>
      </c>
      <c r="G1526" s="26" t="s">
        <v>54</v>
      </c>
      <c r="H1526" s="5">
        <f t="shared" si="116"/>
        <v>-15300</v>
      </c>
      <c r="I1526" s="21">
        <f t="shared" si="119"/>
        <v>4.166666666666667</v>
      </c>
      <c r="K1526" t="s">
        <v>757</v>
      </c>
      <c r="M1526" s="2">
        <v>480</v>
      </c>
    </row>
    <row r="1527" spans="2:13" ht="12.75">
      <c r="B1527" s="265">
        <v>1600</v>
      </c>
      <c r="C1527" s="1" t="s">
        <v>800</v>
      </c>
      <c r="D1527" s="1" t="s">
        <v>25</v>
      </c>
      <c r="E1527" s="1" t="s">
        <v>801</v>
      </c>
      <c r="F1527" s="58" t="s">
        <v>813</v>
      </c>
      <c r="G1527" s="26" t="s">
        <v>54</v>
      </c>
      <c r="H1527" s="5">
        <f t="shared" si="116"/>
        <v>-16900</v>
      </c>
      <c r="I1527" s="21">
        <f>+B1527/M1527</f>
        <v>3.3333333333333335</v>
      </c>
      <c r="K1527" t="s">
        <v>757</v>
      </c>
      <c r="M1527" s="2">
        <v>480</v>
      </c>
    </row>
    <row r="1528" spans="2:13" ht="12.75">
      <c r="B1528" s="265">
        <v>1200</v>
      </c>
      <c r="C1528" s="1" t="s">
        <v>800</v>
      </c>
      <c r="D1528" s="1" t="s">
        <v>25</v>
      </c>
      <c r="E1528" s="1" t="s">
        <v>801</v>
      </c>
      <c r="F1528" s="58" t="s">
        <v>814</v>
      </c>
      <c r="G1528" s="26" t="s">
        <v>56</v>
      </c>
      <c r="H1528" s="5">
        <f t="shared" si="116"/>
        <v>-18100</v>
      </c>
      <c r="I1528" s="21">
        <f t="shared" si="119"/>
        <v>2.5</v>
      </c>
      <c r="K1528" t="s">
        <v>757</v>
      </c>
      <c r="M1528" s="2">
        <v>480</v>
      </c>
    </row>
    <row r="1529" spans="2:13" ht="12.75">
      <c r="B1529" s="265">
        <v>3500</v>
      </c>
      <c r="C1529" s="1" t="s">
        <v>800</v>
      </c>
      <c r="D1529" s="1" t="s">
        <v>25</v>
      </c>
      <c r="E1529" s="1" t="s">
        <v>801</v>
      </c>
      <c r="F1529" s="58" t="s">
        <v>815</v>
      </c>
      <c r="G1529" s="26" t="s">
        <v>90</v>
      </c>
      <c r="H1529" s="5">
        <f t="shared" si="116"/>
        <v>-21600</v>
      </c>
      <c r="I1529" s="21">
        <f t="shared" si="119"/>
        <v>7.291666666666667</v>
      </c>
      <c r="K1529" t="s">
        <v>757</v>
      </c>
      <c r="M1529" s="2">
        <v>480</v>
      </c>
    </row>
    <row r="1530" spans="2:13" ht="12.75">
      <c r="B1530" s="265">
        <v>1600</v>
      </c>
      <c r="C1530" s="1" t="s">
        <v>800</v>
      </c>
      <c r="D1530" s="1" t="s">
        <v>25</v>
      </c>
      <c r="E1530" s="1" t="s">
        <v>801</v>
      </c>
      <c r="F1530" s="58" t="s">
        <v>816</v>
      </c>
      <c r="G1530" s="26" t="s">
        <v>90</v>
      </c>
      <c r="H1530" s="5">
        <f t="shared" si="116"/>
        <v>-23200</v>
      </c>
      <c r="I1530" s="21">
        <f t="shared" si="119"/>
        <v>3.3333333333333335</v>
      </c>
      <c r="K1530" t="s">
        <v>757</v>
      </c>
      <c r="M1530" s="2">
        <v>480</v>
      </c>
    </row>
    <row r="1531" spans="2:13" ht="12.75">
      <c r="B1531" s="265">
        <v>1200</v>
      </c>
      <c r="C1531" s="1" t="s">
        <v>800</v>
      </c>
      <c r="D1531" s="1" t="s">
        <v>25</v>
      </c>
      <c r="E1531" s="1" t="s">
        <v>801</v>
      </c>
      <c r="F1531" s="58" t="s">
        <v>817</v>
      </c>
      <c r="G1531" s="26" t="s">
        <v>90</v>
      </c>
      <c r="H1531" s="5">
        <f t="shared" si="116"/>
        <v>-24400</v>
      </c>
      <c r="I1531" s="21">
        <f t="shared" si="119"/>
        <v>2.5</v>
      </c>
      <c r="K1531" t="s">
        <v>757</v>
      </c>
      <c r="M1531" s="2">
        <v>480</v>
      </c>
    </row>
    <row r="1532" spans="2:13" ht="12.75">
      <c r="B1532" s="265">
        <v>1600</v>
      </c>
      <c r="C1532" s="1" t="s">
        <v>800</v>
      </c>
      <c r="D1532" s="1" t="s">
        <v>25</v>
      </c>
      <c r="E1532" s="1" t="s">
        <v>801</v>
      </c>
      <c r="F1532" s="58" t="s">
        <v>818</v>
      </c>
      <c r="G1532" s="26" t="s">
        <v>129</v>
      </c>
      <c r="H1532" s="5">
        <f t="shared" si="116"/>
        <v>-26000</v>
      </c>
      <c r="I1532" s="21">
        <f t="shared" si="119"/>
        <v>3.3333333333333335</v>
      </c>
      <c r="K1532" t="s">
        <v>757</v>
      </c>
      <c r="M1532" s="2">
        <v>480</v>
      </c>
    </row>
    <row r="1533" spans="2:13" ht="12.75">
      <c r="B1533" s="265">
        <v>500</v>
      </c>
      <c r="C1533" s="1" t="s">
        <v>800</v>
      </c>
      <c r="D1533" s="1" t="s">
        <v>25</v>
      </c>
      <c r="E1533" s="1" t="s">
        <v>801</v>
      </c>
      <c r="F1533" s="58" t="s">
        <v>819</v>
      </c>
      <c r="G1533" s="26" t="s">
        <v>129</v>
      </c>
      <c r="H1533" s="5">
        <f t="shared" si="116"/>
        <v>-26500</v>
      </c>
      <c r="I1533" s="21">
        <f t="shared" si="119"/>
        <v>1.0416666666666667</v>
      </c>
      <c r="K1533" t="s">
        <v>757</v>
      </c>
      <c r="M1533" s="2">
        <v>480</v>
      </c>
    </row>
    <row r="1534" spans="2:13" ht="12.75">
      <c r="B1534" s="265">
        <v>1200</v>
      </c>
      <c r="C1534" s="1" t="s">
        <v>800</v>
      </c>
      <c r="D1534" s="1" t="s">
        <v>25</v>
      </c>
      <c r="E1534" s="1" t="s">
        <v>801</v>
      </c>
      <c r="F1534" s="58" t="s">
        <v>820</v>
      </c>
      <c r="G1534" s="26" t="s">
        <v>148</v>
      </c>
      <c r="H1534" s="5">
        <f t="shared" si="116"/>
        <v>-27700</v>
      </c>
      <c r="I1534" s="21">
        <f t="shared" si="119"/>
        <v>2.5</v>
      </c>
      <c r="K1534" t="s">
        <v>757</v>
      </c>
      <c r="M1534" s="2">
        <v>480</v>
      </c>
    </row>
    <row r="1535" spans="2:13" ht="12.75">
      <c r="B1535" s="265">
        <v>1200</v>
      </c>
      <c r="C1535" s="1" t="s">
        <v>800</v>
      </c>
      <c r="D1535" s="1" t="s">
        <v>25</v>
      </c>
      <c r="E1535" s="1" t="s">
        <v>801</v>
      </c>
      <c r="F1535" s="58" t="s">
        <v>821</v>
      </c>
      <c r="G1535" s="26" t="s">
        <v>148</v>
      </c>
      <c r="H1535" s="5">
        <f t="shared" si="116"/>
        <v>-28900</v>
      </c>
      <c r="I1535" s="21">
        <f t="shared" si="119"/>
        <v>2.5</v>
      </c>
      <c r="K1535" t="s">
        <v>757</v>
      </c>
      <c r="M1535" s="2">
        <v>480</v>
      </c>
    </row>
    <row r="1536" spans="2:13" ht="12.75">
      <c r="B1536" s="265">
        <v>2000</v>
      </c>
      <c r="C1536" s="1" t="s">
        <v>800</v>
      </c>
      <c r="D1536" s="1" t="s">
        <v>25</v>
      </c>
      <c r="E1536" s="1" t="s">
        <v>801</v>
      </c>
      <c r="F1536" s="58" t="s">
        <v>822</v>
      </c>
      <c r="G1536" s="26" t="s">
        <v>148</v>
      </c>
      <c r="H1536" s="5">
        <f t="shared" si="116"/>
        <v>-30900</v>
      </c>
      <c r="I1536" s="21">
        <f t="shared" si="119"/>
        <v>4.166666666666667</v>
      </c>
      <c r="K1536" t="s">
        <v>757</v>
      </c>
      <c r="M1536" s="2">
        <v>480</v>
      </c>
    </row>
    <row r="1537" spans="2:13" ht="12.75">
      <c r="B1537" s="265">
        <v>1600</v>
      </c>
      <c r="C1537" s="1" t="s">
        <v>800</v>
      </c>
      <c r="D1537" s="1" t="s">
        <v>25</v>
      </c>
      <c r="E1537" s="1" t="s">
        <v>801</v>
      </c>
      <c r="F1537" s="58" t="s">
        <v>823</v>
      </c>
      <c r="G1537" s="26" t="s">
        <v>152</v>
      </c>
      <c r="H1537" s="5">
        <f t="shared" si="116"/>
        <v>-32500</v>
      </c>
      <c r="I1537" s="21">
        <f t="shared" si="119"/>
        <v>3.3333333333333335</v>
      </c>
      <c r="K1537" t="s">
        <v>757</v>
      </c>
      <c r="M1537" s="2">
        <v>480</v>
      </c>
    </row>
    <row r="1538" spans="2:13" ht="12.75">
      <c r="B1538" s="265">
        <v>1200</v>
      </c>
      <c r="C1538" s="1" t="s">
        <v>800</v>
      </c>
      <c r="D1538" s="1" t="s">
        <v>25</v>
      </c>
      <c r="E1538" s="1" t="s">
        <v>801</v>
      </c>
      <c r="F1538" s="58" t="s">
        <v>824</v>
      </c>
      <c r="G1538" s="26" t="s">
        <v>152</v>
      </c>
      <c r="H1538" s="5">
        <f t="shared" si="116"/>
        <v>-33700</v>
      </c>
      <c r="I1538" s="21">
        <f t="shared" si="119"/>
        <v>2.5</v>
      </c>
      <c r="K1538" t="s">
        <v>757</v>
      </c>
      <c r="M1538" s="2">
        <v>480</v>
      </c>
    </row>
    <row r="1539" spans="2:13" ht="12.75">
      <c r="B1539" s="266">
        <v>1000</v>
      </c>
      <c r="C1539" s="1" t="s">
        <v>800</v>
      </c>
      <c r="D1539" s="1" t="s">
        <v>25</v>
      </c>
      <c r="E1539" s="1" t="s">
        <v>801</v>
      </c>
      <c r="F1539" s="58" t="s">
        <v>825</v>
      </c>
      <c r="G1539" s="26" t="s">
        <v>222</v>
      </c>
      <c r="H1539" s="5">
        <f t="shared" si="116"/>
        <v>-34700</v>
      </c>
      <c r="I1539" s="21">
        <f t="shared" si="119"/>
        <v>2.0833333333333335</v>
      </c>
      <c r="K1539" t="s">
        <v>757</v>
      </c>
      <c r="M1539" s="2">
        <v>480</v>
      </c>
    </row>
    <row r="1540" spans="2:13" ht="12.75">
      <c r="B1540" s="265">
        <v>2500</v>
      </c>
      <c r="C1540" s="1" t="s">
        <v>800</v>
      </c>
      <c r="D1540" s="1" t="s">
        <v>25</v>
      </c>
      <c r="E1540" s="1" t="s">
        <v>801</v>
      </c>
      <c r="F1540" s="58" t="s">
        <v>826</v>
      </c>
      <c r="G1540" s="26" t="s">
        <v>222</v>
      </c>
      <c r="H1540" s="5">
        <f t="shared" si="116"/>
        <v>-37200</v>
      </c>
      <c r="I1540" s="21">
        <f t="shared" si="119"/>
        <v>5.208333333333333</v>
      </c>
      <c r="K1540" t="s">
        <v>757</v>
      </c>
      <c r="M1540" s="2">
        <v>480</v>
      </c>
    </row>
    <row r="1541" spans="2:13" ht="12.75">
      <c r="B1541" s="265">
        <v>500</v>
      </c>
      <c r="C1541" s="1" t="s">
        <v>800</v>
      </c>
      <c r="D1541" s="1" t="s">
        <v>25</v>
      </c>
      <c r="E1541" s="1" t="s">
        <v>801</v>
      </c>
      <c r="F1541" s="58" t="s">
        <v>827</v>
      </c>
      <c r="G1541" s="26" t="s">
        <v>250</v>
      </c>
      <c r="H1541" s="5">
        <f t="shared" si="116"/>
        <v>-37700</v>
      </c>
      <c r="I1541" s="21">
        <f>+B1541/M1541</f>
        <v>1.0416666666666667</v>
      </c>
      <c r="K1541" t="s">
        <v>757</v>
      </c>
      <c r="M1541" s="2">
        <v>480</v>
      </c>
    </row>
    <row r="1542" spans="2:13" ht="12.75">
      <c r="B1542" s="265">
        <v>1200</v>
      </c>
      <c r="C1542" s="1" t="s">
        <v>800</v>
      </c>
      <c r="D1542" s="1" t="s">
        <v>25</v>
      </c>
      <c r="E1542" s="1" t="s">
        <v>801</v>
      </c>
      <c r="F1542" s="58" t="s">
        <v>828</v>
      </c>
      <c r="G1542" s="26" t="s">
        <v>250</v>
      </c>
      <c r="H1542" s="5">
        <f t="shared" si="116"/>
        <v>-38900</v>
      </c>
      <c r="I1542" s="21">
        <f t="shared" si="119"/>
        <v>2.5</v>
      </c>
      <c r="K1542" t="s">
        <v>757</v>
      </c>
      <c r="M1542" s="2">
        <v>480</v>
      </c>
    </row>
    <row r="1543" spans="1:13" s="69" customFormat="1" ht="12.75">
      <c r="A1543" s="1"/>
      <c r="B1543" s="265">
        <v>1600</v>
      </c>
      <c r="C1543" s="1" t="s">
        <v>800</v>
      </c>
      <c r="D1543" s="1" t="s">
        <v>25</v>
      </c>
      <c r="E1543" s="1" t="s">
        <v>801</v>
      </c>
      <c r="F1543" s="58" t="s">
        <v>829</v>
      </c>
      <c r="G1543" s="26" t="s">
        <v>250</v>
      </c>
      <c r="H1543" s="5">
        <f t="shared" si="116"/>
        <v>-40500</v>
      </c>
      <c r="I1543" s="21">
        <f>+B1543/M1543</f>
        <v>3.3333333333333335</v>
      </c>
      <c r="J1543"/>
      <c r="K1543" t="s">
        <v>757</v>
      </c>
      <c r="L1543"/>
      <c r="M1543" s="2">
        <v>480</v>
      </c>
    </row>
    <row r="1544" spans="2:13" ht="12.75">
      <c r="B1544" s="265">
        <v>1000</v>
      </c>
      <c r="C1544" s="1" t="s">
        <v>800</v>
      </c>
      <c r="D1544" s="1" t="s">
        <v>25</v>
      </c>
      <c r="E1544" s="1" t="s">
        <v>801</v>
      </c>
      <c r="F1544" s="58" t="s">
        <v>830</v>
      </c>
      <c r="G1544" s="26" t="s">
        <v>250</v>
      </c>
      <c r="H1544" s="5">
        <f t="shared" si="116"/>
        <v>-41500</v>
      </c>
      <c r="I1544" s="21">
        <f t="shared" si="119"/>
        <v>2.0833333333333335</v>
      </c>
      <c r="K1544" t="s">
        <v>757</v>
      </c>
      <c r="M1544" s="2">
        <v>480</v>
      </c>
    </row>
    <row r="1545" spans="2:13" ht="12.75">
      <c r="B1545" s="265">
        <v>4000</v>
      </c>
      <c r="C1545" s="1" t="s">
        <v>800</v>
      </c>
      <c r="D1545" s="1" t="s">
        <v>25</v>
      </c>
      <c r="E1545" s="1" t="s">
        <v>801</v>
      </c>
      <c r="F1545" s="58" t="s">
        <v>831</v>
      </c>
      <c r="G1545" s="26" t="s">
        <v>250</v>
      </c>
      <c r="H1545" s="5">
        <f t="shared" si="116"/>
        <v>-45500</v>
      </c>
      <c r="I1545" s="21">
        <f t="shared" si="119"/>
        <v>8.333333333333334</v>
      </c>
      <c r="K1545" t="s">
        <v>757</v>
      </c>
      <c r="M1545" s="2">
        <v>480</v>
      </c>
    </row>
    <row r="1546" spans="1:13" s="69" customFormat="1" ht="12.75">
      <c r="A1546" s="1"/>
      <c r="B1546" s="265">
        <v>2000</v>
      </c>
      <c r="C1546" s="1" t="s">
        <v>800</v>
      </c>
      <c r="D1546" s="1" t="s">
        <v>25</v>
      </c>
      <c r="E1546" s="1" t="s">
        <v>801</v>
      </c>
      <c r="F1546" s="58" t="s">
        <v>832</v>
      </c>
      <c r="G1546" s="26" t="s">
        <v>219</v>
      </c>
      <c r="H1546" s="5">
        <f t="shared" si="116"/>
        <v>-47500</v>
      </c>
      <c r="I1546" s="21">
        <f t="shared" si="119"/>
        <v>4.166666666666667</v>
      </c>
      <c r="J1546"/>
      <c r="K1546" t="s">
        <v>757</v>
      </c>
      <c r="L1546"/>
      <c r="M1546" s="2">
        <v>480</v>
      </c>
    </row>
    <row r="1547" spans="1:13" ht="12.75">
      <c r="A1547" s="10"/>
      <c r="B1547" s="268">
        <f>SUM(B1516:B1546)</f>
        <v>47500</v>
      </c>
      <c r="C1547" s="10" t="s">
        <v>800</v>
      </c>
      <c r="D1547" s="10"/>
      <c r="E1547" s="10"/>
      <c r="F1547" s="99"/>
      <c r="G1547" s="17"/>
      <c r="H1547" s="67">
        <v>0</v>
      </c>
      <c r="I1547" s="68">
        <f>+B1547/M1547</f>
        <v>98.95833333333333</v>
      </c>
      <c r="J1547" s="69"/>
      <c r="K1547" s="69"/>
      <c r="L1547" s="69"/>
      <c r="M1547" s="2">
        <v>480</v>
      </c>
    </row>
    <row r="1548" spans="1:13" s="69" customFormat="1" ht="12.75">
      <c r="A1548" s="1"/>
      <c r="B1548" s="5"/>
      <c r="C1548" s="1"/>
      <c r="D1548" s="1"/>
      <c r="E1548" s="1"/>
      <c r="F1548" s="58"/>
      <c r="G1548" s="26"/>
      <c r="H1548" s="5">
        <f t="shared" si="116"/>
        <v>0</v>
      </c>
      <c r="I1548" s="21">
        <f t="shared" si="119"/>
        <v>0</v>
      </c>
      <c r="J1548"/>
      <c r="K1548"/>
      <c r="L1548"/>
      <c r="M1548" s="2">
        <v>480</v>
      </c>
    </row>
    <row r="1549" spans="8:13" ht="12.75">
      <c r="H1549" s="5">
        <f t="shared" si="116"/>
        <v>0</v>
      </c>
      <c r="I1549" s="21">
        <f t="shared" si="119"/>
        <v>0</v>
      </c>
      <c r="M1549" s="2">
        <v>480</v>
      </c>
    </row>
    <row r="1550" spans="2:13" ht="12.75">
      <c r="B1550" s="289">
        <v>15550</v>
      </c>
      <c r="C1550" s="11" t="s">
        <v>896</v>
      </c>
      <c r="D1550" s="11" t="s">
        <v>833</v>
      </c>
      <c r="E1550" s="1" t="s">
        <v>834</v>
      </c>
      <c r="F1550" s="126" t="s">
        <v>897</v>
      </c>
      <c r="G1550" s="26" t="s">
        <v>250</v>
      </c>
      <c r="H1550" s="5">
        <f t="shared" si="116"/>
        <v>-15550</v>
      </c>
      <c r="I1550" s="21">
        <f>+B1550/M1550</f>
        <v>32.395833333333336</v>
      </c>
      <c r="K1550" t="s">
        <v>722</v>
      </c>
      <c r="M1550" s="2">
        <v>480</v>
      </c>
    </row>
    <row r="1551" spans="2:13" ht="12.75">
      <c r="B1551" s="162">
        <v>47000</v>
      </c>
      <c r="C1551" s="1" t="s">
        <v>835</v>
      </c>
      <c r="D1551" s="11" t="s">
        <v>833</v>
      </c>
      <c r="E1551" s="1" t="s">
        <v>834</v>
      </c>
      <c r="F1551" s="126" t="s">
        <v>898</v>
      </c>
      <c r="G1551" s="26" t="s">
        <v>250</v>
      </c>
      <c r="H1551" s="5">
        <f t="shared" si="116"/>
        <v>-62550</v>
      </c>
      <c r="I1551" s="21">
        <f t="shared" si="119"/>
        <v>97.91666666666667</v>
      </c>
      <c r="K1551" t="s">
        <v>722</v>
      </c>
      <c r="M1551" s="2">
        <v>480</v>
      </c>
    </row>
    <row r="1552" spans="1:13" ht="12.75">
      <c r="A1552" s="10"/>
      <c r="B1552" s="175">
        <f>SUM(B1550:B1551)</f>
        <v>62550</v>
      </c>
      <c r="C1552" s="10"/>
      <c r="D1552" s="10" t="s">
        <v>833</v>
      </c>
      <c r="E1552" s="10" t="s">
        <v>834</v>
      </c>
      <c r="F1552" s="99"/>
      <c r="G1552" s="17"/>
      <c r="H1552" s="67">
        <v>0</v>
      </c>
      <c r="I1552" s="68">
        <f>+B1552/M1552</f>
        <v>130.3125</v>
      </c>
      <c r="J1552" s="69"/>
      <c r="K1552" s="69"/>
      <c r="L1552" s="69"/>
      <c r="M1552" s="2">
        <v>480</v>
      </c>
    </row>
    <row r="1553" spans="1:13" s="69" customFormat="1" ht="12.75">
      <c r="A1553" s="1"/>
      <c r="B1553" s="5"/>
      <c r="C1553" s="1"/>
      <c r="D1553" s="1"/>
      <c r="E1553" s="1"/>
      <c r="F1553" s="58"/>
      <c r="G1553" s="26"/>
      <c r="H1553" s="5">
        <f>H1552-B1553</f>
        <v>0</v>
      </c>
      <c r="I1553" s="21">
        <f t="shared" si="119"/>
        <v>0</v>
      </c>
      <c r="J1553"/>
      <c r="K1553"/>
      <c r="L1553"/>
      <c r="M1553" s="2">
        <v>480</v>
      </c>
    </row>
    <row r="1554" spans="8:13" ht="12.75">
      <c r="H1554" s="5">
        <f>H1553-B1554</f>
        <v>0</v>
      </c>
      <c r="I1554" s="21">
        <f t="shared" si="119"/>
        <v>0</v>
      </c>
      <c r="M1554" s="2">
        <v>480</v>
      </c>
    </row>
    <row r="1555" spans="1:13" ht="12.75">
      <c r="A1555" s="11"/>
      <c r="B1555" s="184">
        <v>10000</v>
      </c>
      <c r="C1555" s="11" t="s">
        <v>836</v>
      </c>
      <c r="D1555" s="11" t="s">
        <v>525</v>
      </c>
      <c r="E1555" s="11" t="s">
        <v>837</v>
      </c>
      <c r="F1555" s="86" t="s">
        <v>335</v>
      </c>
      <c r="G1555" s="28" t="s">
        <v>610</v>
      </c>
      <c r="H1555" s="5">
        <f>H1554-B1555</f>
        <v>-10000</v>
      </c>
      <c r="I1555" s="21">
        <f t="shared" si="119"/>
        <v>20.833333333333332</v>
      </c>
      <c r="J1555" s="14"/>
      <c r="K1555" s="14"/>
      <c r="L1555" s="14"/>
      <c r="M1555" s="2">
        <v>480</v>
      </c>
    </row>
    <row r="1556" spans="1:13" ht="12.75">
      <c r="A1556" s="11"/>
      <c r="B1556" s="184">
        <v>17888</v>
      </c>
      <c r="C1556" s="11" t="s">
        <v>836</v>
      </c>
      <c r="D1556" s="11" t="s">
        <v>525</v>
      </c>
      <c r="E1556" s="11" t="s">
        <v>838</v>
      </c>
      <c r="F1556" s="86" t="s">
        <v>335</v>
      </c>
      <c r="G1556" s="28" t="s">
        <v>610</v>
      </c>
      <c r="H1556" s="96">
        <f>H1555-B1556</f>
        <v>-27888</v>
      </c>
      <c r="I1556" s="21">
        <f t="shared" si="119"/>
        <v>37.266666666666666</v>
      </c>
      <c r="J1556" s="14"/>
      <c r="K1556" s="14"/>
      <c r="L1556" s="14"/>
      <c r="M1556" s="2">
        <v>480</v>
      </c>
    </row>
    <row r="1557" spans="1:13" ht="12.75">
      <c r="A1557" s="10"/>
      <c r="B1557" s="242">
        <f>SUM(B1555:B1556)</f>
        <v>27888</v>
      </c>
      <c r="C1557" s="10" t="s">
        <v>836</v>
      </c>
      <c r="D1557" s="10"/>
      <c r="E1557" s="10"/>
      <c r="F1557" s="87"/>
      <c r="G1557" s="17"/>
      <c r="H1557" s="88">
        <v>0</v>
      </c>
      <c r="I1557" s="68">
        <f aca="true" t="shared" si="120" ref="I1557:I1572">+B1557/M1557</f>
        <v>58.1</v>
      </c>
      <c r="J1557" s="69"/>
      <c r="K1557" s="69"/>
      <c r="L1557" s="69"/>
      <c r="M1557" s="2">
        <v>480</v>
      </c>
    </row>
    <row r="1558" spans="2:13" ht="12.75">
      <c r="B1558" s="184"/>
      <c r="H1558" s="5">
        <f aca="true" t="shared" si="121" ref="H1558:H1563">H1557-B1558</f>
        <v>0</v>
      </c>
      <c r="I1558" s="21">
        <f t="shared" si="120"/>
        <v>0</v>
      </c>
      <c r="M1558" s="2">
        <v>480</v>
      </c>
    </row>
    <row r="1559" spans="2:13" ht="12.75">
      <c r="B1559" s="184"/>
      <c r="H1559" s="5">
        <f t="shared" si="121"/>
        <v>0</v>
      </c>
      <c r="I1559" s="21">
        <f t="shared" si="120"/>
        <v>0</v>
      </c>
      <c r="M1559" s="2">
        <v>480</v>
      </c>
    </row>
    <row r="1560" spans="2:13" ht="12.75">
      <c r="B1560" s="184">
        <v>200000</v>
      </c>
      <c r="C1560" s="1" t="s">
        <v>839</v>
      </c>
      <c r="D1560" s="1" t="s">
        <v>525</v>
      </c>
      <c r="E1560" s="1" t="s">
        <v>840</v>
      </c>
      <c r="F1560" s="92" t="s">
        <v>799</v>
      </c>
      <c r="G1560" s="26" t="s">
        <v>54</v>
      </c>
      <c r="H1560" s="5">
        <f t="shared" si="121"/>
        <v>-200000</v>
      </c>
      <c r="I1560" s="21">
        <f t="shared" si="120"/>
        <v>416.6666666666667</v>
      </c>
      <c r="K1560" t="s">
        <v>722</v>
      </c>
      <c r="M1560" s="2">
        <v>480</v>
      </c>
    </row>
    <row r="1561" spans="2:13" ht="12.75">
      <c r="B1561" s="184">
        <v>200000</v>
      </c>
      <c r="C1561" s="1" t="s">
        <v>839</v>
      </c>
      <c r="D1561" s="1" t="s">
        <v>525</v>
      </c>
      <c r="E1561" s="1" t="s">
        <v>840</v>
      </c>
      <c r="F1561" s="92" t="s">
        <v>799</v>
      </c>
      <c r="G1561" s="26" t="s">
        <v>54</v>
      </c>
      <c r="H1561" s="5">
        <f t="shared" si="121"/>
        <v>-400000</v>
      </c>
      <c r="I1561" s="21">
        <f t="shared" si="120"/>
        <v>416.6666666666667</v>
      </c>
      <c r="K1561" t="s">
        <v>722</v>
      </c>
      <c r="M1561" s="2">
        <v>480</v>
      </c>
    </row>
    <row r="1562" spans="1:13" s="14" customFormat="1" ht="12.75">
      <c r="A1562" s="1"/>
      <c r="B1562" s="184">
        <v>3274</v>
      </c>
      <c r="C1562" s="1" t="s">
        <v>841</v>
      </c>
      <c r="D1562" s="1" t="s">
        <v>525</v>
      </c>
      <c r="E1562" s="1" t="s">
        <v>840</v>
      </c>
      <c r="F1562" s="92" t="s">
        <v>799</v>
      </c>
      <c r="G1562" s="26" t="s">
        <v>90</v>
      </c>
      <c r="H1562" s="5">
        <f t="shared" si="121"/>
        <v>-403274</v>
      </c>
      <c r="I1562" s="21">
        <f t="shared" si="120"/>
        <v>6.820833333333334</v>
      </c>
      <c r="J1562"/>
      <c r="K1562" t="s">
        <v>722</v>
      </c>
      <c r="L1562"/>
      <c r="M1562" s="2">
        <v>480</v>
      </c>
    </row>
    <row r="1563" spans="1:13" s="14" customFormat="1" ht="12.75">
      <c r="A1563" s="1"/>
      <c r="B1563" s="184">
        <v>31910</v>
      </c>
      <c r="C1563" s="1" t="s">
        <v>899</v>
      </c>
      <c r="D1563" s="1" t="s">
        <v>525</v>
      </c>
      <c r="E1563" s="1" t="s">
        <v>840</v>
      </c>
      <c r="F1563" s="92" t="s">
        <v>799</v>
      </c>
      <c r="G1563" s="26" t="s">
        <v>900</v>
      </c>
      <c r="H1563" s="5">
        <f t="shared" si="121"/>
        <v>-435184</v>
      </c>
      <c r="I1563" s="21">
        <f t="shared" si="120"/>
        <v>66.47916666666667</v>
      </c>
      <c r="J1563"/>
      <c r="K1563" t="s">
        <v>722</v>
      </c>
      <c r="L1563"/>
      <c r="M1563" s="2">
        <v>480</v>
      </c>
    </row>
    <row r="1564" spans="1:13" s="14" customFormat="1" ht="12.75">
      <c r="A1564" s="10"/>
      <c r="B1564" s="242">
        <f>SUM(B1560:B1563)</f>
        <v>435184</v>
      </c>
      <c r="C1564" s="10"/>
      <c r="D1564" s="10"/>
      <c r="E1564" s="10" t="s">
        <v>842</v>
      </c>
      <c r="F1564" s="87"/>
      <c r="G1564" s="17"/>
      <c r="H1564" s="88">
        <v>0</v>
      </c>
      <c r="I1564" s="68">
        <f t="shared" si="120"/>
        <v>906.6333333333333</v>
      </c>
      <c r="J1564" s="69"/>
      <c r="K1564" s="69"/>
      <c r="L1564" s="69"/>
      <c r="M1564" s="2">
        <v>480</v>
      </c>
    </row>
    <row r="1565" spans="1:13" s="14" customFormat="1" ht="12.75">
      <c r="A1565" s="1"/>
      <c r="B1565" s="5"/>
      <c r="C1565" s="1"/>
      <c r="D1565" s="1"/>
      <c r="E1565" s="1"/>
      <c r="F1565" s="58"/>
      <c r="G1565" s="26"/>
      <c r="H1565" s="5">
        <f>H1564-B1565</f>
        <v>0</v>
      </c>
      <c r="I1565" s="21">
        <f t="shared" si="120"/>
        <v>0</v>
      </c>
      <c r="J1565"/>
      <c r="K1565"/>
      <c r="L1565"/>
      <c r="M1565" s="2">
        <v>480</v>
      </c>
    </row>
    <row r="1566" spans="1:13" s="14" customFormat="1" ht="12.75">
      <c r="A1566" s="1"/>
      <c r="B1566" s="5"/>
      <c r="C1566" s="1"/>
      <c r="D1566" s="1"/>
      <c r="E1566" s="1"/>
      <c r="F1566" s="58"/>
      <c r="G1566" s="26"/>
      <c r="H1566" s="5"/>
      <c r="I1566" s="21">
        <f t="shared" si="120"/>
        <v>0</v>
      </c>
      <c r="J1566"/>
      <c r="K1566"/>
      <c r="L1566"/>
      <c r="M1566" s="2">
        <v>480</v>
      </c>
    </row>
    <row r="1567" spans="1:13" ht="12.75">
      <c r="A1567" s="11"/>
      <c r="B1567" s="178">
        <v>200000</v>
      </c>
      <c r="C1567" s="1" t="s">
        <v>722</v>
      </c>
      <c r="D1567" s="1" t="s">
        <v>25</v>
      </c>
      <c r="F1567" s="48" t="s">
        <v>335</v>
      </c>
      <c r="G1567" s="28" t="s">
        <v>35</v>
      </c>
      <c r="H1567" s="96">
        <f>H1566-B1567</f>
        <v>-200000</v>
      </c>
      <c r="I1567" s="21">
        <f t="shared" si="120"/>
        <v>416.6666666666667</v>
      </c>
      <c r="M1567" s="2">
        <v>480</v>
      </c>
    </row>
    <row r="1568" spans="1:13" ht="12.75">
      <c r="A1568" s="11"/>
      <c r="B1568" s="178">
        <v>20000</v>
      </c>
      <c r="C1568" s="1" t="s">
        <v>722</v>
      </c>
      <c r="D1568" s="1" t="s">
        <v>25</v>
      </c>
      <c r="E1568" s="1" t="s">
        <v>337</v>
      </c>
      <c r="F1568" s="48"/>
      <c r="G1568" s="28" t="s">
        <v>35</v>
      </c>
      <c r="H1568" s="96">
        <f>H1567-B1568</f>
        <v>-220000</v>
      </c>
      <c r="I1568" s="21">
        <f t="shared" si="120"/>
        <v>41.666666666666664</v>
      </c>
      <c r="M1568" s="2">
        <v>480</v>
      </c>
    </row>
    <row r="1569" spans="1:13" ht="12.75">
      <c r="A1569" s="11"/>
      <c r="B1569" s="263">
        <v>24605</v>
      </c>
      <c r="C1569" s="1" t="s">
        <v>722</v>
      </c>
      <c r="D1569" s="1" t="s">
        <v>25</v>
      </c>
      <c r="F1569" s="48"/>
      <c r="G1569" s="28" t="s">
        <v>35</v>
      </c>
      <c r="H1569" s="96">
        <f>H1568-B1569</f>
        <v>-244605</v>
      </c>
      <c r="I1569" s="21">
        <f>+B1569/M1569</f>
        <v>51.260416666666664</v>
      </c>
      <c r="M1569" s="32">
        <v>480</v>
      </c>
    </row>
    <row r="1570" spans="1:13" ht="12.75">
      <c r="A1570" s="11"/>
      <c r="B1570" s="178">
        <v>20000</v>
      </c>
      <c r="C1570" s="1" t="s">
        <v>757</v>
      </c>
      <c r="D1570" s="1" t="s">
        <v>25</v>
      </c>
      <c r="E1570" s="1" t="s">
        <v>337</v>
      </c>
      <c r="F1570" s="48"/>
      <c r="G1570" s="28" t="s">
        <v>35</v>
      </c>
      <c r="H1570" s="96">
        <f>H1569-B1570</f>
        <v>-264605</v>
      </c>
      <c r="I1570" s="21">
        <f>+B1570/M1570</f>
        <v>41.666666666666664</v>
      </c>
      <c r="M1570" s="2">
        <v>480</v>
      </c>
    </row>
    <row r="1571" spans="1:13" ht="12.75">
      <c r="A1571" s="11"/>
      <c r="B1571" s="178">
        <v>130000</v>
      </c>
      <c r="C1571" s="1" t="s">
        <v>757</v>
      </c>
      <c r="D1571" s="1" t="s">
        <v>25</v>
      </c>
      <c r="F1571" s="48" t="s">
        <v>335</v>
      </c>
      <c r="G1571" s="28" t="s">
        <v>35</v>
      </c>
      <c r="H1571" s="96">
        <f>H1570-B1571</f>
        <v>-394605</v>
      </c>
      <c r="I1571" s="21">
        <f t="shared" si="120"/>
        <v>270.8333333333333</v>
      </c>
      <c r="M1571" s="2">
        <v>480</v>
      </c>
    </row>
    <row r="1572" spans="1:13" ht="12.75">
      <c r="A1572" s="10"/>
      <c r="B1572" s="62">
        <f>SUM(B1567:B1571)</f>
        <v>394605</v>
      </c>
      <c r="C1572" s="10" t="s">
        <v>894</v>
      </c>
      <c r="D1572" s="10"/>
      <c r="E1572" s="10"/>
      <c r="F1572" s="87"/>
      <c r="G1572" s="17"/>
      <c r="H1572" s="88">
        <v>0</v>
      </c>
      <c r="I1572" s="68">
        <f t="shared" si="120"/>
        <v>822.09375</v>
      </c>
      <c r="J1572" s="69"/>
      <c r="K1572" s="69"/>
      <c r="L1572" s="69"/>
      <c r="M1572" s="2">
        <v>480</v>
      </c>
    </row>
    <row r="1573" spans="8:13" ht="12.75">
      <c r="H1573" s="5">
        <f>H1572-B1573</f>
        <v>0</v>
      </c>
      <c r="I1573" s="21">
        <f>+B1573/M1573</f>
        <v>0</v>
      </c>
      <c r="M1573" s="2">
        <v>480</v>
      </c>
    </row>
    <row r="1574" spans="8:13" ht="12.75">
      <c r="H1574" s="5">
        <f>H1573-B1574</f>
        <v>0</v>
      </c>
      <c r="I1574" s="21">
        <f>+B1574/M1574</f>
        <v>0</v>
      </c>
      <c r="M1574" s="2">
        <v>480</v>
      </c>
    </row>
    <row r="1575" spans="8:13" ht="12.75">
      <c r="H1575" s="5">
        <f>H1574-B1575</f>
        <v>0</v>
      </c>
      <c r="I1575" s="21">
        <f>+B1575/M1575</f>
        <v>0</v>
      </c>
      <c r="M1575" s="2">
        <v>480</v>
      </c>
    </row>
    <row r="1576" spans="8:13" ht="12.75">
      <c r="H1576" s="5">
        <f>H1575-B1576</f>
        <v>0</v>
      </c>
      <c r="I1576" s="21">
        <f>+B1576/M1576</f>
        <v>0</v>
      </c>
      <c r="M1576" s="2">
        <v>480</v>
      </c>
    </row>
    <row r="1577" spans="8:13" ht="12.75">
      <c r="H1577" s="5">
        <f>H1576-B1577</f>
        <v>0</v>
      </c>
      <c r="I1577" s="21">
        <f>+B1577/M1577</f>
        <v>0</v>
      </c>
      <c r="M1577" s="2">
        <v>480</v>
      </c>
    </row>
    <row r="1578" spans="1:13" s="128" customFormat="1" ht="13.5" thickBot="1">
      <c r="A1578" s="52"/>
      <c r="B1578" s="50">
        <f>+B19</f>
        <v>6715548.2</v>
      </c>
      <c r="C1578" s="60" t="s">
        <v>910</v>
      </c>
      <c r="D1578" s="52"/>
      <c r="E1578" s="49"/>
      <c r="F1578" s="91"/>
      <c r="G1578" s="54"/>
      <c r="H1578" s="97"/>
      <c r="I1578" s="118"/>
      <c r="J1578" s="127"/>
      <c r="K1578" s="57">
        <v>480</v>
      </c>
      <c r="L1578" s="57"/>
      <c r="M1578" s="2">
        <v>480</v>
      </c>
    </row>
    <row r="1579" spans="1:13" s="128" customFormat="1" ht="12.75">
      <c r="A1579" s="1"/>
      <c r="B1579" s="70"/>
      <c r="C1579" s="11"/>
      <c r="D1579" s="11"/>
      <c r="E1579" s="30"/>
      <c r="F1579" s="48"/>
      <c r="G1579" s="31"/>
      <c r="H1579" s="5"/>
      <c r="I1579" s="21"/>
      <c r="J1579" s="21"/>
      <c r="K1579" s="2">
        <v>480</v>
      </c>
      <c r="L1579"/>
      <c r="M1579" s="2">
        <v>480</v>
      </c>
    </row>
    <row r="1580" spans="1:13" s="128" customFormat="1" ht="12.75">
      <c r="A1580" s="11"/>
      <c r="B1580" s="129" t="s">
        <v>866</v>
      </c>
      <c r="C1580" s="130" t="s">
        <v>867</v>
      </c>
      <c r="D1580" s="130"/>
      <c r="E1580" s="130"/>
      <c r="F1580" s="131"/>
      <c r="G1580" s="132"/>
      <c r="H1580" s="129"/>
      <c r="I1580" s="133" t="s">
        <v>16</v>
      </c>
      <c r="J1580" s="134"/>
      <c r="K1580" s="2">
        <v>480</v>
      </c>
      <c r="L1580"/>
      <c r="M1580" s="2">
        <v>480</v>
      </c>
    </row>
    <row r="1581" spans="1:13" s="128" customFormat="1" ht="12.75">
      <c r="A1581" s="11"/>
      <c r="B1581" s="135">
        <f>+B1569+B1552+B1365+B1333+B1330+B1067+B1064+B1061+B690+B686+B869+B1059+B1060+B1062+B1063+B1065</f>
        <v>935545</v>
      </c>
      <c r="C1581" s="136" t="s">
        <v>868</v>
      </c>
      <c r="D1581" s="136" t="s">
        <v>869</v>
      </c>
      <c r="E1581" s="137" t="s">
        <v>908</v>
      </c>
      <c r="F1581" s="131"/>
      <c r="G1581" s="138"/>
      <c r="H1581" s="129">
        <f aca="true" t="shared" si="122" ref="H1581:H1586">H1580-B1581</f>
        <v>-935545</v>
      </c>
      <c r="I1581" s="133">
        <f aca="true" t="shared" si="123" ref="I1581:I1586">+B1581/M1581</f>
        <v>1949.0520833333333</v>
      </c>
      <c r="J1581" s="139"/>
      <c r="K1581" s="2">
        <v>480</v>
      </c>
      <c r="L1581"/>
      <c r="M1581" s="2">
        <v>480</v>
      </c>
    </row>
    <row r="1582" spans="1:13" s="128" customFormat="1" ht="12.75">
      <c r="A1582" s="140"/>
      <c r="B1582" s="141">
        <f>+B1564+B1557+B1547+B1513-B1498+B1485+B1443+B1370+B1052+B1044+B1032+B993+B829+B712+B707</f>
        <v>1926705</v>
      </c>
      <c r="C1582" s="142" t="s">
        <v>870</v>
      </c>
      <c r="D1582" s="142" t="s">
        <v>869</v>
      </c>
      <c r="E1582" s="142" t="s">
        <v>908</v>
      </c>
      <c r="F1582" s="131"/>
      <c r="G1582" s="143"/>
      <c r="H1582" s="129">
        <f t="shared" si="122"/>
        <v>-2862250</v>
      </c>
      <c r="I1582" s="133">
        <f t="shared" si="123"/>
        <v>4013.96875</v>
      </c>
      <c r="J1582" s="134"/>
      <c r="K1582" s="2">
        <v>480</v>
      </c>
      <c r="L1582" s="144"/>
      <c r="M1582" s="2">
        <v>480</v>
      </c>
    </row>
    <row r="1583" spans="1:13" s="69" customFormat="1" ht="12.75">
      <c r="A1583" s="140"/>
      <c r="B1583" s="145">
        <f>+B1572-B1569+B1334-B1333-B1330+B1322+B1292+B1233+B1229+B1154+B1147+B1142+B1137+B1133+B1066+B1068+B1069+B1070+B1071+B1056</f>
        <v>2065650</v>
      </c>
      <c r="C1583" s="146" t="s">
        <v>871</v>
      </c>
      <c r="D1583" s="147" t="s">
        <v>869</v>
      </c>
      <c r="E1583" s="147" t="s">
        <v>908</v>
      </c>
      <c r="F1583" s="131"/>
      <c r="G1583" s="143"/>
      <c r="H1583" s="148">
        <f t="shared" si="122"/>
        <v>-4927900</v>
      </c>
      <c r="I1583" s="133">
        <f t="shared" si="123"/>
        <v>4303.4375</v>
      </c>
      <c r="J1583" s="134"/>
      <c r="K1583" s="2">
        <v>480</v>
      </c>
      <c r="L1583" s="144"/>
      <c r="M1583" s="2">
        <v>480</v>
      </c>
    </row>
    <row r="1584" spans="1:13" ht="12.75">
      <c r="A1584" s="149"/>
      <c r="B1584" s="153">
        <f>+B1360+B724-B723+B22-B686-B690-B540+B825+B969</f>
        <v>1420445</v>
      </c>
      <c r="C1584" s="154" t="s">
        <v>873</v>
      </c>
      <c r="D1584" s="154" t="s">
        <v>869</v>
      </c>
      <c r="E1584" s="154" t="s">
        <v>908</v>
      </c>
      <c r="F1584" s="155"/>
      <c r="G1584" s="150"/>
      <c r="H1584" s="148">
        <f t="shared" si="122"/>
        <v>-6348345</v>
      </c>
      <c r="I1584" s="133">
        <f t="shared" si="123"/>
        <v>2959.2604166666665</v>
      </c>
      <c r="J1584" s="151"/>
      <c r="K1584" s="2">
        <v>480</v>
      </c>
      <c r="L1584" s="152"/>
      <c r="M1584" s="2">
        <v>480</v>
      </c>
    </row>
    <row r="1585" spans="1:13" s="259" customFormat="1" ht="12.75">
      <c r="A1585" s="230"/>
      <c r="B1585" s="253">
        <f>+B1356+B718+B723+B540+B1498</f>
        <v>367203.2</v>
      </c>
      <c r="C1585" s="254" t="s">
        <v>907</v>
      </c>
      <c r="D1585" s="254" t="s">
        <v>869</v>
      </c>
      <c r="E1585" s="254" t="s">
        <v>908</v>
      </c>
      <c r="F1585" s="255"/>
      <c r="G1585" s="256"/>
      <c r="H1585" s="148">
        <f t="shared" si="122"/>
        <v>-6715548.2</v>
      </c>
      <c r="I1585" s="133">
        <f t="shared" si="123"/>
        <v>765.0066666666667</v>
      </c>
      <c r="J1585" s="257"/>
      <c r="K1585" s="2">
        <v>480</v>
      </c>
      <c r="L1585" s="258"/>
      <c r="M1585" s="2">
        <v>480</v>
      </c>
    </row>
    <row r="1586" spans="1:13" ht="12.75">
      <c r="A1586" s="11"/>
      <c r="B1586" s="156">
        <f>SUM(B1581:B1585)</f>
        <v>6715548.2</v>
      </c>
      <c r="C1586" s="157" t="s">
        <v>874</v>
      </c>
      <c r="D1586" s="158"/>
      <c r="E1586" s="158"/>
      <c r="F1586" s="131"/>
      <c r="G1586" s="159"/>
      <c r="H1586" s="148">
        <f t="shared" si="122"/>
        <v>-13431096.4</v>
      </c>
      <c r="I1586" s="133">
        <f t="shared" si="123"/>
        <v>13990.725416666666</v>
      </c>
      <c r="J1586" s="160"/>
      <c r="K1586" s="2">
        <v>480</v>
      </c>
      <c r="M1586" s="2">
        <v>480</v>
      </c>
    </row>
    <row r="1587" spans="9:13" ht="12.75">
      <c r="I1587" s="21"/>
      <c r="K1587" s="2"/>
      <c r="M1587" s="2"/>
    </row>
    <row r="1588" spans="9:13" ht="12.75">
      <c r="I1588" s="21"/>
      <c r="M1588" s="2"/>
    </row>
    <row r="1589" spans="9:13" ht="12.75">
      <c r="I1589" s="21"/>
      <c r="M1589" s="2"/>
    </row>
    <row r="1590" spans="1:13" s="166" customFormat="1" ht="12.75">
      <c r="A1590" s="161"/>
      <c r="B1590" s="162">
        <v>-4210487</v>
      </c>
      <c r="C1590" s="161" t="s">
        <v>868</v>
      </c>
      <c r="D1590" s="161" t="s">
        <v>875</v>
      </c>
      <c r="E1590" s="161"/>
      <c r="F1590" s="163"/>
      <c r="G1590" s="164"/>
      <c r="H1590" s="162">
        <f>H1589-B1590</f>
        <v>4210487</v>
      </c>
      <c r="I1590" s="165">
        <f>+B1590/M1590</f>
        <v>-8592.830612244898</v>
      </c>
      <c r="K1590" s="166">
        <v>490</v>
      </c>
      <c r="M1590" s="167">
        <v>490</v>
      </c>
    </row>
    <row r="1591" spans="1:13" s="166" customFormat="1" ht="12.75">
      <c r="A1591" s="161"/>
      <c r="B1591" s="162">
        <v>-4308500</v>
      </c>
      <c r="C1591" s="161" t="s">
        <v>868</v>
      </c>
      <c r="D1591" s="161" t="s">
        <v>876</v>
      </c>
      <c r="E1591" s="161"/>
      <c r="F1591" s="163"/>
      <c r="G1591" s="164"/>
      <c r="H1591" s="162">
        <f aca="true" t="shared" si="124" ref="H1591:H1596">H1590-B1591</f>
        <v>8518987</v>
      </c>
      <c r="I1591" s="165">
        <f aca="true" t="shared" si="125" ref="I1591:I1596">+B1591/M1591</f>
        <v>-8792.857142857143</v>
      </c>
      <c r="K1591" s="166">
        <v>490</v>
      </c>
      <c r="M1591" s="167">
        <v>490</v>
      </c>
    </row>
    <row r="1592" spans="1:13" s="166" customFormat="1" ht="12.75">
      <c r="A1592" s="161"/>
      <c r="B1592" s="162">
        <v>2033750</v>
      </c>
      <c r="C1592" s="161" t="s">
        <v>868</v>
      </c>
      <c r="D1592" s="161" t="s">
        <v>877</v>
      </c>
      <c r="E1592" s="161"/>
      <c r="F1592" s="163"/>
      <c r="G1592" s="164"/>
      <c r="H1592" s="162">
        <f t="shared" si="124"/>
        <v>6485237</v>
      </c>
      <c r="I1592" s="165">
        <f t="shared" si="125"/>
        <v>4236.979166666667</v>
      </c>
      <c r="K1592" s="166">
        <v>480</v>
      </c>
      <c r="M1592" s="167">
        <v>480</v>
      </c>
    </row>
    <row r="1593" spans="1:13" s="170" customFormat="1" ht="12.75">
      <c r="A1593" s="168"/>
      <c r="B1593" s="162">
        <v>1068750</v>
      </c>
      <c r="C1593" s="161" t="s">
        <v>868</v>
      </c>
      <c r="D1593" s="161" t="s">
        <v>878</v>
      </c>
      <c r="E1593" s="161"/>
      <c r="F1593" s="163"/>
      <c r="G1593" s="164"/>
      <c r="H1593" s="162">
        <f t="shared" si="124"/>
        <v>5416487</v>
      </c>
      <c r="I1593" s="165">
        <f t="shared" si="125"/>
        <v>2428.9772727272725</v>
      </c>
      <c r="J1593" s="165"/>
      <c r="K1593" s="169">
        <v>440</v>
      </c>
      <c r="M1593" s="169">
        <v>440</v>
      </c>
    </row>
    <row r="1594" spans="1:13" s="170" customFormat="1" ht="12.75">
      <c r="A1594" s="168"/>
      <c r="B1594" s="162">
        <v>934776</v>
      </c>
      <c r="C1594" s="161" t="s">
        <v>868</v>
      </c>
      <c r="D1594" s="168" t="s">
        <v>879</v>
      </c>
      <c r="E1594" s="161"/>
      <c r="F1594" s="163"/>
      <c r="G1594" s="164"/>
      <c r="H1594" s="162">
        <f t="shared" si="124"/>
        <v>4481711</v>
      </c>
      <c r="I1594" s="165">
        <f t="shared" si="125"/>
        <v>2077.28</v>
      </c>
      <c r="J1594" s="165"/>
      <c r="K1594" s="169">
        <v>450</v>
      </c>
      <c r="M1594" s="169">
        <v>450</v>
      </c>
    </row>
    <row r="1595" spans="1:13" s="170" customFormat="1" ht="12.75">
      <c r="A1595" s="168"/>
      <c r="B1595" s="162">
        <v>1343271</v>
      </c>
      <c r="C1595" s="161" t="s">
        <v>868</v>
      </c>
      <c r="D1595" s="168" t="s">
        <v>880</v>
      </c>
      <c r="E1595" s="161"/>
      <c r="F1595" s="163"/>
      <c r="G1595" s="164"/>
      <c r="H1595" s="162">
        <f t="shared" si="124"/>
        <v>3138440</v>
      </c>
      <c r="I1595" s="165">
        <f t="shared" si="125"/>
        <v>2686.542</v>
      </c>
      <c r="J1595" s="165"/>
      <c r="K1595" s="169">
        <v>500</v>
      </c>
      <c r="M1595" s="169">
        <v>500</v>
      </c>
    </row>
    <row r="1596" spans="1:13" s="170" customFormat="1" ht="12.75">
      <c r="A1596" s="168"/>
      <c r="B1596" s="162">
        <v>1527528</v>
      </c>
      <c r="C1596" s="161" t="s">
        <v>868</v>
      </c>
      <c r="D1596" s="168" t="s">
        <v>881</v>
      </c>
      <c r="E1596" s="161"/>
      <c r="F1596" s="163"/>
      <c r="G1596" s="164"/>
      <c r="H1596" s="162">
        <f t="shared" si="124"/>
        <v>1610912</v>
      </c>
      <c r="I1596" s="165">
        <f t="shared" si="125"/>
        <v>2995.1529411764704</v>
      </c>
      <c r="J1596" s="165"/>
      <c r="K1596" s="169">
        <v>510</v>
      </c>
      <c r="M1596" s="169">
        <v>510</v>
      </c>
    </row>
    <row r="1597" spans="1:13" s="170" customFormat="1" ht="12.75">
      <c r="A1597" s="168"/>
      <c r="B1597" s="162">
        <f>+B1581</f>
        <v>935545</v>
      </c>
      <c r="C1597" s="161" t="s">
        <v>868</v>
      </c>
      <c r="D1597" s="168" t="s">
        <v>890</v>
      </c>
      <c r="E1597" s="161"/>
      <c r="F1597" s="163"/>
      <c r="G1597" s="164"/>
      <c r="H1597" s="162">
        <v>3138440</v>
      </c>
      <c r="I1597" s="165">
        <v>0</v>
      </c>
      <c r="J1597" s="165"/>
      <c r="K1597" s="169">
        <v>480</v>
      </c>
      <c r="M1597" s="169">
        <v>480</v>
      </c>
    </row>
    <row r="1598" spans="1:13" s="170" customFormat="1" ht="12.75">
      <c r="A1598" s="171"/>
      <c r="B1598" s="172">
        <f>SUM(B1590:B1597)</f>
        <v>-675367</v>
      </c>
      <c r="C1598" s="171" t="s">
        <v>868</v>
      </c>
      <c r="D1598" s="171" t="s">
        <v>891</v>
      </c>
      <c r="E1598" s="171"/>
      <c r="F1598" s="173"/>
      <c r="G1598" s="174"/>
      <c r="H1598" s="175">
        <f>H1595-B1598</f>
        <v>3813807</v>
      </c>
      <c r="I1598" s="176">
        <f>+B1598/M1598</f>
        <v>-1407.0145833333333</v>
      </c>
      <c r="J1598" s="176"/>
      <c r="K1598" s="261">
        <v>480</v>
      </c>
      <c r="L1598" s="262"/>
      <c r="M1598" s="261">
        <v>480</v>
      </c>
    </row>
    <row r="1599" spans="1:13" s="177" customFormat="1" ht="12.75">
      <c r="A1599" s="1"/>
      <c r="B1599" s="5"/>
      <c r="C1599" s="1"/>
      <c r="D1599" s="1"/>
      <c r="E1599" s="1"/>
      <c r="F1599" s="48"/>
      <c r="G1599" s="26"/>
      <c r="H1599" s="5"/>
      <c r="I1599" s="21"/>
      <c r="J1599" s="21"/>
      <c r="K1599" s="32"/>
      <c r="L1599"/>
      <c r="M1599" s="32"/>
    </row>
    <row r="1600" spans="1:13" s="183" customFormat="1" ht="12.75">
      <c r="A1600" s="140"/>
      <c r="B1600" s="178"/>
      <c r="C1600" s="140"/>
      <c r="D1600" s="140"/>
      <c r="E1600" s="140"/>
      <c r="F1600" s="86"/>
      <c r="G1600" s="179"/>
      <c r="H1600" s="5"/>
      <c r="I1600" s="180"/>
      <c r="J1600" s="180"/>
      <c r="K1600" s="181"/>
      <c r="L1600" s="182"/>
      <c r="M1600" s="181"/>
    </row>
    <row r="1601" spans="1:13" s="183" customFormat="1" ht="12.75">
      <c r="A1601" s="11"/>
      <c r="B1601" s="184">
        <v>2428938</v>
      </c>
      <c r="C1601" s="185" t="s">
        <v>882</v>
      </c>
      <c r="D1601" s="185" t="s">
        <v>883</v>
      </c>
      <c r="E1601" s="186"/>
      <c r="F1601" s="86"/>
      <c r="G1601" s="187"/>
      <c r="H1601" s="188">
        <f>H1600-B1601</f>
        <v>-2428938</v>
      </c>
      <c r="I1601" s="21">
        <f aca="true" t="shared" si="126" ref="I1601:I1609">+B1601/M1601</f>
        <v>5783.185714285714</v>
      </c>
      <c r="J1601" s="80"/>
      <c r="K1601" s="32">
        <v>420</v>
      </c>
      <c r="L1601" s="14"/>
      <c r="M1601" s="32">
        <v>420</v>
      </c>
    </row>
    <row r="1602" spans="1:13" s="189" customFormat="1" ht="12.75">
      <c r="A1602" s="11"/>
      <c r="B1602" s="184">
        <v>2186776</v>
      </c>
      <c r="C1602" s="185" t="s">
        <v>882</v>
      </c>
      <c r="D1602" s="185" t="s">
        <v>877</v>
      </c>
      <c r="E1602" s="186"/>
      <c r="F1602" s="86"/>
      <c r="G1602" s="187"/>
      <c r="H1602" s="188">
        <f>H1601-B1602</f>
        <v>-4615714</v>
      </c>
      <c r="I1602" s="21">
        <f t="shared" si="126"/>
        <v>5269.339759036145</v>
      </c>
      <c r="J1602" s="80"/>
      <c r="K1602" s="32">
        <v>415</v>
      </c>
      <c r="L1602" s="14"/>
      <c r="M1602" s="32">
        <v>415</v>
      </c>
    </row>
    <row r="1603" spans="1:13" ht="12.75">
      <c r="A1603" s="11"/>
      <c r="B1603" s="184">
        <v>2183665</v>
      </c>
      <c r="C1603" s="185" t="s">
        <v>882</v>
      </c>
      <c r="D1603" s="185" t="s">
        <v>878</v>
      </c>
      <c r="E1603" s="186"/>
      <c r="F1603" s="86"/>
      <c r="G1603" s="187"/>
      <c r="H1603" s="188">
        <f>H1602-B1603</f>
        <v>-6799379</v>
      </c>
      <c r="I1603" s="21">
        <f t="shared" si="126"/>
        <v>4962.875</v>
      </c>
      <c r="J1603" s="80"/>
      <c r="K1603" s="32">
        <v>440</v>
      </c>
      <c r="L1603" s="14"/>
      <c r="M1603" s="32">
        <v>440</v>
      </c>
    </row>
    <row r="1604" spans="1:13" s="69" customFormat="1" ht="12.75">
      <c r="A1604" s="11"/>
      <c r="B1604" s="184">
        <v>-28842700</v>
      </c>
      <c r="C1604" s="185" t="s">
        <v>882</v>
      </c>
      <c r="D1604" s="185" t="s">
        <v>884</v>
      </c>
      <c r="E1604" s="186"/>
      <c r="F1604" s="86"/>
      <c r="G1604" s="187"/>
      <c r="H1604" s="188">
        <f>H1603-B1604</f>
        <v>22043321</v>
      </c>
      <c r="I1604" s="21">
        <f t="shared" si="126"/>
        <v>-64094.88888888889</v>
      </c>
      <c r="J1604" s="80"/>
      <c r="K1604" s="32">
        <v>450</v>
      </c>
      <c r="L1604" s="14"/>
      <c r="M1604" s="32">
        <v>450</v>
      </c>
    </row>
    <row r="1605" spans="1:13" s="14" customFormat="1" ht="12.75">
      <c r="A1605" s="11"/>
      <c r="B1605" s="184">
        <v>2847585</v>
      </c>
      <c r="C1605" s="185" t="s">
        <v>882</v>
      </c>
      <c r="D1605" s="185" t="s">
        <v>879</v>
      </c>
      <c r="E1605" s="186"/>
      <c r="F1605" s="86"/>
      <c r="G1605" s="187"/>
      <c r="H1605" s="188">
        <f>H1603-B1605</f>
        <v>-9646964</v>
      </c>
      <c r="I1605" s="21">
        <f t="shared" si="126"/>
        <v>6327.966666666666</v>
      </c>
      <c r="J1605" s="80"/>
      <c r="K1605" s="32">
        <v>450</v>
      </c>
      <c r="M1605" s="32">
        <v>450</v>
      </c>
    </row>
    <row r="1606" spans="1:13" s="14" customFormat="1" ht="12.75">
      <c r="A1606" s="11"/>
      <c r="B1606" s="184">
        <v>3986925</v>
      </c>
      <c r="C1606" s="185" t="s">
        <v>882</v>
      </c>
      <c r="D1606" s="185" t="s">
        <v>880</v>
      </c>
      <c r="E1606" s="186"/>
      <c r="F1606" s="86"/>
      <c r="G1606" s="187"/>
      <c r="H1606" s="188">
        <f>H1604-B1606</f>
        <v>18056396</v>
      </c>
      <c r="I1606" s="21">
        <f>+B1606/M1606</f>
        <v>7973.85</v>
      </c>
      <c r="J1606" s="80"/>
      <c r="K1606" s="32">
        <v>500</v>
      </c>
      <c r="M1606" s="32">
        <v>500</v>
      </c>
    </row>
    <row r="1607" spans="1:13" s="14" customFormat="1" ht="12.75">
      <c r="A1607" s="11"/>
      <c r="B1607" s="184">
        <v>4009688</v>
      </c>
      <c r="C1607" s="185" t="s">
        <v>882</v>
      </c>
      <c r="D1607" s="185" t="s">
        <v>881</v>
      </c>
      <c r="E1607" s="186"/>
      <c r="F1607" s="86"/>
      <c r="G1607" s="187"/>
      <c r="H1607" s="188">
        <f>H1605-B1607</f>
        <v>-13656652</v>
      </c>
      <c r="I1607" s="21">
        <f>+B1607/M1607</f>
        <v>7862.133333333333</v>
      </c>
      <c r="J1607" s="80"/>
      <c r="K1607" s="32">
        <v>510</v>
      </c>
      <c r="M1607" s="32">
        <v>510</v>
      </c>
    </row>
    <row r="1608" spans="1:13" s="14" customFormat="1" ht="12.75">
      <c r="A1608" s="11"/>
      <c r="B1608" s="184">
        <f>+B1582</f>
        <v>1926705</v>
      </c>
      <c r="C1608" s="185" t="s">
        <v>882</v>
      </c>
      <c r="D1608" s="185" t="s">
        <v>890</v>
      </c>
      <c r="E1608" s="186"/>
      <c r="F1608" s="86"/>
      <c r="G1608" s="187"/>
      <c r="H1608" s="188">
        <f>H1606-B1608</f>
        <v>16129691</v>
      </c>
      <c r="I1608" s="21">
        <f>+B1608/M1608</f>
        <v>4013.96875</v>
      </c>
      <c r="J1608" s="80"/>
      <c r="K1608" s="32">
        <v>480</v>
      </c>
      <c r="M1608" s="32">
        <v>480</v>
      </c>
    </row>
    <row r="1609" spans="1:13" s="14" customFormat="1" ht="12.75">
      <c r="A1609" s="10"/>
      <c r="B1609" s="190">
        <f>SUM(B1601:B1608)</f>
        <v>-9272418</v>
      </c>
      <c r="C1609" s="191" t="s">
        <v>882</v>
      </c>
      <c r="D1609" s="191" t="s">
        <v>891</v>
      </c>
      <c r="E1609" s="192"/>
      <c r="F1609" s="87"/>
      <c r="G1609" s="193"/>
      <c r="H1609" s="194">
        <f>H1603-B1609</f>
        <v>2473039</v>
      </c>
      <c r="I1609" s="68">
        <f t="shared" si="126"/>
        <v>-19317.5375</v>
      </c>
      <c r="J1609" s="195"/>
      <c r="K1609" s="71">
        <v>480</v>
      </c>
      <c r="L1609" s="69"/>
      <c r="M1609" s="71">
        <v>480</v>
      </c>
    </row>
    <row r="1610" spans="1:13" s="14" customFormat="1" ht="12.75">
      <c r="A1610" s="1"/>
      <c r="B1610" s="5"/>
      <c r="C1610" s="1"/>
      <c r="D1610" s="1"/>
      <c r="E1610" s="1"/>
      <c r="F1610" s="58"/>
      <c r="G1610" s="26"/>
      <c r="H1610" s="5"/>
      <c r="I1610" s="21"/>
      <c r="J1610"/>
      <c r="K1610"/>
      <c r="L1610"/>
      <c r="M1610" s="2"/>
    </row>
    <row r="1611" spans="1:13" s="14" customFormat="1" ht="12.75">
      <c r="A1611" s="196"/>
      <c r="B1611" s="197"/>
      <c r="C1611" s="198"/>
      <c r="D1611" s="198"/>
      <c r="E1611" s="196"/>
      <c r="F1611" s="86"/>
      <c r="G1611" s="199"/>
      <c r="H1611" s="197"/>
      <c r="I1611" s="200"/>
      <c r="J1611" s="201"/>
      <c r="K1611" s="202"/>
      <c r="L1611" s="203"/>
      <c r="M1611" s="202"/>
    </row>
    <row r="1612" spans="1:13" s="14" customFormat="1" ht="12.75">
      <c r="A1612" s="11"/>
      <c r="B1612" s="204"/>
      <c r="C1612" s="205"/>
      <c r="D1612" s="205"/>
      <c r="E1612" s="205"/>
      <c r="F1612" s="86"/>
      <c r="G1612" s="206"/>
      <c r="H1612" s="27"/>
      <c r="I1612" s="80"/>
      <c r="J1612" s="80"/>
      <c r="K1612" s="32"/>
      <c r="M1612" s="32"/>
    </row>
    <row r="1613" spans="1:13" s="14" customFormat="1" ht="12.75">
      <c r="A1613" s="140"/>
      <c r="B1613" s="207">
        <v>2363440</v>
      </c>
      <c r="C1613" s="208" t="s">
        <v>871</v>
      </c>
      <c r="D1613" s="208" t="s">
        <v>879</v>
      </c>
      <c r="E1613" s="140"/>
      <c r="F1613" s="86"/>
      <c r="G1613" s="179"/>
      <c r="H1613" s="188">
        <f>H1612-B1613</f>
        <v>-2363440</v>
      </c>
      <c r="I1613" s="209">
        <f aca="true" t="shared" si="127" ref="I1613:I1618">+B1613/M1613</f>
        <v>5252.0888888888885</v>
      </c>
      <c r="J1613" s="180"/>
      <c r="K1613" s="32">
        <v>440</v>
      </c>
      <c r="M1613" s="32">
        <v>450</v>
      </c>
    </row>
    <row r="1614" spans="1:13" s="14" customFormat="1" ht="12.75">
      <c r="A1614" s="140"/>
      <c r="B1614" s="207">
        <v>2731850</v>
      </c>
      <c r="C1614" s="208" t="s">
        <v>871</v>
      </c>
      <c r="D1614" s="208" t="s">
        <v>880</v>
      </c>
      <c r="E1614" s="140"/>
      <c r="F1614" s="86"/>
      <c r="G1614" s="179"/>
      <c r="H1614" s="188">
        <f>H1613-B1614</f>
        <v>-5095290</v>
      </c>
      <c r="I1614" s="209">
        <f t="shared" si="127"/>
        <v>5463.7</v>
      </c>
      <c r="J1614" s="180"/>
      <c r="K1614" s="32">
        <v>500</v>
      </c>
      <c r="M1614" s="32">
        <v>500</v>
      </c>
    </row>
    <row r="1615" spans="1:13" s="14" customFormat="1" ht="12.75">
      <c r="A1615" s="140"/>
      <c r="B1615" s="207">
        <v>2547660</v>
      </c>
      <c r="C1615" s="208" t="s">
        <v>871</v>
      </c>
      <c r="D1615" s="208" t="s">
        <v>881</v>
      </c>
      <c r="E1615" s="140"/>
      <c r="F1615" s="86"/>
      <c r="G1615" s="179"/>
      <c r="H1615" s="188">
        <f>H1614-B1615</f>
        <v>-7642950</v>
      </c>
      <c r="I1615" s="209">
        <f t="shared" si="127"/>
        <v>4995.411764705882</v>
      </c>
      <c r="J1615" s="180"/>
      <c r="K1615" s="32">
        <v>510</v>
      </c>
      <c r="M1615" s="32">
        <v>510</v>
      </c>
    </row>
    <row r="1616" spans="1:13" s="14" customFormat="1" ht="12.75">
      <c r="A1616" s="140"/>
      <c r="B1616" s="207">
        <v>-22485249</v>
      </c>
      <c r="C1616" s="208" t="s">
        <v>871</v>
      </c>
      <c r="D1616" s="208" t="s">
        <v>876</v>
      </c>
      <c r="E1616" s="140"/>
      <c r="F1616" s="86"/>
      <c r="G1616" s="179"/>
      <c r="H1616" s="188">
        <f>H1615-B1616</f>
        <v>14842299</v>
      </c>
      <c r="I1616" s="209">
        <f t="shared" si="127"/>
        <v>-46844.26875</v>
      </c>
      <c r="J1616" s="180"/>
      <c r="K1616" s="32">
        <v>480</v>
      </c>
      <c r="M1616" s="32">
        <v>480</v>
      </c>
    </row>
    <row r="1617" spans="1:13" s="120" customFormat="1" ht="12.75">
      <c r="A1617" s="140"/>
      <c r="B1617" s="207">
        <f>+B1583</f>
        <v>2065650</v>
      </c>
      <c r="C1617" s="208" t="s">
        <v>871</v>
      </c>
      <c r="D1617" s="208" t="s">
        <v>890</v>
      </c>
      <c r="E1617" s="140"/>
      <c r="F1617" s="86"/>
      <c r="G1617" s="179"/>
      <c r="H1617" s="188">
        <f>H1616-B1617</f>
        <v>12776649</v>
      </c>
      <c r="I1617" s="209">
        <f t="shared" si="127"/>
        <v>4303.4375</v>
      </c>
      <c r="J1617" s="180"/>
      <c r="K1617" s="32">
        <v>480</v>
      </c>
      <c r="L1617" s="14"/>
      <c r="M1617" s="32">
        <v>480</v>
      </c>
    </row>
    <row r="1618" spans="1:13" s="120" customFormat="1" ht="12.75">
      <c r="A1618" s="210"/>
      <c r="B1618" s="211">
        <f>SUM(B1613:B1617)</f>
        <v>-12776649</v>
      </c>
      <c r="C1618" s="210" t="s">
        <v>871</v>
      </c>
      <c r="D1618" s="210" t="s">
        <v>893</v>
      </c>
      <c r="E1618" s="210"/>
      <c r="F1618" s="87"/>
      <c r="G1618" s="212"/>
      <c r="H1618" s="194">
        <f>H1613-B1618</f>
        <v>10413209</v>
      </c>
      <c r="I1618" s="195">
        <f t="shared" si="127"/>
        <v>-26618.01875</v>
      </c>
      <c r="J1618" s="213"/>
      <c r="K1618" s="71">
        <v>480</v>
      </c>
      <c r="L1618" s="69"/>
      <c r="M1618" s="71">
        <v>480</v>
      </c>
    </row>
    <row r="1619" spans="1:13" s="14" customFormat="1" ht="12.75">
      <c r="A1619" s="11"/>
      <c r="B1619" s="204"/>
      <c r="C1619" s="205"/>
      <c r="D1619" s="205"/>
      <c r="E1619" s="205"/>
      <c r="F1619" s="86"/>
      <c r="G1619" s="206"/>
      <c r="H1619" s="27"/>
      <c r="I1619" s="80"/>
      <c r="J1619" s="80"/>
      <c r="K1619" s="32"/>
      <c r="M1619" s="32"/>
    </row>
    <row r="1620" spans="2:6" ht="12.75">
      <c r="B1620" s="214"/>
      <c r="F1620" s="48"/>
    </row>
    <row r="1621" spans="2:6" ht="12.75">
      <c r="B1621" s="214"/>
      <c r="F1621" s="48"/>
    </row>
    <row r="1622" spans="1:13" ht="12.75">
      <c r="A1622" s="112"/>
      <c r="B1622" s="215">
        <v>-20489117</v>
      </c>
      <c r="C1622" s="112" t="s">
        <v>873</v>
      </c>
      <c r="D1622" s="112" t="s">
        <v>885</v>
      </c>
      <c r="E1622" s="112"/>
      <c r="F1622" s="125"/>
      <c r="G1622" s="216"/>
      <c r="H1622" s="217">
        <f aca="true" t="shared" si="128" ref="H1622:H1627">H1621-B1622</f>
        <v>20489117</v>
      </c>
      <c r="I1622" s="218">
        <f aca="true" t="shared" si="129" ref="I1622:I1630">+B1622/M1622</f>
        <v>-48783.61190476191</v>
      </c>
      <c r="J1622" s="115"/>
      <c r="K1622" s="219">
        <v>420</v>
      </c>
      <c r="L1622" s="116"/>
      <c r="M1622" s="219">
        <v>420</v>
      </c>
    </row>
    <row r="1623" spans="1:13" ht="12.75">
      <c r="A1623" s="112"/>
      <c r="B1623" s="215">
        <v>999275</v>
      </c>
      <c r="C1623" s="112" t="s">
        <v>873</v>
      </c>
      <c r="D1623" s="112" t="s">
        <v>883</v>
      </c>
      <c r="E1623" s="112"/>
      <c r="F1623" s="125"/>
      <c r="G1623" s="216"/>
      <c r="H1623" s="217">
        <f t="shared" si="128"/>
        <v>19489842</v>
      </c>
      <c r="I1623" s="218">
        <f t="shared" si="129"/>
        <v>2379.2261904761904</v>
      </c>
      <c r="J1623" s="115"/>
      <c r="K1623" s="219">
        <v>420</v>
      </c>
      <c r="L1623" s="116"/>
      <c r="M1623" s="219">
        <v>420</v>
      </c>
    </row>
    <row r="1624" spans="1:13" ht="12.75">
      <c r="A1624" s="112"/>
      <c r="B1624" s="215">
        <v>3013800</v>
      </c>
      <c r="C1624" s="112" t="s">
        <v>873</v>
      </c>
      <c r="D1624" s="112" t="s">
        <v>877</v>
      </c>
      <c r="E1624" s="112"/>
      <c r="F1624" s="125"/>
      <c r="G1624" s="216"/>
      <c r="H1624" s="217">
        <f t="shared" si="128"/>
        <v>16476042</v>
      </c>
      <c r="I1624" s="218">
        <f t="shared" si="129"/>
        <v>7262.168674698795</v>
      </c>
      <c r="J1624" s="115"/>
      <c r="K1624" s="219">
        <v>415</v>
      </c>
      <c r="L1624" s="116"/>
      <c r="M1624" s="219">
        <v>415</v>
      </c>
    </row>
    <row r="1625" spans="1:13" s="220" customFormat="1" ht="12.75">
      <c r="A1625" s="112"/>
      <c r="B1625" s="215">
        <v>1214992</v>
      </c>
      <c r="C1625" s="112" t="s">
        <v>873</v>
      </c>
      <c r="D1625" s="112" t="s">
        <v>878</v>
      </c>
      <c r="E1625" s="112"/>
      <c r="F1625" s="125"/>
      <c r="G1625" s="216"/>
      <c r="H1625" s="217">
        <f t="shared" si="128"/>
        <v>15261050</v>
      </c>
      <c r="I1625" s="218">
        <f t="shared" si="129"/>
        <v>2761.3454545454547</v>
      </c>
      <c r="J1625" s="115"/>
      <c r="K1625" s="32">
        <v>440</v>
      </c>
      <c r="L1625" s="14"/>
      <c r="M1625" s="32">
        <v>440</v>
      </c>
    </row>
    <row r="1626" spans="1:13" s="220" customFormat="1" ht="12.75">
      <c r="A1626" s="112"/>
      <c r="B1626" s="215">
        <v>1493250</v>
      </c>
      <c r="C1626" s="112" t="s">
        <v>873</v>
      </c>
      <c r="D1626" s="112" t="s">
        <v>879</v>
      </c>
      <c r="E1626" s="112"/>
      <c r="F1626" s="125"/>
      <c r="G1626" s="216"/>
      <c r="H1626" s="217">
        <f t="shared" si="128"/>
        <v>13767800</v>
      </c>
      <c r="I1626" s="218">
        <f t="shared" si="129"/>
        <v>3318.3333333333335</v>
      </c>
      <c r="J1626" s="115"/>
      <c r="K1626" s="32">
        <v>450</v>
      </c>
      <c r="L1626" s="14"/>
      <c r="M1626" s="32">
        <v>450</v>
      </c>
    </row>
    <row r="1627" spans="1:13" s="220" customFormat="1" ht="12.75">
      <c r="A1627" s="112"/>
      <c r="B1627" s="215">
        <v>1420200</v>
      </c>
      <c r="C1627" s="112" t="s">
        <v>873</v>
      </c>
      <c r="D1627" s="112" t="s">
        <v>880</v>
      </c>
      <c r="E1627" s="112"/>
      <c r="F1627" s="125"/>
      <c r="G1627" s="216"/>
      <c r="H1627" s="217">
        <f t="shared" si="128"/>
        <v>12347600</v>
      </c>
      <c r="I1627" s="218">
        <f>+B1627/M1627</f>
        <v>2840.4</v>
      </c>
      <c r="J1627" s="115"/>
      <c r="K1627" s="32">
        <v>500</v>
      </c>
      <c r="L1627" s="14"/>
      <c r="M1627" s="32">
        <v>500</v>
      </c>
    </row>
    <row r="1628" spans="1:13" s="220" customFormat="1" ht="12.75">
      <c r="A1628" s="112"/>
      <c r="B1628" s="215">
        <v>1603300</v>
      </c>
      <c r="C1628" s="112" t="s">
        <v>873</v>
      </c>
      <c r="D1628" s="112" t="s">
        <v>881</v>
      </c>
      <c r="E1628" s="112"/>
      <c r="F1628" s="125"/>
      <c r="G1628" s="216"/>
      <c r="H1628" s="217">
        <f>H1627-B1628</f>
        <v>10744300</v>
      </c>
      <c r="I1628" s="218">
        <f>+B1628/M1628</f>
        <v>3143.725490196078</v>
      </c>
      <c r="J1628" s="115"/>
      <c r="K1628" s="32">
        <v>510</v>
      </c>
      <c r="L1628" s="14"/>
      <c r="M1628" s="32">
        <v>510</v>
      </c>
    </row>
    <row r="1629" spans="1:13" s="220" customFormat="1" ht="12.75">
      <c r="A1629" s="112"/>
      <c r="B1629" s="215">
        <f>+B1584</f>
        <v>1420445</v>
      </c>
      <c r="C1629" s="112" t="s">
        <v>873</v>
      </c>
      <c r="D1629" s="112" t="s">
        <v>890</v>
      </c>
      <c r="E1629" s="112"/>
      <c r="F1629" s="125"/>
      <c r="G1629" s="216"/>
      <c r="H1629" s="217"/>
      <c r="I1629" s="218"/>
      <c r="J1629" s="115"/>
      <c r="K1629" s="32">
        <v>480</v>
      </c>
      <c r="L1629" s="14"/>
      <c r="M1629" s="32">
        <v>480</v>
      </c>
    </row>
    <row r="1630" spans="1:13" s="220" customFormat="1" ht="12.75">
      <c r="A1630" s="221"/>
      <c r="B1630" s="222">
        <f>SUM(B1622:B1629)</f>
        <v>-9323855</v>
      </c>
      <c r="C1630" s="221" t="s">
        <v>872</v>
      </c>
      <c r="D1630" s="221" t="s">
        <v>891</v>
      </c>
      <c r="E1630" s="221"/>
      <c r="F1630" s="223"/>
      <c r="G1630" s="224"/>
      <c r="H1630" s="222">
        <f>H1623-B1630</f>
        <v>28813697</v>
      </c>
      <c r="I1630" s="225">
        <f t="shared" si="129"/>
        <v>-19424.697916666668</v>
      </c>
      <c r="J1630" s="226"/>
      <c r="K1630" s="71">
        <v>480</v>
      </c>
      <c r="L1630" s="69"/>
      <c r="M1630" s="71">
        <v>480</v>
      </c>
    </row>
    <row r="1631" spans="2:6" ht="12.75">
      <c r="B1631" s="214"/>
      <c r="F1631" s="48"/>
    </row>
    <row r="1632" spans="8:13" ht="12.75" hidden="1">
      <c r="H1632" s="5" t="e">
        <f>#REF!-B1632</f>
        <v>#REF!</v>
      </c>
      <c r="I1632" s="21">
        <f aca="true" t="shared" si="130" ref="I1632:I1645">+B1632/M1632</f>
        <v>0</v>
      </c>
      <c r="M1632" s="2">
        <v>500</v>
      </c>
    </row>
    <row r="1633" spans="8:13" ht="12.75" hidden="1">
      <c r="H1633" s="5" t="e">
        <f aca="true" t="shared" si="131" ref="H1633:H1645">H1632-B1633</f>
        <v>#REF!</v>
      </c>
      <c r="I1633" s="21">
        <f t="shared" si="130"/>
        <v>0</v>
      </c>
      <c r="M1633" s="2">
        <v>500</v>
      </c>
    </row>
    <row r="1634" spans="8:13" ht="12.75" hidden="1">
      <c r="H1634" s="5" t="e">
        <f t="shared" si="131"/>
        <v>#REF!</v>
      </c>
      <c r="I1634" s="21">
        <f t="shared" si="130"/>
        <v>0</v>
      </c>
      <c r="M1634" s="2">
        <v>500</v>
      </c>
    </row>
    <row r="1635" spans="8:13" ht="12.75" hidden="1">
      <c r="H1635" s="5" t="e">
        <f t="shared" si="131"/>
        <v>#REF!</v>
      </c>
      <c r="I1635" s="21">
        <f t="shared" si="130"/>
        <v>0</v>
      </c>
      <c r="M1635" s="2">
        <v>500</v>
      </c>
    </row>
    <row r="1636" spans="8:13" ht="12.75" hidden="1">
      <c r="H1636" s="5" t="e">
        <f t="shared" si="131"/>
        <v>#REF!</v>
      </c>
      <c r="I1636" s="21">
        <f t="shared" si="130"/>
        <v>0</v>
      </c>
      <c r="M1636" s="2">
        <v>500</v>
      </c>
    </row>
    <row r="1637" spans="8:13" ht="12.75" hidden="1">
      <c r="H1637" s="5" t="e">
        <f t="shared" si="131"/>
        <v>#REF!</v>
      </c>
      <c r="I1637" s="21">
        <f t="shared" si="130"/>
        <v>0</v>
      </c>
      <c r="M1637" s="2">
        <v>500</v>
      </c>
    </row>
    <row r="1638" spans="8:13" ht="12.75" hidden="1">
      <c r="H1638" s="5" t="e">
        <f t="shared" si="131"/>
        <v>#REF!</v>
      </c>
      <c r="I1638" s="21">
        <f t="shared" si="130"/>
        <v>0</v>
      </c>
      <c r="M1638" s="2">
        <v>500</v>
      </c>
    </row>
    <row r="1639" spans="8:13" ht="12.75" hidden="1">
      <c r="H1639" s="5" t="e">
        <f>H1638-B1639</f>
        <v>#REF!</v>
      </c>
      <c r="I1639" s="21">
        <f t="shared" si="130"/>
        <v>0</v>
      </c>
      <c r="M1639" s="2">
        <v>500</v>
      </c>
    </row>
    <row r="1640" spans="8:13" ht="12.75" hidden="1">
      <c r="H1640" s="5" t="e">
        <f t="shared" si="131"/>
        <v>#REF!</v>
      </c>
      <c r="I1640" s="21">
        <f t="shared" si="130"/>
        <v>0</v>
      </c>
      <c r="M1640" s="2">
        <v>500</v>
      </c>
    </row>
    <row r="1641" spans="8:13" ht="12.75" hidden="1">
      <c r="H1641" s="5" t="e">
        <f t="shared" si="131"/>
        <v>#REF!</v>
      </c>
      <c r="I1641" s="21">
        <f t="shared" si="130"/>
        <v>0</v>
      </c>
      <c r="M1641" s="2">
        <v>500</v>
      </c>
    </row>
    <row r="1642" spans="8:13" ht="12.75" hidden="1">
      <c r="H1642" s="5" t="e">
        <f t="shared" si="131"/>
        <v>#REF!</v>
      </c>
      <c r="I1642" s="21">
        <f t="shared" si="130"/>
        <v>0</v>
      </c>
      <c r="M1642" s="2">
        <v>500</v>
      </c>
    </row>
    <row r="1643" spans="8:13" ht="12.75" hidden="1">
      <c r="H1643" s="5" t="e">
        <f t="shared" si="131"/>
        <v>#REF!</v>
      </c>
      <c r="I1643" s="21">
        <f t="shared" si="130"/>
        <v>0</v>
      </c>
      <c r="M1643" s="2">
        <v>500</v>
      </c>
    </row>
    <row r="1644" spans="8:13" ht="12.75" hidden="1">
      <c r="H1644" s="5" t="e">
        <f t="shared" si="131"/>
        <v>#REF!</v>
      </c>
      <c r="I1644" s="21">
        <f t="shared" si="130"/>
        <v>0</v>
      </c>
      <c r="M1644" s="2">
        <v>500</v>
      </c>
    </row>
    <row r="1645" spans="8:13" ht="12.75" hidden="1">
      <c r="H1645" s="5" t="e">
        <f t="shared" si="131"/>
        <v>#REF!</v>
      </c>
      <c r="I1645" s="21">
        <f t="shared" si="130"/>
        <v>0</v>
      </c>
      <c r="M1645" s="2">
        <v>450</v>
      </c>
    </row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>
      <c r="C2135" s="227"/>
    </row>
    <row r="2136" spans="1:13" s="235" customFormat="1" ht="12.75">
      <c r="A2136" s="228"/>
      <c r="B2136" s="229">
        <v>-617794</v>
      </c>
      <c r="C2136" s="230" t="s">
        <v>886</v>
      </c>
      <c r="D2136" s="228" t="s">
        <v>875</v>
      </c>
      <c r="E2136" s="228"/>
      <c r="F2136" s="231"/>
      <c r="G2136" s="232"/>
      <c r="H2136" s="233">
        <f>H2135-B2136</f>
        <v>617794</v>
      </c>
      <c r="I2136" s="234">
        <f>+B2136/M2136</f>
        <v>-1211.3607843137254</v>
      </c>
      <c r="M2136" s="32">
        <v>510</v>
      </c>
    </row>
    <row r="2137" spans="1:13" s="235" customFormat="1" ht="12.75">
      <c r="A2137" s="228"/>
      <c r="B2137" s="229">
        <v>250400</v>
      </c>
      <c r="C2137" s="230" t="s">
        <v>886</v>
      </c>
      <c r="D2137" s="228" t="s">
        <v>881</v>
      </c>
      <c r="E2137" s="228"/>
      <c r="F2137" s="231"/>
      <c r="G2137" s="232"/>
      <c r="H2137" s="233">
        <f>H2136-B2137</f>
        <v>367394</v>
      </c>
      <c r="I2137" s="234">
        <f>+B2137/M2137</f>
        <v>490.98039215686276</v>
      </c>
      <c r="M2137" s="32">
        <v>510</v>
      </c>
    </row>
    <row r="2138" spans="1:13" s="235" customFormat="1" ht="12.75">
      <c r="A2138" s="228"/>
      <c r="B2138" s="229">
        <f>+B1585</f>
        <v>367203.2</v>
      </c>
      <c r="C2138" s="230" t="s">
        <v>886</v>
      </c>
      <c r="D2138" s="228" t="s">
        <v>890</v>
      </c>
      <c r="E2138" s="228"/>
      <c r="F2138" s="231"/>
      <c r="G2138" s="232"/>
      <c r="H2138" s="233">
        <f>H2137-B2138</f>
        <v>190.79999999998836</v>
      </c>
      <c r="I2138" s="234">
        <f>+B2138/M2138</f>
        <v>765.0066666666667</v>
      </c>
      <c r="K2138" s="32">
        <v>480</v>
      </c>
      <c r="L2138" s="14"/>
      <c r="M2138" s="32">
        <v>480</v>
      </c>
    </row>
    <row r="2139" spans="1:13" s="241" customFormat="1" ht="12.75">
      <c r="A2139" s="236"/>
      <c r="B2139" s="237">
        <f>SUM(B2136:B2138)</f>
        <v>-190.79999999998836</v>
      </c>
      <c r="C2139" s="236" t="s">
        <v>886</v>
      </c>
      <c r="D2139" s="236" t="s">
        <v>891</v>
      </c>
      <c r="E2139" s="236"/>
      <c r="F2139" s="238"/>
      <c r="G2139" s="239"/>
      <c r="H2139" s="237">
        <f>H2137-B2139</f>
        <v>367584.8</v>
      </c>
      <c r="I2139" s="240">
        <f>+B2139/M2139</f>
        <v>-0.39749999999997576</v>
      </c>
      <c r="K2139" s="71">
        <v>480</v>
      </c>
      <c r="L2139" s="69"/>
      <c r="M2139" s="71">
        <v>480</v>
      </c>
    </row>
    <row r="2140" spans="1:9" s="235" customFormat="1" ht="12.75">
      <c r="A2140" s="228"/>
      <c r="B2140" s="229"/>
      <c r="C2140" s="228"/>
      <c r="D2140" s="228"/>
      <c r="E2140" s="228"/>
      <c r="F2140" s="231"/>
      <c r="G2140" s="232"/>
      <c r="H2140" s="233"/>
      <c r="I2140" s="234"/>
    </row>
    <row r="2141" spans="1:9" s="235" customFormat="1" ht="12.75">
      <c r="A2141" s="228"/>
      <c r="B2141" s="229"/>
      <c r="C2141" s="228"/>
      <c r="D2141" s="228"/>
      <c r="E2141" s="228"/>
      <c r="F2141" s="231"/>
      <c r="G2141" s="232"/>
      <c r="H2141" s="233"/>
      <c r="I2141" s="234"/>
    </row>
    <row r="2142" spans="1:13" ht="12.75">
      <c r="A2142" s="11"/>
      <c r="B2142" s="214">
        <v>525000</v>
      </c>
      <c r="C2142" s="1" t="s">
        <v>887</v>
      </c>
      <c r="D2142" s="1" t="s">
        <v>888</v>
      </c>
      <c r="F2142" s="48" t="s">
        <v>889</v>
      </c>
      <c r="G2142" s="26" t="s">
        <v>48</v>
      </c>
      <c r="H2142" s="5">
        <v>-525000</v>
      </c>
      <c r="I2142" s="21">
        <f>+B2142/M2142</f>
        <v>1050</v>
      </c>
      <c r="J2142" s="21"/>
      <c r="K2142" s="32">
        <v>500</v>
      </c>
      <c r="L2142" s="14"/>
      <c r="M2142" s="32">
        <v>500</v>
      </c>
    </row>
    <row r="2143" spans="1:13" ht="12.75">
      <c r="A2143" s="10"/>
      <c r="B2143" s="242">
        <f>SUM(B2142)</f>
        <v>525000</v>
      </c>
      <c r="C2143" s="10"/>
      <c r="D2143" s="10" t="s">
        <v>888</v>
      </c>
      <c r="E2143" s="10"/>
      <c r="F2143" s="87"/>
      <c r="G2143" s="17"/>
      <c r="H2143" s="67">
        <v>0</v>
      </c>
      <c r="I2143" s="68">
        <f>+B2143/M2143</f>
        <v>1050</v>
      </c>
      <c r="J2143" s="68"/>
      <c r="K2143" s="71">
        <v>500</v>
      </c>
      <c r="L2143" s="69"/>
      <c r="M2143" s="71">
        <v>500</v>
      </c>
    </row>
    <row r="2144" ht="12.75"/>
    <row r="2145" ht="12.75"/>
    <row r="2146" ht="12.75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spans="1:11" s="182" customFormat="1" ht="12.75">
      <c r="A2328" s="140" t="s">
        <v>904</v>
      </c>
      <c r="B2328" s="178"/>
      <c r="C2328" s="248" t="s">
        <v>871</v>
      </c>
      <c r="D2328" s="140"/>
      <c r="E2328" s="140"/>
      <c r="F2328" s="179"/>
      <c r="G2328" s="179"/>
      <c r="H2328" s="178"/>
      <c r="I2328" s="249"/>
      <c r="K2328" s="181"/>
    </row>
    <row r="2329" spans="1:11" s="182" customFormat="1" ht="12.75">
      <c r="A2329" s="140"/>
      <c r="B2329" s="178"/>
      <c r="C2329" s="140"/>
      <c r="D2329" s="140"/>
      <c r="E2329" s="140" t="s">
        <v>923</v>
      </c>
      <c r="F2329" s="179"/>
      <c r="G2329" s="179"/>
      <c r="H2329" s="178"/>
      <c r="I2329" s="249"/>
      <c r="K2329" s="181"/>
    </row>
    <row r="2330" spans="1:13" s="182" customFormat="1" ht="12.75">
      <c r="A2330" s="140"/>
      <c r="B2330" s="250">
        <v>-22605000</v>
      </c>
      <c r="C2330" s="178" t="s">
        <v>901</v>
      </c>
      <c r="D2330" s="140"/>
      <c r="E2330" s="140" t="s">
        <v>906</v>
      </c>
      <c r="F2330" s="179"/>
      <c r="G2330" s="179" t="s">
        <v>79</v>
      </c>
      <c r="H2330" s="178">
        <f>H2329-B2330</f>
        <v>22605000</v>
      </c>
      <c r="I2330" s="260">
        <v>30000</v>
      </c>
      <c r="K2330" s="251"/>
      <c r="M2330" s="252">
        <f>+-B2330/I2330</f>
        <v>753.5</v>
      </c>
    </row>
    <row r="2331" spans="1:13" s="182" customFormat="1" ht="12.75">
      <c r="A2331" s="140"/>
      <c r="B2331" s="178">
        <v>119751</v>
      </c>
      <c r="C2331" s="140" t="s">
        <v>902</v>
      </c>
      <c r="D2331" s="140"/>
      <c r="E2331" s="140"/>
      <c r="F2331" s="179"/>
      <c r="G2331" s="179" t="s">
        <v>79</v>
      </c>
      <c r="H2331" s="178">
        <f>H2330-B2331</f>
        <v>22485249</v>
      </c>
      <c r="I2331" s="260">
        <f>+B2331/M2331</f>
        <v>158.92634372926344</v>
      </c>
      <c r="K2331" s="251"/>
      <c r="M2331" s="252">
        <v>753.5</v>
      </c>
    </row>
    <row r="2332" spans="1:13" s="182" customFormat="1" ht="12.75">
      <c r="A2332" s="140"/>
      <c r="B2332" s="250">
        <f>SUM(B2330:B2331)</f>
        <v>-22485249</v>
      </c>
      <c r="C2332" s="248" t="s">
        <v>903</v>
      </c>
      <c r="D2332" s="140"/>
      <c r="E2332" s="140"/>
      <c r="F2332" s="179"/>
      <c r="G2332" s="179" t="s">
        <v>79</v>
      </c>
      <c r="H2332" s="178">
        <v>0</v>
      </c>
      <c r="I2332" s="260">
        <f>B2332/M2332</f>
        <v>-30801.71095890411</v>
      </c>
      <c r="K2332" s="181"/>
      <c r="M2332" s="182">
        <v>730</v>
      </c>
    </row>
    <row r="2333" ht="12.75"/>
    <row r="2334" ht="12.75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2011-02-27T22:26:30Z</dcterms:modified>
  <cp:category/>
  <cp:version/>
  <cp:contentType/>
  <cp:contentStatus/>
</cp:coreProperties>
</file>