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1"/>
  </bookViews>
  <sheets>
    <sheet name="September 08-Summary" sheetId="1" r:id="rId1"/>
    <sheet name="September 08-Detailed" sheetId="2" r:id="rId2"/>
  </sheets>
  <definedNames>
    <definedName name="_xlnm.Print_Titles" localSheetId="1">'September 08-Detailed'!$1:$4</definedName>
    <definedName name="_xlnm.Print_Titles" localSheetId="0">'September 08-Summary'!$1:$4</definedName>
  </definedNames>
  <calcPr fullCalcOnLoad="1"/>
</workbook>
</file>

<file path=xl/comments2.xml><?xml version="1.0" encoding="utf-8"?>
<comments xmlns="http://schemas.openxmlformats.org/spreadsheetml/2006/main">
  <authors>
    <author>OFIR</author>
    <author>user</author>
    <author>Sone</author>
    <author>HORLINE</author>
    <author>media</author>
  </authors>
  <commentList>
    <comment ref="C32" authorId="0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33" authorId="0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34" authorId="0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60" authorId="0">
      <text>
        <r>
          <rPr>
            <b/>
            <sz val="8"/>
            <rFont val="Tahoma"/>
            <family val="0"/>
          </rPr>
          <t>i35: By Clando.</t>
        </r>
        <r>
          <rPr>
            <sz val="8"/>
            <rFont val="Tahoma"/>
            <family val="0"/>
          </rPr>
          <t xml:space="preserve">
</t>
        </r>
      </text>
    </comment>
    <comment ref="C61" authorId="0">
      <text>
        <r>
          <rPr>
            <b/>
            <sz val="8"/>
            <rFont val="Tahoma"/>
            <family val="0"/>
          </rPr>
          <t>i35: By Clando.</t>
        </r>
        <r>
          <rPr>
            <sz val="8"/>
            <rFont val="Tahoma"/>
            <family val="0"/>
          </rPr>
          <t xml:space="preserve">
</t>
        </r>
      </text>
    </comment>
    <comment ref="C112" authorId="1">
      <text>
        <r>
          <rPr>
            <b/>
            <sz val="8"/>
            <rFont val="Tahoma"/>
            <family val="0"/>
          </rPr>
          <t>i38: financial report
50 x 6= 300 fcfa.</t>
        </r>
      </text>
    </comment>
    <comment ref="C113" authorId="1">
      <text>
        <r>
          <rPr>
            <b/>
            <sz val="8"/>
            <rFont val="Tahoma"/>
            <family val="0"/>
          </rPr>
          <t>i38: For posting of financial report.</t>
        </r>
        <r>
          <rPr>
            <sz val="8"/>
            <rFont val="Tahoma"/>
            <family val="0"/>
          </rPr>
          <t xml:space="preserve">
</t>
        </r>
      </text>
    </comment>
    <comment ref="C114" authorId="1">
      <text>
        <r>
          <rPr>
            <b/>
            <sz val="8"/>
            <rFont val="Tahoma"/>
            <family val="0"/>
          </rPr>
          <t>i38: Postage of financial report.</t>
        </r>
        <r>
          <rPr>
            <sz val="8"/>
            <rFont val="Tahoma"/>
            <family val="0"/>
          </rPr>
          <t xml:space="preserve">
</t>
        </r>
      </text>
    </comment>
    <comment ref="C128" authorId="1">
      <text>
        <r>
          <rPr>
            <b/>
            <sz val="8"/>
            <rFont val="Tahoma"/>
            <family val="0"/>
          </rPr>
          <t>i37: by private transport</t>
        </r>
        <r>
          <rPr>
            <sz val="8"/>
            <rFont val="Tahoma"/>
            <family val="0"/>
          </rPr>
          <t xml:space="preserve">
</t>
        </r>
      </text>
    </comment>
    <comment ref="C129" authorId="1">
      <text>
        <r>
          <rPr>
            <b/>
            <sz val="8"/>
            <rFont val="Tahoma"/>
            <family val="0"/>
          </rPr>
          <t>i37: by private transport</t>
        </r>
        <r>
          <rPr>
            <sz val="8"/>
            <rFont val="Tahoma"/>
            <family val="0"/>
          </rPr>
          <t xml:space="preserve">
</t>
        </r>
      </text>
    </comment>
    <comment ref="C156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157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230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E-mail correspondences with target and falsified CITES permit.</t>
        </r>
      </text>
    </comment>
    <comment ref="C244" authorId="0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272" authorId="0">
      <text>
        <r>
          <rPr>
            <b/>
            <sz val="8"/>
            <rFont val="Tahoma"/>
            <family val="0"/>
          </rPr>
          <t>Julius: Batie Operation.</t>
        </r>
      </text>
    </comment>
    <comment ref="C278" authorId="0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279" authorId="0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280" authorId="0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281" authorId="0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315" authorId="1">
      <text>
        <r>
          <rPr>
            <b/>
            <sz val="8"/>
            <rFont val="Tahoma"/>
            <family val="0"/>
          </rPr>
          <t>i37: by private transport</t>
        </r>
        <r>
          <rPr>
            <sz val="8"/>
            <rFont val="Tahoma"/>
            <family val="0"/>
          </rPr>
          <t xml:space="preserve">
</t>
        </r>
      </text>
    </comment>
    <comment ref="C316" authorId="1">
      <text>
        <r>
          <rPr>
            <b/>
            <sz val="8"/>
            <rFont val="Tahoma"/>
            <family val="0"/>
          </rPr>
          <t>i37: by private transport</t>
        </r>
        <r>
          <rPr>
            <sz val="8"/>
            <rFont val="Tahoma"/>
            <family val="0"/>
          </rPr>
          <t xml:space="preserve">
</t>
        </r>
      </text>
    </comment>
    <comment ref="C33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by bike</t>
        </r>
      </text>
    </comment>
    <comment ref="C335" authorId="1">
      <text>
        <r>
          <rPr>
            <b/>
            <sz val="8"/>
            <rFont val="Tahoma"/>
            <family val="0"/>
          </rPr>
          <t>user: to show i33 a dealer</t>
        </r>
        <r>
          <rPr>
            <sz val="8"/>
            <rFont val="Tahoma"/>
            <family val="0"/>
          </rPr>
          <t xml:space="preserve">
</t>
        </r>
      </text>
    </comment>
    <comment ref="C33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by bike</t>
        </r>
      </text>
    </comment>
    <comment ref="C387" authorId="1">
      <text>
        <r>
          <rPr>
            <b/>
            <sz val="8"/>
            <rFont val="Tahoma"/>
            <family val="0"/>
          </rPr>
          <t xml:space="preserve">i38: </t>
        </r>
        <r>
          <rPr>
            <sz val="8"/>
            <rFont val="Tahoma"/>
            <family val="0"/>
          </rPr>
          <t xml:space="preserve">
financial and field report forms</t>
        </r>
      </text>
    </comment>
    <comment ref="C388" authorId="1">
      <text>
        <r>
          <rPr>
            <b/>
            <sz val="8"/>
            <rFont val="Tahoma"/>
            <family val="0"/>
          </rPr>
          <t>i38: used for sending my reports to Yaounde</t>
        </r>
        <r>
          <rPr>
            <sz val="8"/>
            <rFont val="Tahoma"/>
            <family val="0"/>
          </rPr>
          <t xml:space="preserve">
</t>
        </r>
      </text>
    </comment>
    <comment ref="C437" authorId="1">
      <text>
        <r>
          <rPr>
            <b/>
            <sz val="8"/>
            <rFont val="Tahoma"/>
            <family val="0"/>
          </rPr>
          <t>i30: by bike</t>
        </r>
        <r>
          <rPr>
            <sz val="8"/>
            <rFont val="Tahoma"/>
            <family val="0"/>
          </rPr>
          <t xml:space="preserve">
</t>
        </r>
      </text>
    </comment>
    <comment ref="C438" authorId="1">
      <text>
        <r>
          <rPr>
            <b/>
            <sz val="8"/>
            <rFont val="Tahoma"/>
            <family val="0"/>
          </rPr>
          <t>i30: by bike</t>
        </r>
        <r>
          <rPr>
            <sz val="8"/>
            <rFont val="Tahoma"/>
            <family val="0"/>
          </rPr>
          <t xml:space="preserve">
</t>
        </r>
      </text>
    </comment>
    <comment ref="C439" authorId="1">
      <text>
        <r>
          <rPr>
            <b/>
            <sz val="8"/>
            <rFont val="Tahoma"/>
            <family val="0"/>
          </rPr>
          <t>i30: by bike</t>
        </r>
        <r>
          <rPr>
            <sz val="8"/>
            <rFont val="Tahoma"/>
            <family val="0"/>
          </rPr>
          <t xml:space="preserve">
</t>
        </r>
      </text>
    </comment>
    <comment ref="C440" authorId="1">
      <text>
        <r>
          <rPr>
            <b/>
            <sz val="8"/>
            <rFont val="Tahoma"/>
            <family val="0"/>
          </rPr>
          <t>i30: by bike</t>
        </r>
        <r>
          <rPr>
            <sz val="8"/>
            <rFont val="Tahoma"/>
            <family val="0"/>
          </rPr>
          <t xml:space="preserve">
</t>
        </r>
      </text>
    </comment>
    <comment ref="C47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by bike</t>
        </r>
      </text>
    </comment>
    <comment ref="C47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by bike</t>
        </r>
      </text>
    </comment>
    <comment ref="C47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by bike</t>
        </r>
      </text>
    </comment>
    <comment ref="C47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by bike</t>
        </r>
      </text>
    </comment>
    <comment ref="C475" authorId="1">
      <text>
        <r>
          <rPr>
            <b/>
            <sz val="8"/>
            <rFont val="Tahoma"/>
            <family val="0"/>
          </rPr>
          <t>i35:</t>
        </r>
        <r>
          <rPr>
            <sz val="8"/>
            <rFont val="Tahoma"/>
            <family val="0"/>
          </rPr>
          <t xml:space="preserve">
private transport</t>
        </r>
      </text>
    </comment>
    <comment ref="C512" authorId="1">
      <text>
        <r>
          <rPr>
            <b/>
            <sz val="8"/>
            <rFont val="Tahoma"/>
            <family val="0"/>
          </rPr>
          <t>i37: by private transport</t>
        </r>
        <r>
          <rPr>
            <sz val="8"/>
            <rFont val="Tahoma"/>
            <family val="0"/>
          </rPr>
          <t xml:space="preserve">
</t>
        </r>
      </text>
    </comment>
    <comment ref="C513" authorId="1">
      <text>
        <r>
          <rPr>
            <b/>
            <sz val="8"/>
            <rFont val="Tahoma"/>
            <family val="0"/>
          </rPr>
          <t>i37: by private transport</t>
        </r>
        <r>
          <rPr>
            <sz val="8"/>
            <rFont val="Tahoma"/>
            <family val="0"/>
          </rPr>
          <t xml:space="preserve">
</t>
        </r>
      </text>
    </comment>
    <comment ref="C627" authorId="0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629" authorId="0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630" authorId="0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684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685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686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687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688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73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took a bike</t>
        </r>
      </text>
    </comment>
    <comment ref="C753" authorId="1">
      <text>
        <r>
          <rPr>
            <b/>
            <sz val="8"/>
            <rFont val="Tahoma"/>
            <family val="0"/>
          </rPr>
          <t>i38: financial reports to yaounde</t>
        </r>
        <r>
          <rPr>
            <sz val="8"/>
            <rFont val="Tahoma"/>
            <family val="0"/>
          </rPr>
          <t xml:space="preserve">
</t>
        </r>
      </text>
    </comment>
    <comment ref="C762" authorId="1">
      <text>
        <r>
          <rPr>
            <b/>
            <sz val="8"/>
            <rFont val="Tahoma"/>
            <family val="0"/>
          </rPr>
          <t>julius: Coordinating bafoussam operation.</t>
        </r>
        <r>
          <rPr>
            <sz val="8"/>
            <rFont val="Tahoma"/>
            <family val="0"/>
          </rPr>
          <t xml:space="preserve">
</t>
        </r>
      </text>
    </comment>
    <comment ref="C801" authorId="0">
      <text>
        <r>
          <rPr>
            <b/>
            <sz val="8"/>
            <rFont val="Tahoma"/>
            <family val="0"/>
          </rPr>
          <t>i26: Coordinating other operations.</t>
        </r>
        <r>
          <rPr>
            <sz val="8"/>
            <rFont val="Tahoma"/>
            <family val="0"/>
          </rPr>
          <t xml:space="preserve">
</t>
        </r>
      </text>
    </comment>
    <comment ref="C802" authorId="0">
      <text>
        <r>
          <rPr>
            <b/>
            <sz val="8"/>
            <rFont val="Tahoma"/>
            <family val="0"/>
          </rPr>
          <t>i26: coordinating other missions.</t>
        </r>
        <r>
          <rPr>
            <sz val="8"/>
            <rFont val="Tahoma"/>
            <family val="0"/>
          </rPr>
          <t xml:space="preserve">
</t>
        </r>
      </text>
    </comment>
    <comment ref="C803" authorId="0">
      <text>
        <r>
          <rPr>
            <b/>
            <sz val="8"/>
            <rFont val="Tahoma"/>
            <family val="0"/>
          </rPr>
          <t>i26: Coordinating operations.</t>
        </r>
        <r>
          <rPr>
            <sz val="8"/>
            <rFont val="Tahoma"/>
            <family val="0"/>
          </rPr>
          <t xml:space="preserve">
</t>
        </r>
      </text>
    </comment>
    <comment ref="C804" authorId="1">
      <text>
        <r>
          <rPr>
            <b/>
            <sz val="8"/>
            <rFont val="Tahoma"/>
            <family val="0"/>
          </rPr>
          <t>i26: Coordinating other investigations.</t>
        </r>
        <r>
          <rPr>
            <sz val="8"/>
            <rFont val="Tahoma"/>
            <family val="0"/>
          </rPr>
          <t xml:space="preserve">
</t>
        </r>
      </text>
    </comment>
    <comment ref="C836" authorId="0">
      <text>
        <r>
          <rPr>
            <b/>
            <sz val="8"/>
            <rFont val="Tahoma"/>
            <family val="0"/>
          </rPr>
          <t>julius: hired clando for himself and undercover.</t>
        </r>
        <r>
          <rPr>
            <sz val="8"/>
            <rFont val="Tahoma"/>
            <family val="0"/>
          </rPr>
          <t xml:space="preserve">
</t>
        </r>
      </text>
    </comment>
    <comment ref="C837" authorId="0">
      <text>
        <r>
          <rPr>
            <b/>
            <sz val="8"/>
            <rFont val="Tahoma"/>
            <family val="0"/>
          </rPr>
          <t>julius: hired clando for himself and undercover.</t>
        </r>
        <r>
          <rPr>
            <sz val="8"/>
            <rFont val="Tahoma"/>
            <family val="0"/>
          </rPr>
          <t xml:space="preserve">
</t>
        </r>
      </text>
    </comment>
    <comment ref="C841" authorId="0">
      <text>
        <r>
          <rPr>
            <b/>
            <sz val="8"/>
            <rFont val="Tahoma"/>
            <family val="0"/>
          </rPr>
          <t>Julius: For Julius and undercover.</t>
        </r>
        <r>
          <rPr>
            <sz val="8"/>
            <rFont val="Tahoma"/>
            <family val="0"/>
          </rPr>
          <t xml:space="preserve">
</t>
        </r>
      </text>
    </comment>
    <comment ref="C902" authorId="1">
      <text>
        <r>
          <rPr>
            <b/>
            <sz val="8"/>
            <rFont val="Tahoma"/>
            <family val="0"/>
          </rPr>
          <t>Alain: Buea.</t>
        </r>
        <r>
          <rPr>
            <sz val="8"/>
            <rFont val="Tahoma"/>
            <family val="0"/>
          </rPr>
          <t xml:space="preserve">
</t>
        </r>
      </text>
    </comment>
    <comment ref="C939" authorId="1">
      <text>
        <r>
          <rPr>
            <b/>
            <sz val="8"/>
            <rFont val="Tahoma"/>
            <family val="0"/>
          </rPr>
          <t>user: Douala</t>
        </r>
        <r>
          <rPr>
            <sz val="8"/>
            <rFont val="Tahoma"/>
            <family val="0"/>
          </rPr>
          <t xml:space="preserve">
</t>
        </r>
      </text>
    </comment>
    <comment ref="C940" authorId="1">
      <text>
        <r>
          <rPr>
            <b/>
            <sz val="8"/>
            <rFont val="Tahoma"/>
            <family val="0"/>
          </rPr>
          <t>user: Douala</t>
        </r>
        <r>
          <rPr>
            <sz val="8"/>
            <rFont val="Tahoma"/>
            <family val="0"/>
          </rPr>
          <t xml:space="preserve">
</t>
        </r>
      </text>
    </comment>
    <comment ref="C941" authorId="1">
      <text>
        <r>
          <rPr>
            <b/>
            <sz val="8"/>
            <rFont val="Tahoma"/>
            <family val="0"/>
          </rPr>
          <t>Mbuan: Buea.</t>
        </r>
        <r>
          <rPr>
            <sz val="8"/>
            <rFont val="Tahoma"/>
            <family val="0"/>
          </rPr>
          <t xml:space="preserve">
</t>
        </r>
      </text>
    </comment>
    <comment ref="C942" authorId="1">
      <text>
        <r>
          <rPr>
            <b/>
            <sz val="8"/>
            <rFont val="Tahoma"/>
            <family val="0"/>
          </rPr>
          <t>user: Douala</t>
        </r>
        <r>
          <rPr>
            <sz val="8"/>
            <rFont val="Tahoma"/>
            <family val="0"/>
          </rPr>
          <t xml:space="preserve">
</t>
        </r>
      </text>
    </comment>
    <comment ref="C943" authorId="0">
      <text>
        <r>
          <rPr>
            <b/>
            <sz val="8"/>
            <rFont val="Tahoma"/>
            <family val="0"/>
          </rPr>
          <t>Mbuan: Limbe.</t>
        </r>
        <r>
          <rPr>
            <sz val="8"/>
            <rFont val="Tahoma"/>
            <family val="0"/>
          </rPr>
          <t xml:space="preserve">
</t>
        </r>
      </text>
    </comment>
    <comment ref="C944" authorId="0">
      <text>
        <r>
          <rPr>
            <b/>
            <sz val="8"/>
            <rFont val="Tahoma"/>
            <family val="0"/>
          </rPr>
          <t>Temgua: Mamfe Case.</t>
        </r>
        <r>
          <rPr>
            <sz val="8"/>
            <rFont val="Tahoma"/>
            <family val="0"/>
          </rPr>
          <t xml:space="preserve">
</t>
        </r>
      </text>
    </comment>
    <comment ref="C945" authorId="1">
      <text>
        <r>
          <rPr>
            <b/>
            <sz val="8"/>
            <rFont val="Tahoma"/>
            <family val="0"/>
          </rPr>
          <t>Aime:</t>
        </r>
        <r>
          <rPr>
            <sz val="8"/>
            <rFont val="Tahoma"/>
            <family val="0"/>
          </rPr>
          <t xml:space="preserve">
to call Me Mbuan, his collaborator and Alain</t>
        </r>
      </text>
    </comment>
    <comment ref="C949" authorId="1">
      <text>
        <r>
          <rPr>
            <b/>
            <sz val="8"/>
            <rFont val="Tahoma"/>
            <family val="0"/>
          </rPr>
          <t xml:space="preserve">Aimé: </t>
        </r>
        <r>
          <rPr>
            <sz val="8"/>
            <rFont val="Tahoma"/>
            <family val="2"/>
          </rPr>
          <t>1 hour to work on the financial report of Josias</t>
        </r>
        <r>
          <rPr>
            <sz val="8"/>
            <rFont val="Tahoma"/>
            <family val="0"/>
          </rPr>
          <t xml:space="preserve">
</t>
        </r>
      </text>
    </comment>
    <comment ref="C950" authorId="1">
      <text>
        <r>
          <rPr>
            <b/>
            <sz val="8"/>
            <rFont val="Tahoma"/>
            <family val="0"/>
          </rPr>
          <t xml:space="preserve">Aimé: </t>
        </r>
        <r>
          <rPr>
            <sz val="8"/>
            <rFont val="Tahoma"/>
            <family val="2"/>
          </rPr>
          <t>1 hour to reply the mail sent by Josias</t>
        </r>
        <r>
          <rPr>
            <sz val="8"/>
            <rFont val="Tahoma"/>
            <family val="0"/>
          </rPr>
          <t xml:space="preserve">
</t>
        </r>
      </text>
    </comment>
    <comment ref="C951" authorId="1">
      <text>
        <r>
          <rPr>
            <b/>
            <sz val="8"/>
            <rFont val="Tahoma"/>
            <family val="0"/>
          </rPr>
          <t xml:space="preserve">Aimé: </t>
        </r>
        <r>
          <rPr>
            <sz val="8"/>
            <rFont val="Tahoma"/>
            <family val="2"/>
          </rPr>
          <t xml:space="preserve">1h30 to work on the activity report of Josias
</t>
        </r>
      </text>
    </comment>
    <comment ref="C952" authorId="1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to reply the mail sent by Josias</t>
        </r>
      </text>
    </comment>
    <comment ref="C978" authorId="1">
      <text>
        <r>
          <rPr>
            <b/>
            <sz val="8"/>
            <rFont val="Tahoma"/>
            <family val="0"/>
          </rPr>
          <t>Mr Djeumeli:</t>
        </r>
        <r>
          <rPr>
            <sz val="8"/>
            <rFont val="Tahoma"/>
            <family val="0"/>
          </rPr>
          <t xml:space="preserve">
fueling the car of the  west delegation for the moving to Dschang for the case of Donnbou</t>
        </r>
      </text>
    </comment>
    <comment ref="C979" authorId="1">
      <text>
        <r>
          <rPr>
            <b/>
            <sz val="8"/>
            <rFont val="Tahoma"/>
            <family val="0"/>
          </rPr>
          <t>Mr Djeumeli:</t>
        </r>
        <r>
          <rPr>
            <sz val="8"/>
            <rFont val="Tahoma"/>
            <family val="0"/>
          </rPr>
          <t xml:space="preserve">
toll gate for the moving to Dschang for the case of Donbou</t>
        </r>
      </text>
    </comment>
    <comment ref="C980" authorId="1">
      <text>
        <r>
          <rPr>
            <b/>
            <sz val="8"/>
            <rFont val="Tahoma"/>
            <family val="0"/>
          </rPr>
          <t>Mr Djeumeli:</t>
        </r>
        <r>
          <rPr>
            <sz val="8"/>
            <rFont val="Tahoma"/>
            <family val="0"/>
          </rPr>
          <t xml:space="preserve">
toll gate for the moving to Dschang for the case of Donbou</t>
        </r>
      </text>
    </comment>
    <comment ref="C996" authorId="1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local transport in yde before travelling</t>
        </r>
      </text>
    </comment>
    <comment ref="C997" authorId="1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local transport in dla and buea</t>
        </r>
      </text>
    </comment>
    <comment ref="C999" authorId="1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local transport in buea and dla</t>
        </r>
      </text>
    </comment>
    <comment ref="C1000" authorId="1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taxi in yde</t>
        </r>
      </text>
    </comment>
    <comment ref="C1003" authorId="1">
      <text>
        <r>
          <rPr>
            <b/>
            <sz val="8"/>
            <rFont val="Tahoma"/>
            <family val="0"/>
          </rPr>
          <t>Aimé:</t>
        </r>
        <r>
          <rPr>
            <sz val="8"/>
            <rFont val="Tahoma"/>
            <family val="0"/>
          </rPr>
          <t xml:space="preserve">
day of operation in Nkoabang</t>
        </r>
      </text>
    </comment>
    <comment ref="C1009" authorId="1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in yde, local transport before travelling</t>
        </r>
      </text>
    </comment>
    <comment ref="C1010" authorId="1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in dla, local transport</t>
        </r>
      </text>
    </comment>
    <comment ref="C1012" authorId="1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taxi in yde</t>
        </r>
      </text>
    </comment>
    <comment ref="C1016" authorId="1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local transport in dla, buea and kumba</t>
        </r>
      </text>
    </comment>
    <comment ref="C1018" authorId="1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local transport in mamfe</t>
        </r>
      </text>
    </comment>
    <comment ref="C1019" authorId="1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special taxi in kumba, arrived late</t>
        </r>
      </text>
    </comment>
    <comment ref="C1126" authorId="1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500 for mineral water Mamfe</t>
        </r>
      </text>
    </comment>
    <comment ref="C1128" authorId="1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500 for mineral water in Mamfe</t>
        </r>
      </text>
    </comment>
    <comment ref="C1136" authorId="1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in limbe, to photocopy sullivan's file and gave to divisional delegate and state counsel</t>
        </r>
      </text>
    </comment>
    <comment ref="C1137" authorId="1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in yde, to buy CD to burn eric, vincent and my presentation</t>
        </r>
      </text>
    </comment>
    <comment ref="C1138" authorId="1">
      <text>
        <r>
          <rPr>
            <b/>
            <sz val="8"/>
            <rFont val="Tahoma"/>
            <family val="0"/>
          </rPr>
          <t>Aimé:</t>
        </r>
        <r>
          <rPr>
            <sz val="8"/>
            <rFont val="Tahoma"/>
            <family val="0"/>
          </rPr>
          <t xml:space="preserve">
letter to minister of justice</t>
        </r>
      </text>
    </comment>
    <comment ref="C1139" authorId="1">
      <text>
        <r>
          <rPr>
            <b/>
            <sz val="8"/>
            <rFont val="Tahoma"/>
            <family val="0"/>
          </rPr>
          <t>Aimé:</t>
        </r>
        <r>
          <rPr>
            <sz val="8"/>
            <rFont val="Tahoma"/>
            <family val="0"/>
          </rPr>
          <t xml:space="preserve">
receipt of Me Mbaun and financial form</t>
        </r>
      </text>
    </comment>
    <comment ref="C1141" authorId="3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photocopy of cnps individual forms</t>
        </r>
      </text>
    </comment>
    <comment ref="C1146" authorId="1">
      <text>
        <r>
          <rPr>
            <b/>
            <sz val="8"/>
            <rFont val="Tahoma"/>
            <family val="0"/>
          </rPr>
          <t>Me Mbuan:</t>
        </r>
        <r>
          <rPr>
            <sz val="8"/>
            <rFont val="Tahoma"/>
            <family val="0"/>
          </rPr>
          <t xml:space="preserve">
transport and logistics from Bamenda to Buea for the case of selakwe </t>
        </r>
      </text>
    </comment>
    <comment ref="C1147" authorId="1">
      <text>
        <r>
          <rPr>
            <b/>
            <sz val="8"/>
            <rFont val="Tahoma"/>
            <family val="0"/>
          </rPr>
          <t>Me Mbuan:</t>
        </r>
        <r>
          <rPr>
            <sz val="8"/>
            <rFont val="Tahoma"/>
            <family val="0"/>
          </rPr>
          <t xml:space="preserve">
transport and logistics for the collaborator of Me Mbuan from Bamenda to Douala for the case of Eroko</t>
        </r>
      </text>
    </comment>
    <comment ref="C1148" authorId="1">
      <text>
        <r>
          <rPr>
            <b/>
            <sz val="8"/>
            <rFont val="Tahoma"/>
            <family val="0"/>
          </rPr>
          <t>Me Mbuan:</t>
        </r>
        <r>
          <rPr>
            <sz val="8"/>
            <rFont val="Tahoma"/>
            <family val="0"/>
          </rPr>
          <t xml:space="preserve">
transport and logistics from Bamenda to Dschang for the case of Donbou </t>
        </r>
      </text>
    </comment>
    <comment ref="C1149" authorId="1">
      <text>
        <r>
          <rPr>
            <b/>
            <sz val="8"/>
            <rFont val="Tahoma"/>
            <family val="0"/>
          </rPr>
          <t>Me Mbuan:</t>
        </r>
        <r>
          <rPr>
            <sz val="8"/>
            <rFont val="Tahoma"/>
            <family val="0"/>
          </rPr>
          <t xml:space="preserve">
transport and logistics from Bamenda to Buea for the case of Sullivan </t>
        </r>
      </text>
    </comment>
    <comment ref="C1155" authorId="3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registering the employer forms at the ministry of labour </t>
        </r>
      </text>
    </comment>
    <comment ref="E1160" authorId="1">
      <text>
        <r>
          <rPr>
            <b/>
            <sz val="8"/>
            <rFont val="Tahoma"/>
            <family val="0"/>
          </rPr>
          <t>user:30.000+ 10.000=40.000frs bonus for salary delay</t>
        </r>
        <r>
          <rPr>
            <sz val="8"/>
            <rFont val="Tahoma"/>
            <family val="0"/>
          </rPr>
          <t xml:space="preserve">
</t>
        </r>
      </text>
    </comment>
    <comment ref="E1164" authorId="1">
      <text>
        <r>
          <rPr>
            <b/>
            <sz val="8"/>
            <rFont val="Tahoma"/>
            <family val="0"/>
          </rPr>
          <t>user:30.000+ 10.000=40.000frs bonus for salary delay</t>
        </r>
        <r>
          <rPr>
            <sz val="8"/>
            <rFont val="Tahoma"/>
            <family val="0"/>
          </rPr>
          <t xml:space="preserve">
</t>
        </r>
      </text>
    </comment>
    <comment ref="E1168" authorId="1">
      <text>
        <r>
          <rPr>
            <b/>
            <sz val="8"/>
            <rFont val="Tahoma"/>
            <family val="0"/>
          </rPr>
          <t>user:30.000+ 10.000=40.000frs bonus for salary delay</t>
        </r>
        <r>
          <rPr>
            <sz val="8"/>
            <rFont val="Tahoma"/>
            <family val="0"/>
          </rPr>
          <t xml:space="preserve">
</t>
        </r>
      </text>
    </comment>
    <comment ref="E1171" authorId="1">
      <text>
        <r>
          <rPr>
            <b/>
            <sz val="8"/>
            <rFont val="Tahoma"/>
            <family val="0"/>
          </rPr>
          <t>user:30.000+ 10.000=40.000frs bonus for salary delay</t>
        </r>
        <r>
          <rPr>
            <sz val="8"/>
            <rFont val="Tahoma"/>
            <family val="0"/>
          </rPr>
          <t xml:space="preserve">
</t>
        </r>
      </text>
    </comment>
    <comment ref="C1261" authorId="4">
      <text>
        <r>
          <rPr>
            <b/>
            <sz val="8"/>
            <rFont val="Tahoma"/>
            <family val="0"/>
          </rPr>
          <t>Eric: Working on project.</t>
        </r>
        <r>
          <rPr>
            <sz val="8"/>
            <rFont val="Tahoma"/>
            <family val="0"/>
          </rPr>
          <t xml:space="preserve">
</t>
        </r>
      </text>
    </comment>
    <comment ref="C1262" authorId="4">
      <text>
        <r>
          <rPr>
            <b/>
            <sz val="8"/>
            <rFont val="Tahoma"/>
            <family val="0"/>
          </rPr>
          <t>Eric: Working on project.</t>
        </r>
        <r>
          <rPr>
            <sz val="8"/>
            <rFont val="Tahoma"/>
            <family val="0"/>
          </rPr>
          <t xml:space="preserve">
</t>
        </r>
      </text>
    </comment>
    <comment ref="C1263" authorId="4">
      <text>
        <r>
          <rPr>
            <b/>
            <sz val="8"/>
            <rFont val="Tahoma"/>
            <family val="0"/>
          </rPr>
          <t>Eric:Working on project.</t>
        </r>
        <r>
          <rPr>
            <sz val="8"/>
            <rFont val="Tahoma"/>
            <family val="0"/>
          </rPr>
          <t xml:space="preserve">
</t>
        </r>
      </text>
    </comment>
    <comment ref="C1264" authorId="4">
      <text>
        <r>
          <rPr>
            <b/>
            <sz val="8"/>
            <rFont val="Tahoma"/>
            <family val="0"/>
          </rPr>
          <t>Irene: Research for Quotes - wildlife justice publication.</t>
        </r>
        <r>
          <rPr>
            <sz val="8"/>
            <rFont val="Tahoma"/>
            <family val="0"/>
          </rPr>
          <t xml:space="preserve">
</t>
        </r>
      </text>
    </comment>
    <comment ref="C1265" authorId="4">
      <text>
        <r>
          <rPr>
            <b/>
            <sz val="8"/>
            <rFont val="Tahoma"/>
            <family val="0"/>
          </rPr>
          <t>Irene: Research for Quotes - wildlife justice publication.</t>
        </r>
        <r>
          <rPr>
            <sz val="8"/>
            <rFont val="Tahoma"/>
            <family val="0"/>
          </rPr>
          <t xml:space="preserve">
</t>
        </r>
      </text>
    </comment>
    <comment ref="C1266" authorId="4">
      <text>
        <r>
          <rPr>
            <b/>
            <sz val="8"/>
            <rFont val="Tahoma"/>
            <family val="0"/>
          </rPr>
          <t>Irene: Research for Quotes - wildlife justice publication.</t>
        </r>
        <r>
          <rPr>
            <sz val="8"/>
            <rFont val="Tahoma"/>
            <family val="0"/>
          </rPr>
          <t xml:space="preserve">
</t>
        </r>
      </text>
    </comment>
    <comment ref="C1312" authorId="4">
      <text>
        <r>
          <rPr>
            <b/>
            <sz val="8"/>
            <rFont val="Tahoma"/>
            <family val="0"/>
          </rPr>
          <t>Eric: Special taxi to take staff from the office to their homes during a heavy rain fall.</t>
        </r>
        <r>
          <rPr>
            <sz val="8"/>
            <rFont val="Tahoma"/>
            <family val="0"/>
          </rPr>
          <t xml:space="preserve">
</t>
        </r>
      </text>
    </comment>
    <comment ref="C1346" authorId="4">
      <text>
        <r>
          <rPr>
            <b/>
            <sz val="8"/>
            <rFont val="Tahoma"/>
            <family val="0"/>
          </rPr>
          <t>vincent: special taxi at 5 am to radio to present environment tit bit.</t>
        </r>
        <r>
          <rPr>
            <sz val="8"/>
            <rFont val="Tahoma"/>
            <family val="0"/>
          </rPr>
          <t xml:space="preserve">
</t>
        </r>
      </text>
    </comment>
    <comment ref="C1354" authorId="4">
      <text>
        <r>
          <rPr>
            <b/>
            <sz val="8"/>
            <rFont val="Tahoma"/>
            <family val="0"/>
          </rPr>
          <t>vincent: special taxi at 5 am to radio to present environment tit bit.</t>
        </r>
        <r>
          <rPr>
            <sz val="8"/>
            <rFont val="Tahoma"/>
            <family val="0"/>
          </rPr>
          <t xml:space="preserve">
</t>
        </r>
      </text>
    </comment>
    <comment ref="C1362" authorId="4">
      <text>
        <r>
          <rPr>
            <b/>
            <sz val="8"/>
            <rFont val="Tahoma"/>
            <family val="0"/>
          </rPr>
          <t>vincent: special taxi at 5 am to radio to present environment tit bit.</t>
        </r>
        <r>
          <rPr>
            <sz val="8"/>
            <rFont val="Tahoma"/>
            <family val="0"/>
          </rPr>
          <t xml:space="preserve">
</t>
        </r>
      </text>
    </comment>
    <comment ref="C1370" authorId="4">
      <text>
        <r>
          <rPr>
            <b/>
            <sz val="8"/>
            <rFont val="Tahoma"/>
            <family val="0"/>
          </rPr>
          <t>vincent: special taxi at 5 am to radio to present environment tit bit.</t>
        </r>
        <r>
          <rPr>
            <sz val="8"/>
            <rFont val="Tahoma"/>
            <family val="0"/>
          </rPr>
          <t xml:space="preserve">
</t>
        </r>
      </text>
    </comment>
    <comment ref="C1426" authorId="4">
      <text>
        <r>
          <rPr>
            <b/>
            <sz val="8"/>
            <rFont val="Tahoma"/>
            <family val="0"/>
          </rPr>
          <t>Anna: CD bag for the filing of CDs in the office.</t>
        </r>
        <r>
          <rPr>
            <sz val="8"/>
            <rFont val="Tahoma"/>
            <family val="0"/>
          </rPr>
          <t xml:space="preserve">
</t>
        </r>
      </text>
    </comment>
    <comment ref="C1427" authorId="4">
      <text>
        <r>
          <rPr>
            <b/>
            <sz val="8"/>
            <rFont val="Tahoma"/>
            <family val="0"/>
          </rPr>
          <t>Anna: For project on newspeak.</t>
        </r>
        <r>
          <rPr>
            <sz val="8"/>
            <rFont val="Tahoma"/>
            <family val="0"/>
          </rPr>
          <t xml:space="preserve">
</t>
        </r>
      </text>
    </comment>
    <comment ref="C1428" authorId="4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431" authorId="4">
      <text>
        <r>
          <rPr>
            <b/>
            <sz val="8"/>
            <rFont val="Tahoma"/>
            <family val="0"/>
          </rPr>
          <t>Anna: CD bag for the filing of CDs in the office.</t>
        </r>
        <r>
          <rPr>
            <sz val="8"/>
            <rFont val="Tahoma"/>
            <family val="0"/>
          </rPr>
          <t xml:space="preserve">
</t>
        </r>
      </text>
    </comment>
    <comment ref="C1432" authorId="4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433" authorId="4">
      <text>
        <r>
          <rPr>
            <b/>
            <sz val="8"/>
            <rFont val="Tahoma"/>
            <family val="0"/>
          </rPr>
          <t>Eric: pictures from the zoo.</t>
        </r>
        <r>
          <rPr>
            <sz val="8"/>
            <rFont val="Tahoma"/>
            <family val="0"/>
          </rPr>
          <t xml:space="preserve">
</t>
        </r>
      </text>
    </comment>
    <comment ref="C1434" authorId="4">
      <text>
        <r>
          <rPr>
            <b/>
            <sz val="8"/>
            <rFont val="Tahoma"/>
            <family val="0"/>
          </rPr>
          <t>Eric: photocopy of book - possitive attitude in live.</t>
        </r>
        <r>
          <rPr>
            <sz val="8"/>
            <rFont val="Tahoma"/>
            <family val="0"/>
          </rPr>
          <t xml:space="preserve">
</t>
        </r>
      </text>
    </comment>
    <comment ref="C1435" authorId="4">
      <text>
        <r>
          <rPr>
            <b/>
            <sz val="8"/>
            <rFont val="Tahoma"/>
            <family val="0"/>
          </rPr>
          <t>Eric: 2  Binding of  photocopy of the book, possitive attitude in live.</t>
        </r>
        <r>
          <rPr>
            <sz val="8"/>
            <rFont val="Tahoma"/>
            <family val="0"/>
          </rPr>
          <t xml:space="preserve">
</t>
        </r>
      </text>
    </comment>
    <comment ref="C1438" authorId="4">
      <text>
        <r>
          <rPr>
            <b/>
            <sz val="8"/>
            <rFont val="Tahoma"/>
            <family val="0"/>
          </rPr>
          <t>Irene: Letter to Minister of Forestry and Wildlife on the update on problems posed against the LAGA-MINFOF MoU.</t>
        </r>
        <r>
          <rPr>
            <sz val="8"/>
            <rFont val="Tahoma"/>
            <family val="0"/>
          </rPr>
          <t xml:space="preserve">
</t>
        </r>
      </text>
    </comment>
    <comment ref="C1439" authorId="4">
      <text>
        <r>
          <rPr>
            <b/>
            <sz val="8"/>
            <rFont val="Tahoma"/>
            <family val="0"/>
          </rPr>
          <t>Irene:  Photocopy of LAGA programmes,
wildlife conservation  and woman to woman.</t>
        </r>
        <r>
          <rPr>
            <sz val="8"/>
            <rFont val="Tahoma"/>
            <family val="0"/>
          </rPr>
          <t xml:space="preserve">
</t>
        </r>
      </text>
    </comment>
    <comment ref="C1440" authorId="4">
      <text>
        <r>
          <rPr>
            <b/>
            <sz val="8"/>
            <rFont val="Tahoma"/>
            <family val="0"/>
          </rPr>
          <t xml:space="preserve">Irene: Letter to Minister of Forestry and Wildlife on the update on problems posed against the LAGA-MINFOF MoU.
</t>
        </r>
        <r>
          <rPr>
            <sz val="8"/>
            <rFont val="Tahoma"/>
            <family val="0"/>
          </rPr>
          <t xml:space="preserve">
</t>
        </r>
      </text>
    </comment>
    <comment ref="C1441" authorId="4">
      <text>
        <r>
          <rPr>
            <b/>
            <sz val="8"/>
            <rFont val="Tahoma"/>
            <family val="0"/>
          </rPr>
          <t>Irene: Photocopy of financial sheet and LAGA programe on wildlife conservation.</t>
        </r>
        <r>
          <rPr>
            <sz val="8"/>
            <rFont val="Tahoma"/>
            <family val="0"/>
          </rPr>
          <t xml:space="preserve">
</t>
        </r>
      </text>
    </comment>
    <comment ref="C1442" authorId="4">
      <text>
        <r>
          <rPr>
            <b/>
            <sz val="8"/>
            <rFont val="Tahoma"/>
            <family val="0"/>
          </rPr>
          <t>Irene: Photocopy of the book, Technical writing.</t>
        </r>
        <r>
          <rPr>
            <sz val="8"/>
            <rFont val="Tahoma"/>
            <family val="0"/>
          </rPr>
          <t xml:space="preserve">
</t>
        </r>
      </text>
    </comment>
    <comment ref="C1443" authorId="4">
      <text>
        <r>
          <rPr>
            <b/>
            <sz val="8"/>
            <rFont val="Tahoma"/>
            <family val="0"/>
          </rPr>
          <t>Irene: binding of  photocpy of the book, technical writing.</t>
        </r>
        <r>
          <rPr>
            <sz val="8"/>
            <rFont val="Tahoma"/>
            <family val="0"/>
          </rPr>
          <t xml:space="preserve">
</t>
        </r>
      </text>
    </comment>
    <comment ref="C1444" authorId="4">
      <text>
        <r>
          <rPr>
            <b/>
            <sz val="8"/>
            <rFont val="Tahoma"/>
            <family val="0"/>
          </rPr>
          <t>Irene: Photocopy of acticles; forests first in the fight against climate change and Carbon credit.</t>
        </r>
        <r>
          <rPr>
            <sz val="8"/>
            <rFont val="Tahoma"/>
            <family val="0"/>
          </rPr>
          <t xml:space="preserve">
</t>
        </r>
      </text>
    </comment>
    <comment ref="E1449" authorId="1">
      <text>
        <r>
          <rPr>
            <b/>
            <sz val="8"/>
            <rFont val="Tahoma"/>
            <family val="0"/>
          </rPr>
          <t>user: 30.000frs + 10.000frs=40.000frs bonus on salary delay</t>
        </r>
        <r>
          <rPr>
            <sz val="8"/>
            <rFont val="Tahoma"/>
            <family val="0"/>
          </rPr>
          <t xml:space="preserve">
</t>
        </r>
      </text>
    </comment>
    <comment ref="C1450" authorId="1">
      <text>
        <r>
          <rPr>
            <b/>
            <sz val="8"/>
            <rFont val="Tahoma"/>
            <family val="0"/>
          </rPr>
          <t>cynthia: for the work she is doing on website while in the UK</t>
        </r>
        <r>
          <rPr>
            <sz val="8"/>
            <rFont val="Tahoma"/>
            <family val="0"/>
          </rPr>
          <t xml:space="preserve">
</t>
        </r>
      </text>
    </comment>
    <comment ref="E1452" authorId="1">
      <text>
        <r>
          <rPr>
            <b/>
            <sz val="8"/>
            <rFont val="Tahoma"/>
            <family val="0"/>
          </rPr>
          <t>user: 30.000frs + 10.000frs=40.000frs bonus on salary delay</t>
        </r>
        <r>
          <rPr>
            <sz val="8"/>
            <rFont val="Tahoma"/>
            <family val="0"/>
          </rPr>
          <t xml:space="preserve">
</t>
        </r>
      </text>
    </comment>
    <comment ref="E1455" authorId="1">
      <text>
        <r>
          <rPr>
            <b/>
            <sz val="8"/>
            <rFont val="Tahoma"/>
            <family val="0"/>
          </rPr>
          <t>user: 30.000frs + 10.000frs=40.000frs bonus on salary delay</t>
        </r>
        <r>
          <rPr>
            <sz val="8"/>
            <rFont val="Tahoma"/>
            <family val="0"/>
          </rPr>
          <t xml:space="preserve">
</t>
        </r>
      </text>
    </comment>
    <comment ref="E1458" authorId="1">
      <text>
        <r>
          <rPr>
            <b/>
            <sz val="8"/>
            <rFont val="Tahoma"/>
            <family val="0"/>
          </rPr>
          <t>user: 30.000frs + 10.000frs=40.000frs bonus on salary delay</t>
        </r>
        <r>
          <rPr>
            <sz val="8"/>
            <rFont val="Tahoma"/>
            <family val="0"/>
          </rPr>
          <t xml:space="preserve">
</t>
        </r>
      </text>
    </comment>
    <comment ref="C1467" authorId="1">
      <text>
        <r>
          <rPr>
            <b/>
            <sz val="8"/>
            <rFont val="Tahoma"/>
            <family val="0"/>
          </rPr>
          <t>Ofir: Call Congo.</t>
        </r>
        <r>
          <rPr>
            <sz val="8"/>
            <rFont val="Tahoma"/>
            <family val="0"/>
          </rPr>
          <t xml:space="preserve">
</t>
        </r>
      </text>
    </comment>
    <comment ref="C1468" authorId="1">
      <text>
        <r>
          <rPr>
            <b/>
            <sz val="8"/>
            <rFont val="Tahoma"/>
            <family val="0"/>
          </rPr>
          <t>Josias: Called congo.</t>
        </r>
        <r>
          <rPr>
            <sz val="8"/>
            <rFont val="Tahoma"/>
            <family val="0"/>
          </rPr>
          <t xml:space="preserve">
</t>
        </r>
      </text>
    </comment>
    <comment ref="C1469" authorId="1">
      <text>
        <r>
          <rPr>
            <b/>
            <sz val="8"/>
            <rFont val="Tahoma"/>
            <family val="0"/>
          </rPr>
          <t xml:space="preserve">Ofir: called Congo.
</t>
        </r>
        <r>
          <rPr>
            <sz val="8"/>
            <rFont val="Tahoma"/>
            <family val="0"/>
          </rPr>
          <t xml:space="preserve">
</t>
        </r>
      </text>
    </comment>
    <comment ref="C1471" authorId="0">
      <text>
        <r>
          <rPr>
            <b/>
            <sz val="8"/>
            <rFont val="Tahoma"/>
            <family val="0"/>
          </rPr>
          <t>Horline: Called Josias in Congo.</t>
        </r>
        <r>
          <rPr>
            <sz val="8"/>
            <rFont val="Tahoma"/>
            <family val="0"/>
          </rPr>
          <t xml:space="preserve">
</t>
        </r>
      </text>
    </comment>
    <comment ref="C1472" authorId="0">
      <text>
        <r>
          <rPr>
            <b/>
            <sz val="8"/>
            <rFont val="Tahoma"/>
            <family val="0"/>
          </rPr>
          <t>Alain: Called congo.</t>
        </r>
        <r>
          <rPr>
            <sz val="8"/>
            <rFont val="Tahoma"/>
            <family val="0"/>
          </rPr>
          <t xml:space="preserve">
</t>
        </r>
      </text>
    </comment>
    <comment ref="C1473" authorId="1">
      <text>
        <r>
          <rPr>
            <b/>
            <sz val="8"/>
            <rFont val="Tahoma"/>
            <family val="0"/>
          </rPr>
          <t>Ofir: called Josias in Congo</t>
        </r>
        <r>
          <rPr>
            <sz val="8"/>
            <rFont val="Tahoma"/>
            <family val="0"/>
          </rPr>
          <t xml:space="preserve">
</t>
        </r>
      </text>
    </comment>
    <comment ref="C1474" authorId="0">
      <text>
        <r>
          <rPr>
            <b/>
            <sz val="8"/>
            <rFont val="Tahoma"/>
            <family val="0"/>
          </rPr>
          <t>OFIR: Called congo.</t>
        </r>
        <r>
          <rPr>
            <sz val="8"/>
            <rFont val="Tahoma"/>
            <family val="0"/>
          </rPr>
          <t xml:space="preserve">
</t>
        </r>
      </text>
    </comment>
    <comment ref="C1475" authorId="0">
      <text>
        <r>
          <rPr>
            <b/>
            <sz val="8"/>
            <rFont val="Tahoma"/>
            <family val="0"/>
          </rPr>
          <t>Horline: Called Congo</t>
        </r>
        <r>
          <rPr>
            <sz val="8"/>
            <rFont val="Tahoma"/>
            <family val="0"/>
          </rPr>
          <t xml:space="preserve">
</t>
        </r>
      </text>
    </comment>
    <comment ref="C1476" authorId="0">
      <text>
        <r>
          <rPr>
            <b/>
            <sz val="8"/>
            <rFont val="Tahoma"/>
            <family val="0"/>
          </rPr>
          <t>aime: Called Congo.</t>
        </r>
        <r>
          <rPr>
            <sz val="8"/>
            <rFont val="Tahoma"/>
            <family val="0"/>
          </rPr>
          <t xml:space="preserve">
</t>
        </r>
      </text>
    </comment>
    <comment ref="C1477" authorId="0">
      <text>
        <r>
          <rPr>
            <b/>
            <sz val="8"/>
            <rFont val="Tahoma"/>
            <family val="0"/>
          </rPr>
          <t>OFIR: Called congo.</t>
        </r>
        <r>
          <rPr>
            <sz val="8"/>
            <rFont val="Tahoma"/>
            <family val="0"/>
          </rPr>
          <t xml:space="preserve">
</t>
        </r>
      </text>
    </comment>
    <comment ref="C1478" authorId="0">
      <text>
        <r>
          <rPr>
            <b/>
            <sz val="8"/>
            <rFont val="Tahoma"/>
            <family val="0"/>
          </rPr>
          <t>OFIR: Called Thailand.</t>
        </r>
        <r>
          <rPr>
            <sz val="8"/>
            <rFont val="Tahoma"/>
            <family val="0"/>
          </rPr>
          <t xml:space="preserve">
</t>
        </r>
      </text>
    </comment>
    <comment ref="C1479" authorId="0">
      <text>
        <r>
          <rPr>
            <b/>
            <sz val="8"/>
            <rFont val="Tahoma"/>
            <family val="0"/>
          </rPr>
          <t>OFIR: Called Congo.</t>
        </r>
        <r>
          <rPr>
            <sz val="8"/>
            <rFont val="Tahoma"/>
            <family val="0"/>
          </rPr>
          <t xml:space="preserve">
</t>
        </r>
      </text>
    </comment>
    <comment ref="C1480" authorId="0">
      <text>
        <r>
          <rPr>
            <b/>
            <sz val="8"/>
            <rFont val="Tahoma"/>
            <family val="0"/>
          </rPr>
          <t>OFIR: Called congo.</t>
        </r>
        <r>
          <rPr>
            <sz val="8"/>
            <rFont val="Tahoma"/>
            <family val="0"/>
          </rPr>
          <t xml:space="preserve">
</t>
        </r>
      </text>
    </comment>
    <comment ref="C1489" authorId="1">
      <text>
        <r>
          <rPr>
            <b/>
            <sz val="8"/>
            <rFont val="Tahoma"/>
            <family val="0"/>
          </rPr>
          <t>Josias:</t>
        </r>
        <r>
          <rPr>
            <sz val="8"/>
            <rFont val="Tahoma"/>
            <family val="0"/>
          </rPr>
          <t xml:space="preserve">
air ticket of Josias</t>
        </r>
      </text>
    </comment>
    <comment ref="C1491" authorId="1">
      <text>
        <r>
          <rPr>
            <b/>
            <sz val="8"/>
            <rFont val="Tahoma"/>
            <family val="0"/>
          </rPr>
          <t>Josias:</t>
        </r>
        <r>
          <rPr>
            <sz val="8"/>
            <rFont val="Tahoma"/>
            <family val="0"/>
          </rPr>
          <t xml:space="preserve">
airport tax in Yaounde befor to travel</t>
        </r>
      </text>
    </comment>
    <comment ref="C1493" authorId="1">
      <text>
        <r>
          <rPr>
            <b/>
            <sz val="8"/>
            <rFont val="Tahoma"/>
            <family val="0"/>
          </rPr>
          <t>Josiasr:</t>
        </r>
        <r>
          <rPr>
            <sz val="8"/>
            <rFont val="Tahoma"/>
            <family val="0"/>
          </rPr>
          <t xml:space="preserve">
Special taxi from the home to the airport</t>
        </r>
      </text>
    </comment>
    <comment ref="C1494" authorId="1">
      <text>
        <r>
          <rPr>
            <b/>
            <sz val="8"/>
            <rFont val="Tahoma"/>
            <family val="0"/>
          </rPr>
          <t>user:creating and designing of RALF Logo</t>
        </r>
        <r>
          <rPr>
            <sz val="8"/>
            <rFont val="Tahoma"/>
            <family val="0"/>
          </rPr>
          <t xml:space="preserve">
</t>
        </r>
      </text>
    </comment>
    <comment ref="C1669" authorId="1">
      <text>
        <r>
          <rPr>
            <b/>
            <sz val="8"/>
            <rFont val="Tahoma"/>
            <family val="0"/>
          </rPr>
          <t>Emeline: to kill rats in the office</t>
        </r>
        <r>
          <rPr>
            <sz val="8"/>
            <rFont val="Tahoma"/>
            <family val="0"/>
          </rPr>
          <t xml:space="preserve">
</t>
        </r>
      </text>
    </comment>
    <comment ref="C1670" authorId="1">
      <text>
        <r>
          <rPr>
            <b/>
            <sz val="8"/>
            <rFont val="Tahoma"/>
            <family val="0"/>
          </rPr>
          <t>Emeline: for office cleaner</t>
        </r>
        <r>
          <rPr>
            <sz val="8"/>
            <rFont val="Tahoma"/>
            <family val="0"/>
          </rPr>
          <t xml:space="preserve">
</t>
        </r>
      </text>
    </comment>
    <comment ref="C1677" authorId="1">
      <text>
        <r>
          <rPr>
            <b/>
            <sz val="8"/>
            <rFont val="Tahoma"/>
            <family val="0"/>
          </rPr>
          <t>Arrey: 25x16=400 fcfa. Court file.</t>
        </r>
        <r>
          <rPr>
            <sz val="8"/>
            <rFont val="Tahoma"/>
            <family val="0"/>
          </rPr>
          <t xml:space="preserve">
</t>
        </r>
      </text>
    </comment>
    <comment ref="C1678" authorId="4">
      <text>
        <r>
          <rPr>
            <b/>
            <sz val="8"/>
            <rFont val="Tahoma"/>
            <family val="0"/>
          </rPr>
          <t>Eric: Rent of projector for presention and film show in LAGA office.</t>
        </r>
        <r>
          <rPr>
            <sz val="8"/>
            <rFont val="Tahoma"/>
            <family val="0"/>
          </rPr>
          <t xml:space="preserve">
</t>
        </r>
      </text>
    </comment>
    <comment ref="C1680" authorId="1">
      <text>
        <r>
          <rPr>
            <b/>
            <sz val="8"/>
            <rFont val="Tahoma"/>
            <family val="0"/>
          </rPr>
          <t>Arrey: Social insurance forms. 8x25=200 fcfa.</t>
        </r>
        <r>
          <rPr>
            <sz val="8"/>
            <rFont val="Tahoma"/>
            <family val="0"/>
          </rPr>
          <t xml:space="preserve">
</t>
        </r>
      </text>
    </comment>
    <comment ref="C1683" authorId="0">
      <text>
        <r>
          <rPr>
            <b/>
            <sz val="8"/>
            <rFont val="Tahoma"/>
            <family val="0"/>
          </rPr>
          <t>Arrey: 250x4=1000Fcfa. For toilet tissues.</t>
        </r>
        <r>
          <rPr>
            <sz val="8"/>
            <rFont val="Tahoma"/>
            <family val="0"/>
          </rPr>
          <t xml:space="preserve">
</t>
        </r>
      </text>
    </comment>
    <comment ref="C1686" authorId="0">
      <text>
        <r>
          <rPr>
            <b/>
            <sz val="8"/>
            <rFont val="Tahoma"/>
            <family val="0"/>
          </rPr>
          <t>Arrey: 100x25=2500 Fcfa.</t>
        </r>
        <r>
          <rPr>
            <sz val="8"/>
            <rFont val="Tahoma"/>
            <family val="0"/>
          </rPr>
          <t xml:space="preserve">
</t>
        </r>
      </text>
    </comment>
    <comment ref="C1688" authorId="0">
      <text>
        <r>
          <rPr>
            <b/>
            <sz val="8"/>
            <rFont val="Tahoma"/>
            <family val="0"/>
          </rPr>
          <t>Arrey: 12x100=1200 Fcfa A4 envelopes</t>
        </r>
        <r>
          <rPr>
            <sz val="8"/>
            <rFont val="Tahoma"/>
            <family val="0"/>
          </rPr>
          <t xml:space="preserve">
</t>
        </r>
      </text>
    </comment>
    <comment ref="C1689" authorId="0">
      <text>
        <r>
          <rPr>
            <b/>
            <sz val="8"/>
            <rFont val="Tahoma"/>
            <family val="0"/>
          </rPr>
          <t>Arrey: 12x100=1200Fcfa Carton files.</t>
        </r>
        <r>
          <rPr>
            <sz val="8"/>
            <rFont val="Tahoma"/>
            <family val="0"/>
          </rPr>
          <t xml:space="preserve">
</t>
        </r>
      </text>
    </comment>
    <comment ref="C1690" authorId="0">
      <text>
        <r>
          <rPr>
            <b/>
            <sz val="8"/>
            <rFont val="Tahoma"/>
            <family val="0"/>
          </rPr>
          <t>Arrey: 12x50=500 Fcfa A5 envelopes.</t>
        </r>
        <r>
          <rPr>
            <sz val="8"/>
            <rFont val="Tahoma"/>
            <family val="0"/>
          </rPr>
          <t xml:space="preserve">
</t>
        </r>
      </text>
    </comment>
    <comment ref="C1691" authorId="0">
      <text>
        <r>
          <rPr>
            <b/>
            <sz val="8"/>
            <rFont val="Tahoma"/>
            <family val="0"/>
          </rPr>
          <t>Arrey: 2x400=800</t>
        </r>
        <r>
          <rPr>
            <sz val="8"/>
            <rFont val="Tahoma"/>
            <family val="0"/>
          </rPr>
          <t xml:space="preserve">
</t>
        </r>
      </text>
    </comment>
    <comment ref="C1692" authorId="0">
      <text>
        <r>
          <rPr>
            <b/>
            <sz val="8"/>
            <rFont val="Tahoma"/>
            <family val="0"/>
          </rPr>
          <t>Arrey: 300x3 packets = 900 Fcfa.</t>
        </r>
        <r>
          <rPr>
            <sz val="8"/>
            <rFont val="Tahoma"/>
            <family val="0"/>
          </rPr>
          <t xml:space="preserve">
</t>
        </r>
      </text>
    </comment>
    <comment ref="C1694" authorId="1">
      <text>
        <r>
          <rPr>
            <b/>
            <sz val="8"/>
            <rFont val="Tahoma"/>
            <family val="0"/>
          </rPr>
          <t>Arrey: 500x10 Block notes=5500 Fcfa.</t>
        </r>
        <r>
          <rPr>
            <sz val="8"/>
            <rFont val="Tahoma"/>
            <family val="0"/>
          </rPr>
          <t xml:space="preserve">
</t>
        </r>
      </text>
    </comment>
    <comment ref="C1695" authorId="1">
      <text>
        <r>
          <rPr>
            <b/>
            <sz val="8"/>
            <rFont val="Tahoma"/>
            <family val="0"/>
          </rPr>
          <t>Arrey: 53.33 x 30=1600 Fcfa.</t>
        </r>
        <r>
          <rPr>
            <sz val="8"/>
            <rFont val="Tahoma"/>
            <family val="0"/>
          </rPr>
          <t xml:space="preserve">
</t>
        </r>
      </text>
    </comment>
    <comment ref="C1696" authorId="1">
      <text>
        <r>
          <rPr>
            <b/>
            <sz val="8"/>
            <rFont val="Tahoma"/>
            <family val="0"/>
          </rPr>
          <t>Arrey: 300x3=900 Fcfa.</t>
        </r>
        <r>
          <rPr>
            <sz val="8"/>
            <rFont val="Tahoma"/>
            <family val="0"/>
          </rPr>
          <t xml:space="preserve">
</t>
        </r>
      </text>
    </comment>
    <comment ref="C1698" authorId="1">
      <text>
        <r>
          <rPr>
            <b/>
            <sz val="8"/>
            <rFont val="Tahoma"/>
            <family val="0"/>
          </rPr>
          <t>Arrey: 2x130= 260 Fcfa.</t>
        </r>
        <r>
          <rPr>
            <sz val="8"/>
            <rFont val="Tahoma"/>
            <family val="0"/>
          </rPr>
          <t xml:space="preserve">
</t>
        </r>
      </text>
    </comment>
    <comment ref="C1700" authorId="1">
      <text>
        <r>
          <rPr>
            <b/>
            <sz val="8"/>
            <rFont val="Tahoma"/>
            <family val="0"/>
          </rPr>
          <t>Arrey: Financial report 60x25=1500 Fcfa.</t>
        </r>
        <r>
          <rPr>
            <sz val="8"/>
            <rFont val="Tahoma"/>
            <family val="0"/>
          </rPr>
          <t xml:space="preserve">
</t>
        </r>
      </text>
    </comment>
    <comment ref="C1702" authorId="1">
      <text>
        <r>
          <rPr>
            <b/>
            <sz val="8"/>
            <rFont val="Tahoma"/>
            <family val="0"/>
          </rPr>
          <t>Arrey:Repaired roof</t>
        </r>
        <r>
          <rPr>
            <sz val="8"/>
            <rFont val="Tahoma"/>
            <family val="0"/>
          </rPr>
          <t xml:space="preserve">
</t>
        </r>
      </text>
    </comment>
    <comment ref="C1704" authorId="1">
      <text>
        <r>
          <rPr>
            <b/>
            <sz val="8"/>
            <rFont val="Tahoma"/>
            <family val="0"/>
          </rPr>
          <t>arrey: 900/4=225 Fcfa.</t>
        </r>
        <r>
          <rPr>
            <sz val="8"/>
            <rFont val="Tahoma"/>
            <family val="0"/>
          </rPr>
          <t xml:space="preserve">
</t>
        </r>
      </text>
    </comment>
    <comment ref="C1707" authorId="4">
      <text>
        <r>
          <rPr>
            <b/>
            <sz val="8"/>
            <rFont val="Tahoma"/>
            <family val="0"/>
          </rPr>
          <t>Eric: Rent of projector for presention and film show in LAGA office.</t>
        </r>
        <r>
          <rPr>
            <sz val="8"/>
            <rFont val="Tahoma"/>
            <family val="0"/>
          </rPr>
          <t xml:space="preserve">
</t>
        </r>
      </text>
    </comment>
    <comment ref="C1708" authorId="1">
      <text>
        <r>
          <rPr>
            <b/>
            <sz val="8"/>
            <rFont val="Tahoma"/>
            <family val="0"/>
          </rPr>
          <t>userDirector's phone not reading sim card. Took it to a repairer to check it</t>
        </r>
        <r>
          <rPr>
            <sz val="8"/>
            <rFont val="Tahoma"/>
            <family val="0"/>
          </rPr>
          <t xml:space="preserve">
</t>
        </r>
      </text>
    </comment>
    <comment ref="C1712" authorId="1">
      <text>
        <r>
          <rPr>
            <b/>
            <sz val="8"/>
            <rFont val="Tahoma"/>
            <family val="0"/>
          </rPr>
          <t>Emeline: 260.000frs to Kennedy in Belguim  which is his salary because he travel before the release of salaries</t>
        </r>
        <r>
          <rPr>
            <sz val="8"/>
            <rFont val="Tahoma"/>
            <family val="0"/>
          </rPr>
          <t xml:space="preserve">
</t>
        </r>
      </text>
    </comment>
    <comment ref="C1713" authorId="1">
      <text>
        <r>
          <rPr>
            <b/>
            <sz val="8"/>
            <rFont val="Tahoma"/>
            <family val="0"/>
          </rPr>
          <t>Arrey: Transferred 8500 fcfa to Alain in Douala.</t>
        </r>
        <r>
          <rPr>
            <sz val="8"/>
            <rFont val="Tahoma"/>
            <family val="0"/>
          </rPr>
          <t xml:space="preserve">
</t>
        </r>
      </text>
    </comment>
    <comment ref="C1714" authorId="1">
      <text>
        <r>
          <rPr>
            <b/>
            <sz val="8"/>
            <rFont val="Tahoma"/>
            <family val="0"/>
          </rPr>
          <t>arrey: Transferred 30000 Fcfa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1715" authorId="1">
      <text>
        <r>
          <rPr>
            <b/>
            <sz val="8"/>
            <rFont val="Tahoma"/>
            <family val="0"/>
          </rPr>
          <t>arrey: Transferred 30000 fcfa to i30 in Bafoussam.</t>
        </r>
        <r>
          <rPr>
            <sz val="8"/>
            <rFont val="Tahoma"/>
            <family val="0"/>
          </rPr>
          <t xml:space="preserve">
</t>
        </r>
      </text>
    </comment>
    <comment ref="C1716" authorId="1">
      <text>
        <r>
          <rPr>
            <b/>
            <sz val="8"/>
            <rFont val="Tahoma"/>
            <family val="0"/>
          </rPr>
          <t>Arrey: transferred 50000 Fcfa to Mbuan in Bamenda.</t>
        </r>
        <r>
          <rPr>
            <sz val="8"/>
            <rFont val="Tahoma"/>
            <family val="0"/>
          </rPr>
          <t xml:space="preserve">
</t>
        </r>
      </text>
    </comment>
    <comment ref="C1717" authorId="1">
      <text>
        <r>
          <rPr>
            <b/>
            <sz val="8"/>
            <rFont val="Tahoma"/>
            <family val="0"/>
          </rPr>
          <t>Arrey: Transferred 17000 fcfa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1719" authorId="0">
      <text>
        <r>
          <rPr>
            <b/>
            <sz val="8"/>
            <rFont val="Tahoma"/>
            <family val="0"/>
          </rPr>
          <t>Arrey: Transferred 5500 fcfa to Mbuan in Bamenda.</t>
        </r>
        <r>
          <rPr>
            <sz val="8"/>
            <rFont val="Tahoma"/>
            <family val="0"/>
          </rPr>
          <t xml:space="preserve">
</t>
        </r>
      </text>
    </comment>
    <comment ref="C1720" authorId="0">
      <text>
        <r>
          <rPr>
            <b/>
            <sz val="8"/>
            <rFont val="Tahoma"/>
            <family val="0"/>
          </rPr>
          <t>Arrey: Transferred 23000 Fcfa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1721" authorId="0">
      <text>
        <r>
          <rPr>
            <b/>
            <sz val="8"/>
            <rFont val="Tahoma"/>
            <family val="0"/>
          </rPr>
          <t>Arrey: Transferred 15000 Fcfa to i37 in Buea.</t>
        </r>
        <r>
          <rPr>
            <sz val="8"/>
            <rFont val="Tahoma"/>
            <family val="0"/>
          </rPr>
          <t xml:space="preserve">
</t>
        </r>
      </text>
    </comment>
    <comment ref="C1722" authorId="0">
      <text>
        <r>
          <rPr>
            <b/>
            <sz val="8"/>
            <rFont val="Tahoma"/>
            <family val="0"/>
          </rPr>
          <t>Arrey: Transferred 12000 Fcfa to i38 in nanga.</t>
        </r>
        <r>
          <rPr>
            <sz val="8"/>
            <rFont val="Tahoma"/>
            <family val="0"/>
          </rPr>
          <t xml:space="preserve">
</t>
        </r>
      </text>
    </comment>
    <comment ref="C1723" authorId="0">
      <text>
        <r>
          <rPr>
            <b/>
            <sz val="8"/>
            <rFont val="Tahoma"/>
            <family val="0"/>
          </rPr>
          <t>Arrey: Transferred 70000 Fcfa in Mbuan in Bamanda.</t>
        </r>
        <r>
          <rPr>
            <sz val="8"/>
            <rFont val="Tahoma"/>
            <family val="0"/>
          </rPr>
          <t xml:space="preserve">
</t>
        </r>
      </text>
    </comment>
    <comment ref="C1724" authorId="0">
      <text>
        <r>
          <rPr>
            <b/>
            <sz val="8"/>
            <rFont val="Tahoma"/>
            <family val="0"/>
          </rPr>
          <t>Arrey: Transferred 14500 Fcfa to Jean Baptist in bamenda.</t>
        </r>
        <r>
          <rPr>
            <sz val="8"/>
            <rFont val="Tahoma"/>
            <family val="0"/>
          </rPr>
          <t xml:space="preserve">
</t>
        </r>
      </text>
    </comment>
    <comment ref="C1725" authorId="0">
      <text>
        <r>
          <rPr>
            <b/>
            <sz val="8"/>
            <rFont val="Tahoma"/>
            <family val="0"/>
          </rPr>
          <t>Arrey: Transferred 10000 Fcfa to i30 in bafoussam.</t>
        </r>
        <r>
          <rPr>
            <sz val="8"/>
            <rFont val="Tahoma"/>
            <family val="0"/>
          </rPr>
          <t xml:space="preserve">
</t>
        </r>
      </text>
    </comment>
    <comment ref="C1726" authorId="0">
      <text>
        <r>
          <rPr>
            <b/>
            <sz val="8"/>
            <rFont val="Tahoma"/>
            <family val="0"/>
          </rPr>
          <t>Arrey: Transferred 10000 Fcfa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1727" authorId="0">
      <text>
        <r>
          <rPr>
            <b/>
            <sz val="8"/>
            <rFont val="Tahoma"/>
            <family val="0"/>
          </rPr>
          <t>Arrey: Transferred 42000 Fcfa to i26 in Buea.</t>
        </r>
        <r>
          <rPr>
            <sz val="8"/>
            <rFont val="Tahoma"/>
            <family val="0"/>
          </rPr>
          <t xml:space="preserve">
</t>
        </r>
      </text>
    </comment>
    <comment ref="C1728" authorId="0">
      <text>
        <r>
          <rPr>
            <b/>
            <sz val="8"/>
            <rFont val="Tahoma"/>
            <family val="0"/>
          </rPr>
          <t>Arrey: Transferred 50000 Fcfa to Mbuan in Bamenda.</t>
        </r>
        <r>
          <rPr>
            <sz val="8"/>
            <rFont val="Tahoma"/>
            <family val="0"/>
          </rPr>
          <t xml:space="preserve">
</t>
        </r>
      </text>
    </comment>
    <comment ref="C1729" authorId="0">
      <text>
        <r>
          <rPr>
            <b/>
            <sz val="8"/>
            <rFont val="Tahoma"/>
            <family val="0"/>
          </rPr>
          <t>Arrey: Transferred 24000 Fcfa to i38 in nanga.</t>
        </r>
        <r>
          <rPr>
            <sz val="8"/>
            <rFont val="Tahoma"/>
            <family val="0"/>
          </rPr>
          <t xml:space="preserve">
</t>
        </r>
      </text>
    </comment>
    <comment ref="C1730" authorId="0">
      <text>
        <r>
          <rPr>
            <b/>
            <sz val="8"/>
            <rFont val="Tahoma"/>
            <family val="0"/>
          </rPr>
          <t>Arrey: Transferred 36700 Fcfa to i30 in Bafoussam.</t>
        </r>
        <r>
          <rPr>
            <sz val="8"/>
            <rFont val="Tahoma"/>
            <family val="0"/>
          </rPr>
          <t xml:space="preserve">
</t>
        </r>
      </text>
    </comment>
    <comment ref="C1731" authorId="0">
      <text>
        <r>
          <rPr>
            <b/>
            <sz val="8"/>
            <rFont val="Tahoma"/>
            <family val="0"/>
          </rPr>
          <t>Arrey: Transferred 50000 Fcfa to Mbouan in Bamenda.</t>
        </r>
        <r>
          <rPr>
            <sz val="8"/>
            <rFont val="Tahoma"/>
            <family val="0"/>
          </rPr>
          <t xml:space="preserve">
</t>
        </r>
      </text>
    </comment>
    <comment ref="C1732" authorId="0">
      <text>
        <r>
          <rPr>
            <b/>
            <sz val="8"/>
            <rFont val="Tahoma"/>
            <family val="0"/>
          </rPr>
          <t>Arrey: Transferred 23000 Fcfa to i37 in Buea.</t>
        </r>
        <r>
          <rPr>
            <sz val="8"/>
            <rFont val="Tahoma"/>
            <family val="0"/>
          </rPr>
          <t xml:space="preserve">
</t>
        </r>
      </text>
    </comment>
    <comment ref="C1733" authorId="0">
      <text>
        <r>
          <rPr>
            <b/>
            <sz val="8"/>
            <rFont val="Tahoma"/>
            <family val="0"/>
          </rPr>
          <t>Arrey: Transferred 36000 Fcfa to Djeumeli in Bafoussam.</t>
        </r>
        <r>
          <rPr>
            <sz val="8"/>
            <rFont val="Tahoma"/>
            <family val="0"/>
          </rPr>
          <t xml:space="preserve">
</t>
        </r>
      </text>
    </comment>
    <comment ref="C1734" authorId="0">
      <text>
        <r>
          <rPr>
            <b/>
            <sz val="8"/>
            <rFont val="Tahoma"/>
            <family val="0"/>
          </rPr>
          <t>Arrey: Transferred 50000 Fcfa to M.Tambe in Mamfe.</t>
        </r>
        <r>
          <rPr>
            <sz val="8"/>
            <rFont val="Tahoma"/>
            <family val="0"/>
          </rPr>
          <t xml:space="preserve">
</t>
        </r>
      </text>
    </comment>
    <comment ref="C1735" authorId="1">
      <text>
        <r>
          <rPr>
            <b/>
            <sz val="8"/>
            <rFont val="Tahoma"/>
            <family val="0"/>
          </rPr>
          <t>Arrey: Transferred 18,000 Fcfa to i35 in Eseka.</t>
        </r>
        <r>
          <rPr>
            <sz val="8"/>
            <rFont val="Tahoma"/>
            <family val="0"/>
          </rPr>
          <t xml:space="preserve">
</t>
        </r>
      </text>
    </comment>
    <comment ref="C1736" authorId="1">
      <text>
        <r>
          <rPr>
            <b/>
            <sz val="8"/>
            <rFont val="Tahoma"/>
            <family val="0"/>
          </rPr>
          <t>Arrey: transferred 24,000 fcfa to i37 in Kumba.</t>
        </r>
        <r>
          <rPr>
            <sz val="8"/>
            <rFont val="Tahoma"/>
            <family val="0"/>
          </rPr>
          <t xml:space="preserve">
</t>
        </r>
      </text>
    </comment>
    <comment ref="C1737" authorId="1">
      <text>
        <r>
          <rPr>
            <b/>
            <sz val="8"/>
            <rFont val="Tahoma"/>
            <family val="0"/>
          </rPr>
          <t>arrey: Transferred 50,000 Fcfa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1738" authorId="1">
      <text>
        <r>
          <rPr>
            <b/>
            <sz val="8"/>
            <rFont val="Tahoma"/>
            <family val="0"/>
          </rPr>
          <t>arrey: Transferred 60,000 Fcfa to i30</t>
        </r>
        <r>
          <rPr>
            <sz val="8"/>
            <rFont val="Tahoma"/>
            <family val="0"/>
          </rPr>
          <t xml:space="preserve">
in Bagante.</t>
        </r>
      </text>
    </comment>
    <comment ref="C1739" authorId="1">
      <text>
        <r>
          <rPr>
            <b/>
            <sz val="8"/>
            <rFont val="Tahoma"/>
            <family val="0"/>
          </rPr>
          <t>Arrey: Transfered</t>
        </r>
        <r>
          <rPr>
            <sz val="8"/>
            <rFont val="Tahoma"/>
            <family val="0"/>
          </rPr>
          <t xml:space="preserve">
26,500 Fcfa to i30 in Bagante.</t>
        </r>
      </text>
    </comment>
    <comment ref="C1740" authorId="1">
      <text>
        <r>
          <rPr>
            <b/>
            <sz val="8"/>
            <rFont val="Tahoma"/>
            <family val="0"/>
          </rPr>
          <t>Arrey: Transferred 10,500 Fcfa to Alain in Douala.</t>
        </r>
        <r>
          <rPr>
            <sz val="8"/>
            <rFont val="Tahoma"/>
            <family val="0"/>
          </rPr>
          <t xml:space="preserve">
</t>
        </r>
      </text>
    </comment>
    <comment ref="C1741" authorId="1">
      <text>
        <r>
          <rPr>
            <b/>
            <sz val="8"/>
            <rFont val="Tahoma"/>
            <family val="0"/>
          </rPr>
          <t>Arrey: Transferred 15,000F Cfa to i38 in bertoua.</t>
        </r>
        <r>
          <rPr>
            <sz val="8"/>
            <rFont val="Tahoma"/>
            <family val="0"/>
          </rPr>
          <t xml:space="preserve">
</t>
        </r>
      </text>
    </comment>
    <comment ref="C1742" authorId="1">
      <text>
        <r>
          <rPr>
            <b/>
            <sz val="8"/>
            <rFont val="Tahoma"/>
            <family val="0"/>
          </rPr>
          <t>Arrey: Transferred 15,000 Fcfa to i33 in bafoussam.</t>
        </r>
        <r>
          <rPr>
            <sz val="8"/>
            <rFont val="Tahoma"/>
            <family val="0"/>
          </rPr>
          <t xml:space="preserve">
</t>
        </r>
      </text>
    </comment>
    <comment ref="C1743" authorId="1">
      <text>
        <r>
          <rPr>
            <b/>
            <sz val="8"/>
            <rFont val="Tahoma"/>
            <family val="0"/>
          </rPr>
          <t>Arrey: Transfered 650,000 Fcfa to Mbuan in Bamenda.</t>
        </r>
        <r>
          <rPr>
            <sz val="8"/>
            <rFont val="Tahoma"/>
            <family val="0"/>
          </rPr>
          <t xml:space="preserve">
</t>
        </r>
      </text>
    </comment>
    <comment ref="C1744" authorId="1">
      <text>
        <r>
          <rPr>
            <b/>
            <sz val="8"/>
            <rFont val="Tahoma"/>
            <family val="0"/>
          </rPr>
          <t>Arrey: transferred 14,000 Fcfa to i33 in Bafoussam.</t>
        </r>
        <r>
          <rPr>
            <sz val="8"/>
            <rFont val="Tahoma"/>
            <family val="0"/>
          </rPr>
          <t xml:space="preserve">
</t>
        </r>
      </text>
    </comment>
    <comment ref="C1745" authorId="1">
      <text>
        <r>
          <rPr>
            <b/>
            <sz val="8"/>
            <rFont val="Tahoma"/>
            <family val="0"/>
          </rPr>
          <t>Arrey: Transferred 14,000 Fcfa to i38 in Abongbang.</t>
        </r>
        <r>
          <rPr>
            <sz val="8"/>
            <rFont val="Tahoma"/>
            <family val="0"/>
          </rPr>
          <t xml:space="preserve">
</t>
        </r>
      </text>
    </comment>
    <comment ref="C1746" authorId="0">
      <text>
        <r>
          <rPr>
            <b/>
            <sz val="8"/>
            <rFont val="Tahoma"/>
            <family val="0"/>
          </rPr>
          <t>Arrey: Transferred 13,000 Fcfa to i33 in bafoussam.</t>
        </r>
        <r>
          <rPr>
            <sz val="8"/>
            <rFont val="Tahoma"/>
            <family val="0"/>
          </rPr>
          <t xml:space="preserve">
</t>
        </r>
      </text>
    </comment>
    <comment ref="C1747" authorId="0">
      <text>
        <r>
          <rPr>
            <b/>
            <sz val="8"/>
            <rFont val="Tahoma"/>
            <family val="0"/>
          </rPr>
          <t>Arrey: Transferred 14,000 Fcfa to i38 in Abongbang.</t>
        </r>
        <r>
          <rPr>
            <sz val="8"/>
            <rFont val="Tahoma"/>
            <family val="0"/>
          </rPr>
          <t xml:space="preserve">
</t>
        </r>
      </text>
    </comment>
    <comment ref="C1748" authorId="0">
      <text>
        <r>
          <rPr>
            <b/>
            <sz val="8"/>
            <rFont val="Tahoma"/>
            <family val="0"/>
          </rPr>
          <t>Arrey: Transferred 50,000 Fcfa to i30 in Douala.</t>
        </r>
        <r>
          <rPr>
            <sz val="8"/>
            <rFont val="Tahoma"/>
            <family val="0"/>
          </rPr>
          <t xml:space="preserve">
</t>
        </r>
      </text>
    </comment>
    <comment ref="C1752" authorId="1">
      <text>
        <r>
          <rPr>
            <b/>
            <sz val="8"/>
            <rFont val="Tahoma"/>
            <family val="0"/>
          </rPr>
          <t>Emeline: Alarm from a security company to enable them come to rescue in case of  attack</t>
        </r>
        <r>
          <rPr>
            <sz val="8"/>
            <rFont val="Tahoma"/>
            <family val="0"/>
          </rPr>
          <t xml:space="preserve">
</t>
        </r>
      </text>
    </comment>
    <comment ref="C1753" authorId="1">
      <text>
        <r>
          <rPr>
            <b/>
            <sz val="8"/>
            <rFont val="Tahoma"/>
            <family val="0"/>
          </rPr>
          <t>Emeline: from 29th July to 14/8 August when Ofir was in Israel</t>
        </r>
        <r>
          <rPr>
            <sz val="8"/>
            <rFont val="Tahoma"/>
            <family val="0"/>
          </rPr>
          <t xml:space="preserve">
</t>
        </r>
      </text>
    </comment>
    <comment ref="E1770" authorId="1">
      <text>
        <r>
          <rPr>
            <b/>
            <sz val="8"/>
            <rFont val="Tahoma"/>
            <family val="0"/>
          </rPr>
          <t>user:30.000+ 10.000=40.000frs bonus for salary delay</t>
        </r>
        <r>
          <rPr>
            <sz val="8"/>
            <rFont val="Tahoma"/>
            <family val="0"/>
          </rPr>
          <t xml:space="preserve">
</t>
        </r>
      </text>
    </comment>
    <comment ref="E1772" authorId="1">
      <text>
        <r>
          <rPr>
            <b/>
            <sz val="8"/>
            <rFont val="Tahoma"/>
            <family val="0"/>
          </rPr>
          <t>user:30.000+ 10.000=40.000frs bonus for salary delay</t>
        </r>
        <r>
          <rPr>
            <sz val="8"/>
            <rFont val="Tahoma"/>
            <family val="0"/>
          </rPr>
          <t xml:space="preserve">
</t>
        </r>
      </text>
    </comment>
    <comment ref="E869" authorId="1">
      <text>
        <r>
          <rPr>
            <b/>
            <sz val="8"/>
            <rFont val="Tahoma"/>
            <family val="0"/>
          </rPr>
          <t>user:30.000+ 10.000=40.000frs bonus for salary delay</t>
        </r>
        <r>
          <rPr>
            <sz val="8"/>
            <rFont val="Tahoma"/>
            <family val="0"/>
          </rPr>
          <t xml:space="preserve">
</t>
        </r>
      </text>
    </comment>
    <comment ref="E854" authorId="1">
      <text>
        <r>
          <rPr>
            <b/>
            <sz val="8"/>
            <rFont val="Tahoma"/>
            <family val="0"/>
          </rPr>
          <t>user:30.000+ 10.000=40.000frs bonus for salary delay</t>
        </r>
        <r>
          <rPr>
            <sz val="8"/>
            <rFont val="Tahoma"/>
            <family val="0"/>
          </rPr>
          <t xml:space="preserve">
</t>
        </r>
      </text>
    </comment>
    <comment ref="E858" authorId="1">
      <text>
        <r>
          <rPr>
            <b/>
            <sz val="8"/>
            <rFont val="Tahoma"/>
            <family val="0"/>
          </rPr>
          <t>user:30.000+ 10.000=40.000frs bonus for salary delay</t>
        </r>
        <r>
          <rPr>
            <sz val="8"/>
            <rFont val="Tahoma"/>
            <family val="0"/>
          </rPr>
          <t xml:space="preserve">
</t>
        </r>
      </text>
    </comment>
    <comment ref="C1631" authorId="1">
      <text>
        <r>
          <rPr>
            <b/>
            <sz val="8"/>
            <rFont val="Tahoma"/>
            <family val="0"/>
          </rPr>
          <t>Emeline: Office-UNICS-western union office</t>
        </r>
        <r>
          <rPr>
            <sz val="8"/>
            <rFont val="Tahoma"/>
            <family val="0"/>
          </rPr>
          <t xml:space="preserve">
</t>
        </r>
      </text>
    </comment>
    <comment ref="C1633" authorId="1">
      <text>
        <r>
          <rPr>
            <b/>
            <sz val="8"/>
            <rFont val="Tahoma"/>
            <family val="0"/>
          </rPr>
          <t>Emeline: unics to office</t>
        </r>
        <r>
          <rPr>
            <sz val="8"/>
            <rFont val="Tahoma"/>
            <family val="0"/>
          </rPr>
          <t xml:space="preserve">
</t>
        </r>
      </text>
    </comment>
    <comment ref="C1634" authorId="1">
      <text>
        <r>
          <rPr>
            <b/>
            <sz val="8"/>
            <rFont val="Tahoma"/>
            <family val="0"/>
          </rPr>
          <t>Emeline: office to Western union</t>
        </r>
      </text>
    </comment>
    <comment ref="C1636" authorId="1">
      <text>
        <r>
          <rPr>
            <b/>
            <sz val="8"/>
            <rFont val="Tahoma"/>
            <family val="0"/>
          </rPr>
          <t>Emeline: unics to office</t>
        </r>
        <r>
          <rPr>
            <sz val="8"/>
            <rFont val="Tahoma"/>
            <family val="0"/>
          </rPr>
          <t xml:space="preserve">
</t>
        </r>
      </text>
    </comment>
    <comment ref="C19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by private transport</t>
        </r>
      </text>
    </comment>
    <comment ref="C19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by private transport</t>
        </r>
      </text>
    </comment>
    <comment ref="C153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Douala</t>
        </r>
      </text>
    </comment>
    <comment ref="C1470" authorId="1">
      <text>
        <r>
          <rPr>
            <b/>
            <sz val="8"/>
            <rFont val="Tahoma"/>
            <family val="0"/>
          </rPr>
          <t xml:space="preserve">Ofir: called Congo.
</t>
        </r>
        <r>
          <rPr>
            <sz val="8"/>
            <rFont val="Tahoma"/>
            <family val="0"/>
          </rPr>
          <t xml:space="preserve">
</t>
        </r>
      </text>
    </comment>
    <comment ref="C150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bought an airticket for Geneva in July and I was refused a visa, I mad a complain with travel agency and they said its only after 3 months that my money will be given back with a penalty. Thus  in September I was given the money with a penalty of 191.000frs</t>
        </r>
      </text>
    </comment>
  </commentList>
</comments>
</file>

<file path=xl/sharedStrings.xml><?xml version="1.0" encoding="utf-8"?>
<sst xmlns="http://schemas.openxmlformats.org/spreadsheetml/2006/main" count="7309" uniqueCount="1002">
  <si>
    <t>phone</t>
  </si>
  <si>
    <t>internet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</si>
  <si>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</si>
  <si>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</si>
  <si>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</si>
  <si>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</si>
  <si>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</si>
  <si>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</si>
  <si>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</si>
  <si>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</si>
  <si>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</si>
  <si>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</si>
  <si>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Amount CFA</t>
  </si>
  <si>
    <t>Budget line</t>
  </si>
  <si>
    <t>Details</t>
  </si>
  <si>
    <t>Amount USD</t>
  </si>
  <si>
    <t>Investigations</t>
  </si>
  <si>
    <t>Operations</t>
  </si>
  <si>
    <t>legal</t>
  </si>
  <si>
    <t>Media</t>
  </si>
  <si>
    <t>Policy &amp; External Relations</t>
  </si>
  <si>
    <t>Management</t>
  </si>
  <si>
    <t>Coordination</t>
  </si>
  <si>
    <t>Office</t>
  </si>
  <si>
    <t>total exp</t>
  </si>
  <si>
    <t>investigations</t>
  </si>
  <si>
    <t>Mission 1</t>
  </si>
  <si>
    <t>10-11/09/2008</t>
  </si>
  <si>
    <t>Center</t>
  </si>
  <si>
    <t>Bafia</t>
  </si>
  <si>
    <t>Apes</t>
  </si>
  <si>
    <t>Phone</t>
  </si>
  <si>
    <t>i33</t>
  </si>
  <si>
    <t>1-Phone-82</t>
  </si>
  <si>
    <t>10/9</t>
  </si>
  <si>
    <t>1-Phone-95</t>
  </si>
  <si>
    <t>11/9</t>
  </si>
  <si>
    <t>Travelling Expenses</t>
  </si>
  <si>
    <t>Bafia-Ombessa</t>
  </si>
  <si>
    <t>1-i33-r</t>
  </si>
  <si>
    <t>Ombessa-Boya Boyo</t>
  </si>
  <si>
    <t>Boyaboyo Ombessa</t>
  </si>
  <si>
    <t>Ombessa-Bafia</t>
  </si>
  <si>
    <t>Inter-City transport</t>
  </si>
  <si>
    <t>Transport</t>
  </si>
  <si>
    <t>Local Transport</t>
  </si>
  <si>
    <t>Lodging</t>
  </si>
  <si>
    <t>1-i33-4</t>
  </si>
  <si>
    <t>Feeding</t>
  </si>
  <si>
    <t>Mission 2</t>
  </si>
  <si>
    <t>Littoral</t>
  </si>
  <si>
    <t>Edea</t>
  </si>
  <si>
    <t>i35</t>
  </si>
  <si>
    <t>2-Phone-94</t>
  </si>
  <si>
    <t>Yde-Edea</t>
  </si>
  <si>
    <t>2-i35-r</t>
  </si>
  <si>
    <t>Edea-Yde</t>
  </si>
  <si>
    <t>2-i35-1</t>
  </si>
  <si>
    <t>Drinks With Informer</t>
  </si>
  <si>
    <t>Trust Building</t>
  </si>
  <si>
    <t>Mission 3</t>
  </si>
  <si>
    <t>17-20/09/2008</t>
  </si>
  <si>
    <t>Mbandjock</t>
  </si>
  <si>
    <t>i38</t>
  </si>
  <si>
    <t>3-Phone-128</t>
  </si>
  <si>
    <t>17/9</t>
  </si>
  <si>
    <t>Nanga-Mbanjock</t>
  </si>
  <si>
    <t>Traveling Exdpenses</t>
  </si>
  <si>
    <t>3-i38-1</t>
  </si>
  <si>
    <t>Mbannjock-Nanga</t>
  </si>
  <si>
    <t>3-i38-3</t>
  </si>
  <si>
    <t>18/9</t>
  </si>
  <si>
    <t>3-i38-r</t>
  </si>
  <si>
    <t>20/9</t>
  </si>
  <si>
    <t>3-i38-2</t>
  </si>
  <si>
    <t>x6 Photocopy</t>
  </si>
  <si>
    <t>3-i38-4</t>
  </si>
  <si>
    <t>x1 Envelope</t>
  </si>
  <si>
    <t>postage</t>
  </si>
  <si>
    <t>3-i38-5</t>
  </si>
  <si>
    <t>Mission 4</t>
  </si>
  <si>
    <t>10-18/09/2008</t>
  </si>
  <si>
    <t>South West</t>
  </si>
  <si>
    <t>Manyemen</t>
  </si>
  <si>
    <t>Ivory</t>
  </si>
  <si>
    <t>i37</t>
  </si>
  <si>
    <t>4-Phone-78</t>
  </si>
  <si>
    <t>4-Phone-129</t>
  </si>
  <si>
    <t>Buea-Kumba</t>
  </si>
  <si>
    <t>traveling expenses</t>
  </si>
  <si>
    <t>4-i37-1</t>
  </si>
  <si>
    <t>16/9</t>
  </si>
  <si>
    <t>Kumba-Manyemen</t>
  </si>
  <si>
    <t>4-i37-r</t>
  </si>
  <si>
    <t>Manyemen-Kumba</t>
  </si>
  <si>
    <t>Kumba-Buea</t>
  </si>
  <si>
    <t>4-i37-2</t>
  </si>
  <si>
    <t xml:space="preserve"> feeding</t>
  </si>
  <si>
    <t>Mission 5</t>
  </si>
  <si>
    <t>05-22/09/2008</t>
  </si>
  <si>
    <t>West</t>
  </si>
  <si>
    <t>Bafang</t>
  </si>
  <si>
    <t>Leopard Skins</t>
  </si>
  <si>
    <t>i30</t>
  </si>
  <si>
    <t>5-Phone-37-38</t>
  </si>
  <si>
    <t>5/9</t>
  </si>
  <si>
    <t>5-Phone-57</t>
  </si>
  <si>
    <t>6/9</t>
  </si>
  <si>
    <t>5-Phone-104</t>
  </si>
  <si>
    <t>julius</t>
  </si>
  <si>
    <t>5-Phone-106</t>
  </si>
  <si>
    <t>5-Phone-118</t>
  </si>
  <si>
    <t>5-Phone-132</t>
  </si>
  <si>
    <t>5-Phone-148</t>
  </si>
  <si>
    <t>19/9</t>
  </si>
  <si>
    <t>5-Phone-149</t>
  </si>
  <si>
    <t>5-Phone-167</t>
  </si>
  <si>
    <t>22/9</t>
  </si>
  <si>
    <t>Batie-Bafang</t>
  </si>
  <si>
    <t>Traveling Expenses</t>
  </si>
  <si>
    <t>5-i30-r</t>
  </si>
  <si>
    <t>bafang-Batie</t>
  </si>
  <si>
    <t>Trust building</t>
  </si>
  <si>
    <t>Mission 6</t>
  </si>
  <si>
    <t>18-20/09/2008</t>
  </si>
  <si>
    <t>Buea</t>
  </si>
  <si>
    <t>Internet Fraud</t>
  </si>
  <si>
    <t>i26</t>
  </si>
  <si>
    <t>6-Phone-139</t>
  </si>
  <si>
    <t>6-Phone-150</t>
  </si>
  <si>
    <t>6-Phone-156</t>
  </si>
  <si>
    <t>x2 Hrs Internet</t>
  </si>
  <si>
    <t>Internet Investigations</t>
  </si>
  <si>
    <t>Communication</t>
  </si>
  <si>
    <t>6-i26-3</t>
  </si>
  <si>
    <t>18/09</t>
  </si>
  <si>
    <t>x4 Hrs Internet</t>
  </si>
  <si>
    <t>6-i26-r</t>
  </si>
  <si>
    <t>x7 Hrs Internet</t>
  </si>
  <si>
    <t>19/09</t>
  </si>
  <si>
    <t xml:space="preserve">Yaounde-Douala </t>
  </si>
  <si>
    <t>6-i26-1</t>
  </si>
  <si>
    <t>Douala-Buea</t>
  </si>
  <si>
    <t>Buea-Douala</t>
  </si>
  <si>
    <t>20/09</t>
  </si>
  <si>
    <t>Douala-Yaounde</t>
  </si>
  <si>
    <t>6-i26-6</t>
  </si>
  <si>
    <t xml:space="preserve"> Investigations</t>
  </si>
  <si>
    <t>6-i26-2</t>
  </si>
  <si>
    <t>Drink with Informer</t>
  </si>
  <si>
    <t>Informer Fee</t>
  </si>
  <si>
    <t>External Assistance</t>
  </si>
  <si>
    <t>6-i26-4</t>
  </si>
  <si>
    <t>Printing</t>
  </si>
  <si>
    <t>office</t>
  </si>
  <si>
    <t>6-i26-5</t>
  </si>
  <si>
    <t>Mission 7</t>
  </si>
  <si>
    <t>Dschang</t>
  </si>
  <si>
    <t>Loepard Skins</t>
  </si>
  <si>
    <t>7-Phone-136</t>
  </si>
  <si>
    <t>Yde-Baf</t>
  </si>
  <si>
    <t>7-i33-3</t>
  </si>
  <si>
    <t>Baf-Dschang</t>
  </si>
  <si>
    <t>7-i33-6</t>
  </si>
  <si>
    <t>7-i33-r</t>
  </si>
  <si>
    <t>7-i33-5</t>
  </si>
  <si>
    <t>7-i33-7</t>
  </si>
  <si>
    <t>Mission 8</t>
  </si>
  <si>
    <t>22-24/09/2008</t>
  </si>
  <si>
    <t>Batie</t>
  </si>
  <si>
    <t>8-Phone-170</t>
  </si>
  <si>
    <t>8-Phone-204-205</t>
  </si>
  <si>
    <t>24/9</t>
  </si>
  <si>
    <t>8-Phone-211</t>
  </si>
  <si>
    <t>8-i33-9</t>
  </si>
  <si>
    <t>Baf-Batie</t>
  </si>
  <si>
    <t>8-i33-r</t>
  </si>
  <si>
    <t>23/9</t>
  </si>
  <si>
    <t>Batie-Bafoussam</t>
  </si>
  <si>
    <t>8-i33-10</t>
  </si>
  <si>
    <t>Mission 9</t>
  </si>
  <si>
    <t>9-i37-3</t>
  </si>
  <si>
    <t>9-i37-r</t>
  </si>
  <si>
    <t>Mission 10</t>
  </si>
  <si>
    <t>East</t>
  </si>
  <si>
    <t>Abongbang</t>
  </si>
  <si>
    <t>10-Phone-166</t>
  </si>
  <si>
    <t>10-Phone-185</t>
  </si>
  <si>
    <t>Batie-Bssam</t>
  </si>
  <si>
    <t>10-i30-r</t>
  </si>
  <si>
    <t>Bssam-Batie</t>
  </si>
  <si>
    <t>Bssam-Y'de</t>
  </si>
  <si>
    <t>10-i30-2</t>
  </si>
  <si>
    <t>Y'de-Abongmbang</t>
  </si>
  <si>
    <t>10-i30-3</t>
  </si>
  <si>
    <t>Abongmbang-y'de</t>
  </si>
  <si>
    <t>10-i30-4</t>
  </si>
  <si>
    <t>trust building</t>
  </si>
  <si>
    <t>Mission 11</t>
  </si>
  <si>
    <t>Bertoua</t>
  </si>
  <si>
    <t>Protected Speceis</t>
  </si>
  <si>
    <t>11-Phone-168</t>
  </si>
  <si>
    <t>11-Phone-210</t>
  </si>
  <si>
    <t>Nanga-Belabo</t>
  </si>
  <si>
    <t>Traveling expenses</t>
  </si>
  <si>
    <t>11-i38-6</t>
  </si>
  <si>
    <t>Belabo-Bertoua</t>
  </si>
  <si>
    <t>11-i38-6a</t>
  </si>
  <si>
    <t>transport</t>
  </si>
  <si>
    <t>local transport</t>
  </si>
  <si>
    <t>11-i38-r</t>
  </si>
  <si>
    <t>lodging</t>
  </si>
  <si>
    <t>11-i38-8</t>
  </si>
  <si>
    <t>feeding</t>
  </si>
  <si>
    <t>x12 photocopies</t>
  </si>
  <si>
    <t>11-i38-7</t>
  </si>
  <si>
    <t>x2 envelopes</t>
  </si>
  <si>
    <t>Mission 12</t>
  </si>
  <si>
    <t>22-23/09/2008</t>
  </si>
  <si>
    <t>12-Phone-169</t>
  </si>
  <si>
    <t>12-i35-2</t>
  </si>
  <si>
    <t>12-i35-r</t>
  </si>
  <si>
    <t>12-i35-3</t>
  </si>
  <si>
    <t>12-i35-4</t>
  </si>
  <si>
    <t>Mission 13</t>
  </si>
  <si>
    <t>13-Phone-206</t>
  </si>
  <si>
    <t>13-Phone-219</t>
  </si>
  <si>
    <t>25/9</t>
  </si>
  <si>
    <t>13-Phone-220</t>
  </si>
  <si>
    <t>13-Phone-237</t>
  </si>
  <si>
    <t>26/9</t>
  </si>
  <si>
    <t>13-Phone-257</t>
  </si>
  <si>
    <t>27/9</t>
  </si>
  <si>
    <t>Y'de-Bafang</t>
  </si>
  <si>
    <t>13-i30-5</t>
  </si>
  <si>
    <t>Bafang-Bagante</t>
  </si>
  <si>
    <t>13-i30-r</t>
  </si>
  <si>
    <t>Bagante-Bafang</t>
  </si>
  <si>
    <t>Bafang-Bana</t>
  </si>
  <si>
    <t>Bana-Bafang</t>
  </si>
  <si>
    <t>Mission 14</t>
  </si>
  <si>
    <t>24-27/09/2008</t>
  </si>
  <si>
    <t>Eseka</t>
  </si>
  <si>
    <t>14-Phone-240</t>
  </si>
  <si>
    <t>14-Phone-247</t>
  </si>
  <si>
    <t>Edea-Bounyebel</t>
  </si>
  <si>
    <t>14-i35-r</t>
  </si>
  <si>
    <t>Bounyebel-Ezeka</t>
  </si>
  <si>
    <t>Eseka-Nsongbong</t>
  </si>
  <si>
    <t>Nsongbong-Eseka</t>
  </si>
  <si>
    <t>Eseka-Y'de</t>
  </si>
  <si>
    <t>inter City transport</t>
  </si>
  <si>
    <t>14-i35-5</t>
  </si>
  <si>
    <t>Mission 15</t>
  </si>
  <si>
    <t>Ekondo Titi</t>
  </si>
  <si>
    <t>Parrots</t>
  </si>
  <si>
    <t>15-Phone-209</t>
  </si>
  <si>
    <t>15-Phone-242</t>
  </si>
  <si>
    <t>15-Phone-277</t>
  </si>
  <si>
    <t>29/9</t>
  </si>
  <si>
    <t>Kumba- Ekondo</t>
  </si>
  <si>
    <t>15-i37-r</t>
  </si>
  <si>
    <t>Ekondo-Kumba</t>
  </si>
  <si>
    <t>kumba-Buea</t>
  </si>
  <si>
    <t>15-i37-5</t>
  </si>
  <si>
    <t>15-i37-4</t>
  </si>
  <si>
    <t>Mission 16</t>
  </si>
  <si>
    <t>25-28/09/2008</t>
  </si>
  <si>
    <t>16-Phone-224</t>
  </si>
  <si>
    <t>16-Phone-239</t>
  </si>
  <si>
    <t>16-Phone-251</t>
  </si>
  <si>
    <t>16-Phone-260</t>
  </si>
  <si>
    <t>28/9</t>
  </si>
  <si>
    <t>x3 Hrs Internet</t>
  </si>
  <si>
    <t>16-i26-r</t>
  </si>
  <si>
    <t>25/09</t>
  </si>
  <si>
    <t>16-i26-13</t>
  </si>
  <si>
    <t>26/09</t>
  </si>
  <si>
    <t>x6 Hrs Internet</t>
  </si>
  <si>
    <t>16-i26-17</t>
  </si>
  <si>
    <t>27/09</t>
  </si>
  <si>
    <t xml:space="preserve">internet </t>
  </si>
  <si>
    <t>Yaounde-Mutengene</t>
  </si>
  <si>
    <t>16-i26-11</t>
  </si>
  <si>
    <t>Buea-Yaounde</t>
  </si>
  <si>
    <t>16-i26-18</t>
  </si>
  <si>
    <t>28/09</t>
  </si>
  <si>
    <t>16-i26-16</t>
  </si>
  <si>
    <t>16-i26-12</t>
  </si>
  <si>
    <t>x 1 Undercover</t>
  </si>
  <si>
    <t>16-i26-14</t>
  </si>
  <si>
    <t>16-i26-15</t>
  </si>
  <si>
    <t>Mission 17</t>
  </si>
  <si>
    <t>25-26/09/2008</t>
  </si>
  <si>
    <t>Protected Species</t>
  </si>
  <si>
    <t>Bertoua-Abongmbang</t>
  </si>
  <si>
    <t>17-i38-9</t>
  </si>
  <si>
    <t>17-i38-r</t>
  </si>
  <si>
    <t>Mission 18</t>
  </si>
  <si>
    <t>Foumban</t>
  </si>
  <si>
    <t>Leoprad Skins</t>
  </si>
  <si>
    <t>18-Phone-235</t>
  </si>
  <si>
    <t>Baf-Foumban</t>
  </si>
  <si>
    <t>18-i33-r</t>
  </si>
  <si>
    <t>Foumban-Baf</t>
  </si>
  <si>
    <t>18-i33-12</t>
  </si>
  <si>
    <t>Baf-Baigon</t>
  </si>
  <si>
    <t>Baigon-Baf</t>
  </si>
  <si>
    <t>18-i33-10</t>
  </si>
  <si>
    <t>Mission 19</t>
  </si>
  <si>
    <t>27-28/09/2008</t>
  </si>
  <si>
    <t>Mindourou</t>
  </si>
  <si>
    <t>19-Phone-264</t>
  </si>
  <si>
    <t>Abongmbang-Minduru</t>
  </si>
  <si>
    <t>19-i38-11</t>
  </si>
  <si>
    <t>19-i38-r</t>
  </si>
  <si>
    <t>19-i38-10</t>
  </si>
  <si>
    <t>Mission 20</t>
  </si>
  <si>
    <t>29-01/10/2008</t>
  </si>
  <si>
    <t>Douala</t>
  </si>
  <si>
    <t>20-Phone-267</t>
  </si>
  <si>
    <t>20-Phone-284</t>
  </si>
  <si>
    <t>30/9</t>
  </si>
  <si>
    <t>20-Phone-285</t>
  </si>
  <si>
    <t>Bafang-D'la</t>
  </si>
  <si>
    <t>20-i30-r</t>
  </si>
  <si>
    <t>D'la-Bonaberi</t>
  </si>
  <si>
    <t>Bonaberi-D'la</t>
  </si>
  <si>
    <t>Dla-Bonako</t>
  </si>
  <si>
    <t>Bonako-Dla</t>
  </si>
  <si>
    <t>1/10</t>
  </si>
  <si>
    <t>20-i30-7</t>
  </si>
  <si>
    <t>Mission 21</t>
  </si>
  <si>
    <t>Mindourou-Abongmbang</t>
  </si>
  <si>
    <t>21-i38-r</t>
  </si>
  <si>
    <t>Bertoua-Belabo</t>
  </si>
  <si>
    <t>21-i38-13</t>
  </si>
  <si>
    <t>Belabo-Nanga</t>
  </si>
  <si>
    <t>21-i38-14</t>
  </si>
  <si>
    <t>21-i38-16</t>
  </si>
  <si>
    <t>21-i38-15</t>
  </si>
  <si>
    <t>2/10</t>
  </si>
  <si>
    <t>Mission 22</t>
  </si>
  <si>
    <t>27-30/9/2008</t>
  </si>
  <si>
    <t>Bafoussam</t>
  </si>
  <si>
    <t>22-Phone-263</t>
  </si>
  <si>
    <t>22-Phone-273-274</t>
  </si>
  <si>
    <t>22-Phone-277</t>
  </si>
  <si>
    <t>22-i33-r</t>
  </si>
  <si>
    <t>22-i33-10</t>
  </si>
  <si>
    <t>Mission 23</t>
  </si>
  <si>
    <t>01-29/9/2008</t>
  </si>
  <si>
    <t>Yaounde</t>
  </si>
  <si>
    <t>23-Phone-6</t>
  </si>
  <si>
    <t>1/9</t>
  </si>
  <si>
    <t>23-Phone-18</t>
  </si>
  <si>
    <t>2/9</t>
  </si>
  <si>
    <t>23-Phone-25</t>
  </si>
  <si>
    <t>3/9</t>
  </si>
  <si>
    <t>23-Phone-58</t>
  </si>
  <si>
    <t>23-Phone-67</t>
  </si>
  <si>
    <t>9/9</t>
  </si>
  <si>
    <t>23-Phone-80</t>
  </si>
  <si>
    <t>23-Phone-91</t>
  </si>
  <si>
    <t>23-Phone-108</t>
  </si>
  <si>
    <t>23-Phone-127</t>
  </si>
  <si>
    <t>23-Phone-158</t>
  </si>
  <si>
    <t>21/9</t>
  </si>
  <si>
    <t>23-Phone-162-163</t>
  </si>
  <si>
    <t>23-Phone-186-186a</t>
  </si>
  <si>
    <t>23-Phone-202-203</t>
  </si>
  <si>
    <t>23-Phone-275-276</t>
  </si>
  <si>
    <t>23-Phone-282</t>
  </si>
  <si>
    <t>23-i26-r</t>
  </si>
  <si>
    <t>01/09</t>
  </si>
  <si>
    <t>02/09</t>
  </si>
  <si>
    <t>03/09</t>
  </si>
  <si>
    <t>06/09</t>
  </si>
  <si>
    <t>08/09</t>
  </si>
  <si>
    <t>09/09</t>
  </si>
  <si>
    <t>10/09</t>
  </si>
  <si>
    <t>11/09</t>
  </si>
  <si>
    <t>12/09</t>
  </si>
  <si>
    <t>15/09</t>
  </si>
  <si>
    <t>16/09</t>
  </si>
  <si>
    <t>17/09</t>
  </si>
  <si>
    <t>22/09</t>
  </si>
  <si>
    <t>23/09</t>
  </si>
  <si>
    <t>24/09</t>
  </si>
  <si>
    <t>29/09</t>
  </si>
  <si>
    <t>Mission 24</t>
  </si>
  <si>
    <t>24-Jul-r</t>
  </si>
  <si>
    <t>Julius</t>
  </si>
  <si>
    <t>x1 Undercover</t>
  </si>
  <si>
    <t>bank file</t>
  </si>
  <si>
    <t>i25</t>
  </si>
  <si>
    <t>operations</t>
  </si>
  <si>
    <t>Sam Mumah</t>
  </si>
  <si>
    <t>Bonus</t>
  </si>
  <si>
    <t>Legal</t>
  </si>
  <si>
    <t>Horline</t>
  </si>
  <si>
    <t>Phone-2</t>
  </si>
  <si>
    <t>Phone-10</t>
  </si>
  <si>
    <t>Phone-39-40</t>
  </si>
  <si>
    <t>Phone-53</t>
  </si>
  <si>
    <t>Phone-61-62</t>
  </si>
  <si>
    <t>8/9</t>
  </si>
  <si>
    <t>Phone-72</t>
  </si>
  <si>
    <t>Phone-74-75</t>
  </si>
  <si>
    <t>Phone-88</t>
  </si>
  <si>
    <t>Phone-101</t>
  </si>
  <si>
    <t>15/9</t>
  </si>
  <si>
    <t>Phone-105</t>
  </si>
  <si>
    <t>Phone-116</t>
  </si>
  <si>
    <t>Phone-133</t>
  </si>
  <si>
    <t>Phone-147</t>
  </si>
  <si>
    <t>Phone-159-160</t>
  </si>
  <si>
    <t>Phone-183</t>
  </si>
  <si>
    <t>Phone-208</t>
  </si>
  <si>
    <t>Phone-221</t>
  </si>
  <si>
    <t>Phone-234</t>
  </si>
  <si>
    <t>Phone-259</t>
  </si>
  <si>
    <t>Phone-266</t>
  </si>
  <si>
    <t>Phone-292</t>
  </si>
  <si>
    <t>Josias</t>
  </si>
  <si>
    <t>Phone-13</t>
  </si>
  <si>
    <t>Phone-26</t>
  </si>
  <si>
    <t>Alain</t>
  </si>
  <si>
    <t>Phone-4a-b</t>
  </si>
  <si>
    <t>Phone-11</t>
  </si>
  <si>
    <t>Phone-27</t>
  </si>
  <si>
    <t>Phone-29</t>
  </si>
  <si>
    <t>4/9</t>
  </si>
  <si>
    <t>Phone-43</t>
  </si>
  <si>
    <t>Phone-56</t>
  </si>
  <si>
    <t>Phone-76</t>
  </si>
  <si>
    <t>Phone-89</t>
  </si>
  <si>
    <t>Phone-107</t>
  </si>
  <si>
    <t>Phone-119</t>
  </si>
  <si>
    <t>Phone-134</t>
  </si>
  <si>
    <t>Phone-155</t>
  </si>
  <si>
    <t>Phone-157</t>
  </si>
  <si>
    <t>Phone-165</t>
  </si>
  <si>
    <t>Phone-184</t>
  </si>
  <si>
    <t>Phone-207</t>
  </si>
  <si>
    <t>Phone-215</t>
  </si>
  <si>
    <t>Phone-236</t>
  </si>
  <si>
    <t>Phone-256</t>
  </si>
  <si>
    <t>Phone-272</t>
  </si>
  <si>
    <t>Aime</t>
  </si>
  <si>
    <t>Phone-17</t>
  </si>
  <si>
    <t>Phone-46</t>
  </si>
  <si>
    <t>Phone-86</t>
  </si>
  <si>
    <t>Phone-96</t>
  </si>
  <si>
    <t>12/9</t>
  </si>
  <si>
    <t>Phone-115</t>
  </si>
  <si>
    <t>Phone-142</t>
  </si>
  <si>
    <t>Phone-152</t>
  </si>
  <si>
    <t>Phone-154</t>
  </si>
  <si>
    <t>Phone-174</t>
  </si>
  <si>
    <t>Phone-187</t>
  </si>
  <si>
    <t>Phone-213</t>
  </si>
  <si>
    <t>Phone-223</t>
  </si>
  <si>
    <t>Phone-241</t>
  </si>
  <si>
    <t>Phone-255</t>
  </si>
  <si>
    <t>Phone-281</t>
  </si>
  <si>
    <t>Phone-293</t>
  </si>
  <si>
    <t>Kennedy</t>
  </si>
  <si>
    <t>Phone-16</t>
  </si>
  <si>
    <t>M.Mbuan</t>
  </si>
  <si>
    <t>Phone-4</t>
  </si>
  <si>
    <t>Phone-8</t>
  </si>
  <si>
    <t>Phone-24</t>
  </si>
  <si>
    <t>Phone-92</t>
  </si>
  <si>
    <t>Phone-193</t>
  </si>
  <si>
    <t>Temgua</t>
  </si>
  <si>
    <t>Phone-164</t>
  </si>
  <si>
    <t>communication</t>
  </si>
  <si>
    <t>aim-r</t>
  </si>
  <si>
    <t>aimé</t>
  </si>
  <si>
    <t>Yde-Dla</t>
  </si>
  <si>
    <t>travelling expenses</t>
  </si>
  <si>
    <t>al-1</t>
  </si>
  <si>
    <t>alain</t>
  </si>
  <si>
    <t>Dla-Buea</t>
  </si>
  <si>
    <t>al-r</t>
  </si>
  <si>
    <t>Buea-Dla</t>
  </si>
  <si>
    <t>Dla-Yde</t>
  </si>
  <si>
    <t>al-3</t>
  </si>
  <si>
    <t>al-4</t>
  </si>
  <si>
    <t>Buea-Limbe</t>
  </si>
  <si>
    <t>Limbe-Buea</t>
  </si>
  <si>
    <t>13/9</t>
  </si>
  <si>
    <t>al-6</t>
  </si>
  <si>
    <t>al-7</t>
  </si>
  <si>
    <t>al-9</t>
  </si>
  <si>
    <t>al-10</t>
  </si>
  <si>
    <t>al-11</t>
  </si>
  <si>
    <t>Kumba-Mamfe</t>
  </si>
  <si>
    <t>al-13</t>
  </si>
  <si>
    <t>Mamfe-Kumba</t>
  </si>
  <si>
    <t>al-15</t>
  </si>
  <si>
    <t>kumba-buea</t>
  </si>
  <si>
    <t>al-17</t>
  </si>
  <si>
    <t>Limbe-Dla</t>
  </si>
  <si>
    <t>al-20</t>
  </si>
  <si>
    <t>al-22</t>
  </si>
  <si>
    <t>Bfsam-Dschg-Bfsam</t>
  </si>
  <si>
    <t>hor-2</t>
  </si>
  <si>
    <t>horline</t>
  </si>
  <si>
    <t>toll gate</t>
  </si>
  <si>
    <t>hor-3</t>
  </si>
  <si>
    <t>hor-4</t>
  </si>
  <si>
    <t>inter-city transport</t>
  </si>
  <si>
    <t>ken-r</t>
  </si>
  <si>
    <t>kennedy</t>
  </si>
  <si>
    <t>2/8</t>
  </si>
  <si>
    <t>judith-r</t>
  </si>
  <si>
    <t>7/9</t>
  </si>
  <si>
    <t>fel-r</t>
  </si>
  <si>
    <t>felix</t>
  </si>
  <si>
    <t>hor-r</t>
  </si>
  <si>
    <t>4/8</t>
  </si>
  <si>
    <t>jos-r</t>
  </si>
  <si>
    <t>josias</t>
  </si>
  <si>
    <t>al-2</t>
  </si>
  <si>
    <t>al-5</t>
  </si>
  <si>
    <t>al-8</t>
  </si>
  <si>
    <t>al-12</t>
  </si>
  <si>
    <t>al-14</t>
  </si>
  <si>
    <t>al-16</t>
  </si>
  <si>
    <t>al-19</t>
  </si>
  <si>
    <t>al-23</t>
  </si>
  <si>
    <t>photocopyx76</t>
  </si>
  <si>
    <t>al-18</t>
  </si>
  <si>
    <t>CD</t>
  </si>
  <si>
    <t>al-21</t>
  </si>
  <si>
    <t>x 4 photocopies</t>
  </si>
  <si>
    <t>x 40 photocopies</t>
  </si>
  <si>
    <t>aim-2</t>
  </si>
  <si>
    <t>aim-3</t>
  </si>
  <si>
    <t>x40 photocopies</t>
  </si>
  <si>
    <t>hor-1</t>
  </si>
  <si>
    <t>lawyer fees</t>
  </si>
  <si>
    <t>Me Mbuan</t>
  </si>
  <si>
    <t>mb-1</t>
  </si>
  <si>
    <t>mb-2</t>
  </si>
  <si>
    <t>mb-3</t>
  </si>
  <si>
    <t>mb-4</t>
  </si>
  <si>
    <t>x 3 employer register</t>
  </si>
  <si>
    <t>CNPS</t>
  </si>
  <si>
    <t>hor-5</t>
  </si>
  <si>
    <t>x 1 payslip</t>
  </si>
  <si>
    <t>registration CNPS</t>
  </si>
  <si>
    <t>hor-6</t>
  </si>
  <si>
    <t>Nya Aime</t>
  </si>
  <si>
    <t>bonus</t>
  </si>
  <si>
    <t>Alain bernard</t>
  </si>
  <si>
    <t>Vincent</t>
  </si>
  <si>
    <t>Phone-5</t>
  </si>
  <si>
    <t>Phone-12-12a</t>
  </si>
  <si>
    <t>Phone-22-22a</t>
  </si>
  <si>
    <t>Phone-32</t>
  </si>
  <si>
    <t>Phone-48</t>
  </si>
  <si>
    <t>Phone-55</t>
  </si>
  <si>
    <t>Phone-87</t>
  </si>
  <si>
    <t>Phone-93</t>
  </si>
  <si>
    <t>Phone-99</t>
  </si>
  <si>
    <t>Phone-99a</t>
  </si>
  <si>
    <t>Phone-99b</t>
  </si>
  <si>
    <t>14/9</t>
  </si>
  <si>
    <t>Phone-112</t>
  </si>
  <si>
    <t>Phone-124</t>
  </si>
  <si>
    <t>Phone-135</t>
  </si>
  <si>
    <t>Phone-144-145</t>
  </si>
  <si>
    <t>Phone-171-171a</t>
  </si>
  <si>
    <t>Phone-192</t>
  </si>
  <si>
    <t>Phone-195-196</t>
  </si>
  <si>
    <t>Phone-226</t>
  </si>
  <si>
    <t>Phone-229-230</t>
  </si>
  <si>
    <t>Phone-250</t>
  </si>
  <si>
    <t>Phone-279-280</t>
  </si>
  <si>
    <t>Phone-288-289</t>
  </si>
  <si>
    <t>Eric</t>
  </si>
  <si>
    <t>Phone-3</t>
  </si>
  <si>
    <t>Phone-19</t>
  </si>
  <si>
    <t>Phone-23</t>
  </si>
  <si>
    <t>Phone-33</t>
  </si>
  <si>
    <t>Phone-47</t>
  </si>
  <si>
    <t>Phone-52</t>
  </si>
  <si>
    <t>Phone-60</t>
  </si>
  <si>
    <t>Phone-66a</t>
  </si>
  <si>
    <t>Phone-71b</t>
  </si>
  <si>
    <t>Phone-83</t>
  </si>
  <si>
    <t>Phone-114</t>
  </si>
  <si>
    <t>Phone-143</t>
  </si>
  <si>
    <t>Phone-173</t>
  </si>
  <si>
    <t>Phone-191</t>
  </si>
  <si>
    <t>Phone-212</t>
  </si>
  <si>
    <t>Phone-225</t>
  </si>
  <si>
    <t>Phone-243</t>
  </si>
  <si>
    <t>Phone-254</t>
  </si>
  <si>
    <t>Phone-278</t>
  </si>
  <si>
    <t>Phone-286</t>
  </si>
  <si>
    <t>Anna</t>
  </si>
  <si>
    <t>Phone-15</t>
  </si>
  <si>
    <t>Phone-34</t>
  </si>
  <si>
    <t>Phone-54</t>
  </si>
  <si>
    <t>Phone-64</t>
  </si>
  <si>
    <t>Phone-79</t>
  </si>
  <si>
    <t>Phone-110</t>
  </si>
  <si>
    <t>Phone-125</t>
  </si>
  <si>
    <t>Phone-140</t>
  </si>
  <si>
    <t>Phone-175</t>
  </si>
  <si>
    <t>Phone-190</t>
  </si>
  <si>
    <t>Phone-214</t>
  </si>
  <si>
    <t>Phone-228</t>
  </si>
  <si>
    <t>Phone-246</t>
  </si>
  <si>
    <t>Phone-253</t>
  </si>
  <si>
    <t>Phone-269</t>
  </si>
  <si>
    <t>Phone-287</t>
  </si>
  <si>
    <t>Irene</t>
  </si>
  <si>
    <t>Phone-20a</t>
  </si>
  <si>
    <t>Phone-21</t>
  </si>
  <si>
    <t>Phone-43a</t>
  </si>
  <si>
    <t>Phone-49</t>
  </si>
  <si>
    <t>Phone-71a</t>
  </si>
  <si>
    <t>Phone-84</t>
  </si>
  <si>
    <t>Phone-85</t>
  </si>
  <si>
    <t>Phone-113</t>
  </si>
  <si>
    <t>Phone-141</t>
  </si>
  <si>
    <t>Phone-176</t>
  </si>
  <si>
    <t>Phone-245</t>
  </si>
  <si>
    <t>Phone-270</t>
  </si>
  <si>
    <t>Phone-294</t>
  </si>
  <si>
    <t>x1 hour internet</t>
  </si>
  <si>
    <t>media</t>
  </si>
  <si>
    <t>eri-2</t>
  </si>
  <si>
    <t>x1hour internet</t>
  </si>
  <si>
    <t>eri-4</t>
  </si>
  <si>
    <t>x6 hrs internet</t>
  </si>
  <si>
    <t>eri-7</t>
  </si>
  <si>
    <t>x30mins internet</t>
  </si>
  <si>
    <t>ire-4</t>
  </si>
  <si>
    <t>ire-5</t>
  </si>
  <si>
    <t>ire-6</t>
  </si>
  <si>
    <t>ann-r</t>
  </si>
  <si>
    <t>19/8</t>
  </si>
  <si>
    <t>eri-r</t>
  </si>
  <si>
    <t>special taxi</t>
  </si>
  <si>
    <t>ire-r</t>
  </si>
  <si>
    <t>vin-r</t>
  </si>
  <si>
    <t>vincent</t>
  </si>
  <si>
    <t xml:space="preserve">Bonuses scaled to result </t>
  </si>
  <si>
    <t>Le Liberal newspaper F</t>
  </si>
  <si>
    <t>British arrested - Paul Sullivan</t>
  </si>
  <si>
    <t>radio news flash E</t>
  </si>
  <si>
    <t>congo arrest</t>
  </si>
  <si>
    <t>radio news flash F</t>
  </si>
  <si>
    <t>radio news feature E</t>
  </si>
  <si>
    <t>parrots case Douala</t>
  </si>
  <si>
    <t>radio talkshow F</t>
  </si>
  <si>
    <t>Tania Siyam convicted in USA</t>
  </si>
  <si>
    <t>TV news feature E</t>
  </si>
  <si>
    <t>radio talkshow E</t>
  </si>
  <si>
    <t>Editing cost</t>
  </si>
  <si>
    <t>September recording</t>
  </si>
  <si>
    <t>recordings of radio news flashes, features and talkshows</t>
  </si>
  <si>
    <t>vin-3</t>
  </si>
  <si>
    <t>x1 cd production</t>
  </si>
  <si>
    <t>vin-1</t>
  </si>
  <si>
    <t>vin-2</t>
  </si>
  <si>
    <t>x1 CD bag</t>
  </si>
  <si>
    <t>ann-1</t>
  </si>
  <si>
    <t>x1 exercise book</t>
  </si>
  <si>
    <t>x11 newspapers</t>
  </si>
  <si>
    <t>ann-2</t>
  </si>
  <si>
    <t>x2 DVD</t>
  </si>
  <si>
    <t>ann-4</t>
  </si>
  <si>
    <t>x3 DVD</t>
  </si>
  <si>
    <t>ann-4a</t>
  </si>
  <si>
    <t>x4 CD bag</t>
  </si>
  <si>
    <t>ann-5</t>
  </si>
  <si>
    <t>x24 newspapers</t>
  </si>
  <si>
    <t>ann-6</t>
  </si>
  <si>
    <t>eri-1</t>
  </si>
  <si>
    <t>x196 photocopy</t>
  </si>
  <si>
    <t>eri-5</t>
  </si>
  <si>
    <t>x2 binding</t>
  </si>
  <si>
    <t>x10 audio cassette</t>
  </si>
  <si>
    <t>eri-6</t>
  </si>
  <si>
    <t>x3 mini dv cassette</t>
  </si>
  <si>
    <t>x5 page fax</t>
  </si>
  <si>
    <t>ire-1</t>
  </si>
  <si>
    <t>x20 photocopy</t>
  </si>
  <si>
    <t>ire-2</t>
  </si>
  <si>
    <t>x7 page fax</t>
  </si>
  <si>
    <t>ire-3</t>
  </si>
  <si>
    <t>x27 photocopy</t>
  </si>
  <si>
    <t>ire-7</t>
  </si>
  <si>
    <t>x321 photocopy</t>
  </si>
  <si>
    <t>ire-8</t>
  </si>
  <si>
    <t>x1 binding</t>
  </si>
  <si>
    <t>x 82 photocopy</t>
  </si>
  <si>
    <t>ire-9</t>
  </si>
  <si>
    <t>media officer</t>
  </si>
  <si>
    <t>Development assistant</t>
  </si>
  <si>
    <t>Anna Egbe</t>
  </si>
  <si>
    <t>Phone International</t>
  </si>
  <si>
    <t>Police and external relation</t>
  </si>
  <si>
    <t>Congo</t>
  </si>
  <si>
    <t>Phone-9</t>
  </si>
  <si>
    <t>Phone-36</t>
  </si>
  <si>
    <t>Phone-42</t>
  </si>
  <si>
    <t>Phone-117</t>
  </si>
  <si>
    <t>Phone-120</t>
  </si>
  <si>
    <t>Phone-123</t>
  </si>
  <si>
    <t>Phone-179-180</t>
  </si>
  <si>
    <t>Phone-181</t>
  </si>
  <si>
    <t>Phone-189</t>
  </si>
  <si>
    <t>Phone-198</t>
  </si>
  <si>
    <t>Thailand</t>
  </si>
  <si>
    <t>Phone-199</t>
  </si>
  <si>
    <t>Phone-216-217</t>
  </si>
  <si>
    <t>Phone-232-233</t>
  </si>
  <si>
    <t>house-report</t>
  </si>
  <si>
    <t>jos-1</t>
  </si>
  <si>
    <t>Cameroon-Congo-Cameroon</t>
  </si>
  <si>
    <t>policy and External relations</t>
  </si>
  <si>
    <t>aim-1</t>
  </si>
  <si>
    <t>extra loggage</t>
  </si>
  <si>
    <t>jos-3</t>
  </si>
  <si>
    <t>airport tax</t>
  </si>
  <si>
    <t>jos-4</t>
  </si>
  <si>
    <t>jos-5</t>
  </si>
  <si>
    <t>Ofir</t>
  </si>
  <si>
    <t>Phone-1</t>
  </si>
  <si>
    <t>Phone-7-7a</t>
  </si>
  <si>
    <t>Phone-22a</t>
  </si>
  <si>
    <t>Phone-30-31</t>
  </si>
  <si>
    <t>Phone-41</t>
  </si>
  <si>
    <t>Phone-51</t>
  </si>
  <si>
    <t>Phone-59</t>
  </si>
  <si>
    <t>Phone-63</t>
  </si>
  <si>
    <t>Phone-77</t>
  </si>
  <si>
    <t>Phone-90</t>
  </si>
  <si>
    <t>Phone-97-99</t>
  </si>
  <si>
    <t>Phone-102-103</t>
  </si>
  <si>
    <t>Phone-121-122</t>
  </si>
  <si>
    <t>Phone-131</t>
  </si>
  <si>
    <t>Phone-146</t>
  </si>
  <si>
    <t>Phone-161</t>
  </si>
  <si>
    <t>Phone-182</t>
  </si>
  <si>
    <t>Phone-201</t>
  </si>
  <si>
    <t>Phone-218</t>
  </si>
  <si>
    <t>Phone-238</t>
  </si>
  <si>
    <t>Phone-258</t>
  </si>
  <si>
    <t>Phone-261-262</t>
  </si>
  <si>
    <t>Phone-271</t>
  </si>
  <si>
    <t>Phone-283</t>
  </si>
  <si>
    <t>management</t>
  </si>
  <si>
    <t>Ofir-r</t>
  </si>
  <si>
    <t>Director</t>
  </si>
  <si>
    <t>Emeline</t>
  </si>
  <si>
    <t>Phone-14</t>
  </si>
  <si>
    <t>Phone-28</t>
  </si>
  <si>
    <t>Phone-44</t>
  </si>
  <si>
    <t>Phone-65</t>
  </si>
  <si>
    <t>Phone-73</t>
  </si>
  <si>
    <t>Phone-81</t>
  </si>
  <si>
    <t>Phone-100</t>
  </si>
  <si>
    <t>Phone-111</t>
  </si>
  <si>
    <t>Phone-130</t>
  </si>
  <si>
    <t>Phone-138</t>
  </si>
  <si>
    <t>Phone-151</t>
  </si>
  <si>
    <t>Phone-177-178</t>
  </si>
  <si>
    <t>Phone-194</t>
  </si>
  <si>
    <t>Phone-197</t>
  </si>
  <si>
    <t>Phone-222</t>
  </si>
  <si>
    <t>Phone-231</t>
  </si>
  <si>
    <t>Phone-248-249</t>
  </si>
  <si>
    <t>Phone-265</t>
  </si>
  <si>
    <t>Phone-290</t>
  </si>
  <si>
    <t>Arrey</t>
  </si>
  <si>
    <t>Phone-20</t>
  </si>
  <si>
    <t>Phone-35</t>
  </si>
  <si>
    <t>Phone-45</t>
  </si>
  <si>
    <t>Phone-50</t>
  </si>
  <si>
    <t>Phone-66</t>
  </si>
  <si>
    <t>Phone-109</t>
  </si>
  <si>
    <t>Phone-126</t>
  </si>
  <si>
    <t>Phone-137</t>
  </si>
  <si>
    <t>Phone-153</t>
  </si>
  <si>
    <t>Phone-172</t>
  </si>
  <si>
    <t>Phone-188</t>
  </si>
  <si>
    <t>Phone-200</t>
  </si>
  <si>
    <t>Phone-227</t>
  </si>
  <si>
    <t>Phone-244</t>
  </si>
  <si>
    <t>Phone-252</t>
  </si>
  <si>
    <t>Phone-268</t>
  </si>
  <si>
    <t>Phone-291</t>
  </si>
  <si>
    <t>Eme-r</t>
  </si>
  <si>
    <t>Arrey-r</t>
  </si>
  <si>
    <t>Arrey-8</t>
  </si>
  <si>
    <t>office cleaner</t>
  </si>
  <si>
    <t>Eme-1</t>
  </si>
  <si>
    <t>Eme-2</t>
  </si>
  <si>
    <t>x3 bulbs</t>
  </si>
  <si>
    <t>Eme-3</t>
  </si>
  <si>
    <t>Eme-4</t>
  </si>
  <si>
    <t>x1 glooves</t>
  </si>
  <si>
    <t>Eme-5</t>
  </si>
  <si>
    <t>x1 black ink</t>
  </si>
  <si>
    <t>Eme-11</t>
  </si>
  <si>
    <t>Eme-12</t>
  </si>
  <si>
    <t>x1 packet papers</t>
  </si>
  <si>
    <t>Eme-13</t>
  </si>
  <si>
    <t>Arrey-1</t>
  </si>
  <si>
    <t>x16 Photocopy</t>
  </si>
  <si>
    <t>Arrey-3</t>
  </si>
  <si>
    <t>x1 day projector rent</t>
  </si>
  <si>
    <t>eri-3</t>
  </si>
  <si>
    <t>Arrey-7a</t>
  </si>
  <si>
    <t>x8 Photocopy</t>
  </si>
  <si>
    <t>Arrey-7</t>
  </si>
  <si>
    <t>x2L la croix</t>
  </si>
  <si>
    <t>ann-3</t>
  </si>
  <si>
    <t>x2L liquid pax</t>
  </si>
  <si>
    <t>x4 Tissues</t>
  </si>
  <si>
    <t>Arrey-18</t>
  </si>
  <si>
    <t>x1 packet Papers</t>
  </si>
  <si>
    <t>Arrey-21</t>
  </si>
  <si>
    <t>x10 gabbage bags</t>
  </si>
  <si>
    <t>Arrey-22</t>
  </si>
  <si>
    <t xml:space="preserve">x100 Plastic Sleeves </t>
  </si>
  <si>
    <t>Arrey-23</t>
  </si>
  <si>
    <t>Arrey-24</t>
  </si>
  <si>
    <t>x12 envelopes</t>
  </si>
  <si>
    <t>Arrey-25</t>
  </si>
  <si>
    <t>x12 Files</t>
  </si>
  <si>
    <t>x2 plastic band</t>
  </si>
  <si>
    <t>Arrey-32</t>
  </si>
  <si>
    <t>office pins</t>
  </si>
  <si>
    <t xml:space="preserve"> stapling pins</t>
  </si>
  <si>
    <t>x10 Block Notes</t>
  </si>
  <si>
    <t>x30 seperators</t>
  </si>
  <si>
    <t>x3 permanent makers</t>
  </si>
  <si>
    <t>x1 corrector</t>
  </si>
  <si>
    <t>x60 Photocopy</t>
  </si>
  <si>
    <t>Arrey-42</t>
  </si>
  <si>
    <t>Arrey-43</t>
  </si>
  <si>
    <t>Arrey-44</t>
  </si>
  <si>
    <t>Ajax</t>
  </si>
  <si>
    <t>Arrey-45</t>
  </si>
  <si>
    <t>toilet soap</t>
  </si>
  <si>
    <t>x1 air refresher</t>
  </si>
  <si>
    <t>eri-8</t>
  </si>
  <si>
    <t>Phone check up</t>
  </si>
  <si>
    <t>transfer fees</t>
  </si>
  <si>
    <t>Western union</t>
  </si>
  <si>
    <t>Eme-9</t>
  </si>
  <si>
    <t>Transfer Fees</t>
  </si>
  <si>
    <t>Express Union</t>
  </si>
  <si>
    <t>Arrey-2</t>
  </si>
  <si>
    <t>Arrey-4</t>
  </si>
  <si>
    <t>Arrey-5</t>
  </si>
  <si>
    <t>Arrey-6</t>
  </si>
  <si>
    <t>Arrey-9</t>
  </si>
  <si>
    <t>Arrey-10</t>
  </si>
  <si>
    <t>Arrey-11</t>
  </si>
  <si>
    <t>Arrey-12</t>
  </si>
  <si>
    <t>Arrey-13</t>
  </si>
  <si>
    <t>Arrey-14</t>
  </si>
  <si>
    <t>Arrey-15</t>
  </si>
  <si>
    <t>Arrey-16</t>
  </si>
  <si>
    <t>Arrey-17</t>
  </si>
  <si>
    <t>Arrey-19</t>
  </si>
  <si>
    <t>Arrey-20</t>
  </si>
  <si>
    <t>Arrey-26</t>
  </si>
  <si>
    <t>Arrey-27</t>
  </si>
  <si>
    <t>Arrey-28</t>
  </si>
  <si>
    <t>Arrey-29</t>
  </si>
  <si>
    <t>Arrey-30</t>
  </si>
  <si>
    <t>Arrey-31</t>
  </si>
  <si>
    <t>Arrey-33</t>
  </si>
  <si>
    <t>Arrey-34</t>
  </si>
  <si>
    <t>Arrey-35</t>
  </si>
  <si>
    <t>Arrey-36</t>
  </si>
  <si>
    <t>Arrey-37</t>
  </si>
  <si>
    <t>Arrey-38</t>
  </si>
  <si>
    <t>Arrey-39</t>
  </si>
  <si>
    <t>Arrey-40</t>
  </si>
  <si>
    <t>Arrey-41</t>
  </si>
  <si>
    <t>Arrey-46</t>
  </si>
  <si>
    <t>Arrey-47</t>
  </si>
  <si>
    <t>Arrey-48</t>
  </si>
  <si>
    <t>Arrey-49</t>
  </si>
  <si>
    <t>Arrey-50</t>
  </si>
  <si>
    <t>Security Alarm</t>
  </si>
  <si>
    <t>x17 days Night watch</t>
  </si>
  <si>
    <t>Eme-7</t>
  </si>
  <si>
    <t>Security</t>
  </si>
  <si>
    <t>Director traveled to Israel</t>
  </si>
  <si>
    <t>Bank charges</t>
  </si>
  <si>
    <t>UNICS</t>
  </si>
  <si>
    <t>31/9</t>
  </si>
  <si>
    <t>Afriland</t>
  </si>
  <si>
    <t>rent</t>
  </si>
  <si>
    <t>rent+bills</t>
  </si>
  <si>
    <t>office report</t>
  </si>
  <si>
    <t>Electricity-SONEL</t>
  </si>
  <si>
    <t>Rent + bills</t>
  </si>
  <si>
    <t>water-SNEC</t>
  </si>
  <si>
    <t>rent + bills</t>
  </si>
  <si>
    <t>Secretary</t>
  </si>
  <si>
    <t>AmountCFA</t>
  </si>
  <si>
    <t>Donor</t>
  </si>
  <si>
    <t>Born Free</t>
  </si>
  <si>
    <t>Used</t>
  </si>
  <si>
    <t>FWS</t>
  </si>
  <si>
    <t>Rufford Foundation</t>
  </si>
  <si>
    <t>WSPA</t>
  </si>
  <si>
    <t>ProWildlife</t>
  </si>
  <si>
    <t>Arcus</t>
  </si>
  <si>
    <t>TOTAL</t>
  </si>
  <si>
    <t>Used April</t>
  </si>
  <si>
    <t>Used June</t>
  </si>
  <si>
    <t>Donated July</t>
  </si>
  <si>
    <t>Used July</t>
  </si>
  <si>
    <t>Used August</t>
  </si>
  <si>
    <t>Used September</t>
  </si>
  <si>
    <t>US FWS</t>
  </si>
  <si>
    <t>Donated September</t>
  </si>
  <si>
    <t>Used January</t>
  </si>
  <si>
    <t>Used February</t>
  </si>
  <si>
    <t>Used March</t>
  </si>
  <si>
    <t>Used May</t>
  </si>
  <si>
    <t>Donated March</t>
  </si>
  <si>
    <t xml:space="preserve">                                                                            </t>
  </si>
  <si>
    <t>Donated May</t>
  </si>
  <si>
    <t>Guarantee</t>
  </si>
  <si>
    <t>equipping office</t>
  </si>
  <si>
    <t>House-rep</t>
  </si>
  <si>
    <t xml:space="preserve">      TOTAL EXPENDITURE SEPTEMBER</t>
  </si>
  <si>
    <t>September</t>
  </si>
  <si>
    <t>Passing to October 08</t>
  </si>
  <si>
    <t>Passing to October  08</t>
  </si>
  <si>
    <t>$1=450CFA</t>
  </si>
  <si>
    <t>I37</t>
  </si>
  <si>
    <t>9-Phone-176A</t>
  </si>
  <si>
    <t>9-Phone-203a</t>
  </si>
  <si>
    <t>18-Phone-220b</t>
  </si>
  <si>
    <t>17-Phone-220a</t>
  </si>
  <si>
    <t>18-Phone-242a</t>
  </si>
  <si>
    <t>21-Phone-277a</t>
  </si>
  <si>
    <t>24-Phone-91a</t>
  </si>
  <si>
    <t xml:space="preserve">24 inv,5 provinces </t>
  </si>
  <si>
    <t>follow up 33 cases 6 locked subjects</t>
  </si>
  <si>
    <t xml:space="preserve">16 media pieces </t>
  </si>
  <si>
    <t>x2 hrs taxi</t>
  </si>
  <si>
    <t>Roof repair</t>
  </si>
  <si>
    <t>congo</t>
  </si>
  <si>
    <t>Phone-95</t>
  </si>
  <si>
    <t>Phone-89a</t>
  </si>
  <si>
    <t>Phone-96a</t>
  </si>
  <si>
    <t>Money transferred to the Bank</t>
  </si>
  <si>
    <t>Transaction to the account</t>
  </si>
  <si>
    <t>Real Ex Rate=450</t>
  </si>
  <si>
    <t>Bank Ex Rate=451.73</t>
  </si>
  <si>
    <t>USFWS</t>
  </si>
  <si>
    <t>x1black Ink</t>
  </si>
  <si>
    <t>Phone-68-69</t>
  </si>
  <si>
    <t>Phone-70-71</t>
  </si>
  <si>
    <t>24-Jul-1</t>
  </si>
  <si>
    <t>Airticket penalty</t>
  </si>
  <si>
    <t>policy and external relations</t>
  </si>
  <si>
    <t>Geneva</t>
  </si>
  <si>
    <t>hor-5a</t>
  </si>
  <si>
    <t>x1infonotes</t>
  </si>
  <si>
    <t>rat trap</t>
  </si>
  <si>
    <t>x2 Staples packs</t>
  </si>
  <si>
    <t>x4 toilet Tissues</t>
  </si>
  <si>
    <t>RALF logo Design</t>
  </si>
  <si>
    <t>x9 printing pictures</t>
  </si>
  <si>
    <t>x 2 office chairs</t>
  </si>
  <si>
    <t>Congo Replication</t>
  </si>
  <si>
    <t>Yde-Bafoussam</t>
  </si>
  <si>
    <t>Dschang-Bafoussam</t>
  </si>
  <si>
    <t xml:space="preserve">x6 hrs Internet </t>
  </si>
  <si>
    <t xml:space="preserve"> Transport</t>
  </si>
  <si>
    <t xml:space="preserve"> Feeding</t>
  </si>
  <si>
    <t xml:space="preserve">FINANCIAL REPORT      -   September 2008 Summary    </t>
  </si>
  <si>
    <t xml:space="preserve">FINANCIAL REPORT      -September 2008     </t>
  </si>
  <si>
    <t>I26</t>
  </si>
  <si>
    <t>I30</t>
  </si>
  <si>
    <t>Donated November</t>
  </si>
  <si>
    <t>Passing to September 08</t>
  </si>
  <si>
    <t>Donated December</t>
  </si>
  <si>
    <t>Personnel</t>
  </si>
  <si>
    <t>personnel of media officer is supplemented by bonuses scaled to results</t>
  </si>
  <si>
    <t>personnel</t>
  </si>
  <si>
    <t xml:space="preserve">personnel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</si>
</sst>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₪&quot;\ #,##0;&quot;₪&quot;\ \-#,##0"/>
    <numFmt numFmtId="181" formatCode="&quot;₪&quot;\ #,##0;[Red]&quot;₪&quot;\ \-#,##0"/>
    <numFmt numFmtId="182" formatCode="&quot;₪&quot;\ #,##0.00;&quot;₪&quot;\ \-#,##0.00"/>
    <numFmt numFmtId="183" formatCode="&quot;₪&quot;\ #,##0.00;[Red]&quot;₪&quot;\ \-#,##0.00"/>
    <numFmt numFmtId="184" formatCode="_ &quot;₪&quot;\ * #,##0_ ;_ &quot;₪&quot;\ * \-#,##0_ ;_ &quot;₪&quot;\ * &quot;-&quot;_ ;_ @_ "/>
    <numFmt numFmtId="185" formatCode="_ * #,##0_ ;_ * \-#,##0_ ;_ * &quot;-&quot;_ ;_ @_ "/>
    <numFmt numFmtId="186" formatCode="_ &quot;₪&quot;\ * #,##0.00_ ;_ &quot;₪&quot;\ * \-#,##0.00_ ;_ &quot;₪&quot;\ * &quot;-&quot;??_ ;_ @_ "/>
    <numFmt numFmtId="187" formatCode="_ * #,##0.00_ ;_ * \-#,##0.00_ ;_ * &quot;-&quot;??_ ;_ @_ "/>
    <numFmt numFmtId="188" formatCode="m/d"/>
    <numFmt numFmtId="189" formatCode="m/d/yy"/>
    <numFmt numFmtId="190" formatCode="#,##0;[Red]#,##0"/>
    <numFmt numFmtId="191" formatCode="#,##0_ ;[Red]\-#,##0\ "/>
    <numFmt numFmtId="192" formatCode="[$$-409]#,##0.0;[Red][$$-409]#,##0.0"/>
    <numFmt numFmtId="193" formatCode="[$$-409]#,##0;[Red][$$-409]#,##0"/>
    <numFmt numFmtId="194" formatCode="&quot;$&quot;#,##0"/>
    <numFmt numFmtId="195" formatCode="#,##0.00;[Red]#,##0.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sz val="9"/>
      <name val="Arial"/>
      <family val="2"/>
    </font>
    <font>
      <sz val="10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20"/>
      <name val="Arial"/>
      <family val="2"/>
    </font>
    <font>
      <sz val="8"/>
      <name val="Arial"/>
      <family val="0"/>
    </font>
    <font>
      <sz val="10"/>
      <color indexed="50"/>
      <name val="Arial"/>
      <family val="2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10"/>
      <color indexed="46"/>
      <name val="Arial"/>
      <family val="2"/>
    </font>
    <font>
      <sz val="10"/>
      <color indexed="21"/>
      <name val="Arial"/>
      <family val="2"/>
    </font>
    <font>
      <sz val="10"/>
      <color indexed="60"/>
      <name val="Arial"/>
      <family val="2"/>
    </font>
    <font>
      <sz val="9"/>
      <color indexed="53"/>
      <name val="Arial"/>
      <family val="2"/>
    </font>
    <font>
      <sz val="8"/>
      <color indexed="20"/>
      <name val="Arial"/>
      <family val="2"/>
    </font>
    <font>
      <sz val="10"/>
      <color indexed="40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sz val="8"/>
      <color indexed="14"/>
      <name val="Arial"/>
      <family val="2"/>
    </font>
    <font>
      <sz val="10"/>
      <color indexed="54"/>
      <name val="Arial"/>
      <family val="2"/>
    </font>
    <font>
      <b/>
      <sz val="9"/>
      <color indexed="50"/>
      <name val="Arial"/>
      <family val="2"/>
    </font>
    <font>
      <sz val="10"/>
      <color indexed="19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0"/>
    </font>
    <font>
      <sz val="9"/>
      <color indexed="20"/>
      <name val="Arial"/>
      <family val="2"/>
    </font>
    <font>
      <u val="single"/>
      <sz val="10"/>
      <color indexed="20"/>
      <name val="Arial"/>
      <family val="2"/>
    </font>
    <font>
      <b/>
      <sz val="10"/>
      <color indexed="21"/>
      <name val="Arial"/>
      <family val="2"/>
    </font>
    <font>
      <b/>
      <sz val="10"/>
      <color indexed="50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190" fontId="1" fillId="0" borderId="0" xfId="0" applyNumberFormat="1" applyFont="1" applyAlignment="1">
      <alignment horizontal="center"/>
    </xf>
    <xf numFmtId="19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6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0" fontId="0" fillId="2" borderId="0" xfId="0" applyNumberFormat="1" applyFill="1" applyAlignment="1">
      <alignment/>
    </xf>
    <xf numFmtId="190" fontId="7" fillId="2" borderId="0" xfId="0" applyNumberFormat="1" applyFont="1" applyFill="1" applyAlignment="1">
      <alignment/>
    </xf>
    <xf numFmtId="192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90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19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center"/>
    </xf>
    <xf numFmtId="192" fontId="1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2" xfId="0" applyNumberForma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 horizontal="left"/>
    </xf>
    <xf numFmtId="49" fontId="0" fillId="0" borderId="2" xfId="0" applyNumberFormat="1" applyFill="1" applyBorder="1" applyAlignment="1">
      <alignment horizontal="center"/>
    </xf>
    <xf numFmtId="3" fontId="0" fillId="0" borderId="2" xfId="0" applyNumberFormat="1" applyFont="1" applyFill="1" applyBorder="1" applyAlignment="1">
      <alignment/>
    </xf>
    <xf numFmtId="192" fontId="0" fillId="0" borderId="2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3" xfId="0" applyNumberFormat="1" applyBorder="1" applyAlignment="1">
      <alignment/>
    </xf>
    <xf numFmtId="3" fontId="1" fillId="0" borderId="3" xfId="0" applyNumberFormat="1" applyFont="1" applyFill="1" applyBorder="1" applyAlignment="1">
      <alignment/>
    </xf>
    <xf numFmtId="49" fontId="1" fillId="0" borderId="3" xfId="0" applyNumberFormat="1" applyFont="1" applyBorder="1" applyAlignment="1">
      <alignment/>
    </xf>
    <xf numFmtId="49" fontId="0" fillId="0" borderId="3" xfId="0" applyNumberFormat="1" applyFill="1" applyBorder="1" applyAlignment="1">
      <alignment/>
    </xf>
    <xf numFmtId="49" fontId="0" fillId="0" borderId="3" xfId="0" applyNumberFormat="1" applyFont="1" applyFill="1" applyBorder="1" applyAlignment="1">
      <alignment horizontal="left"/>
    </xf>
    <xf numFmtId="49" fontId="0" fillId="0" borderId="3" xfId="0" applyNumberFormat="1" applyBorder="1" applyAlignment="1">
      <alignment horizontal="center"/>
    </xf>
    <xf numFmtId="3" fontId="0" fillId="0" borderId="3" xfId="0" applyNumberFormat="1" applyBorder="1" applyAlignment="1">
      <alignment/>
    </xf>
    <xf numFmtId="192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3" fontId="1" fillId="0" borderId="3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/>
    </xf>
    <xf numFmtId="3" fontId="8" fillId="0" borderId="3" xfId="0" applyNumberFormat="1" applyFont="1" applyBorder="1" applyAlignment="1">
      <alignment/>
    </xf>
    <xf numFmtId="49" fontId="1" fillId="2" borderId="0" xfId="0" applyNumberFormat="1" applyFont="1" applyFill="1" applyBorder="1" applyAlignment="1">
      <alignment/>
    </xf>
    <xf numFmtId="14" fontId="0" fillId="2" borderId="0" xfId="0" applyNumberFormat="1" applyFill="1" applyBorder="1" applyAlignment="1">
      <alignment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Alignment="1">
      <alignment horizontal="left"/>
    </xf>
    <xf numFmtId="3" fontId="0" fillId="2" borderId="0" xfId="0" applyNumberFormat="1" applyFill="1" applyAlignment="1">
      <alignment/>
    </xf>
    <xf numFmtId="19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Fill="1" applyAlignment="1">
      <alignment horizontal="left"/>
    </xf>
    <xf numFmtId="3" fontId="1" fillId="2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 horizontal="left"/>
    </xf>
    <xf numFmtId="192" fontId="0" fillId="0" borderId="0" xfId="0" applyNumberFormat="1" applyFont="1" applyFill="1" applyAlignment="1">
      <alignment/>
    </xf>
    <xf numFmtId="3" fontId="0" fillId="2" borderId="0" xfId="0" applyNumberFormat="1" applyFont="1" applyFill="1" applyBorder="1" applyAlignment="1">
      <alignment/>
    </xf>
    <xf numFmtId="192" fontId="0" fillId="2" borderId="0" xfId="0" applyNumberFormat="1" applyFont="1" applyFill="1" applyAlignment="1">
      <alignment/>
    </xf>
    <xf numFmtId="49" fontId="1" fillId="0" borderId="3" xfId="0" applyNumberFormat="1" applyFont="1" applyFill="1" applyBorder="1" applyAlignment="1">
      <alignment horizontal="left"/>
    </xf>
    <xf numFmtId="49" fontId="0" fillId="0" borderId="3" xfId="0" applyNumberFormat="1" applyFont="1" applyBorder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12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3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3" fontId="0" fillId="0" borderId="3" xfId="0" applyNumberFormat="1" applyFont="1" applyFill="1" applyBorder="1" applyAlignment="1">
      <alignment/>
    </xf>
    <xf numFmtId="49" fontId="1" fillId="2" borderId="0" xfId="0" applyNumberFormat="1" applyFont="1" applyFill="1" applyAlignment="1">
      <alignment/>
    </xf>
    <xf numFmtId="0" fontId="0" fillId="0" borderId="0" xfId="0" applyNumberFormat="1" applyFill="1" applyBorder="1" applyAlignment="1">
      <alignment horizontal="left"/>
    </xf>
    <xf numFmtId="49" fontId="0" fillId="0" borderId="0" xfId="19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0" fontId="0" fillId="0" borderId="0" xfId="0" applyNumberForma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4" xfId="0" applyNumberFormat="1" applyFill="1" applyBorder="1" applyAlignment="1">
      <alignment/>
    </xf>
    <xf numFmtId="192" fontId="0" fillId="0" borderId="3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9" fontId="0" fillId="2" borderId="0" xfId="0" applyNumberFormat="1" applyFill="1" applyAlignment="1">
      <alignment horizontal="left"/>
    </xf>
    <xf numFmtId="1" fontId="0" fillId="0" borderId="0" xfId="0" applyNumberFormat="1" applyFill="1" applyBorder="1" applyAlignment="1">
      <alignment/>
    </xf>
    <xf numFmtId="192" fontId="0" fillId="0" borderId="4" xfId="0" applyNumberFormat="1" applyBorder="1" applyAlignment="1">
      <alignment/>
    </xf>
    <xf numFmtId="192" fontId="15" fillId="0" borderId="3" xfId="0" applyNumberFormat="1" applyFont="1" applyBorder="1" applyAlignment="1">
      <alignment/>
    </xf>
    <xf numFmtId="0" fontId="16" fillId="0" borderId="0" xfId="0" applyFont="1" applyAlignment="1">
      <alignment/>
    </xf>
    <xf numFmtId="3" fontId="0" fillId="0" borderId="2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2" xfId="0" applyNumberFormat="1" applyBorder="1" applyAlignment="1">
      <alignment horizontal="center"/>
    </xf>
    <xf numFmtId="192" fontId="0" fillId="0" borderId="2" xfId="0" applyNumberFormat="1" applyBorder="1" applyAlignment="1">
      <alignment/>
    </xf>
    <xf numFmtId="192" fontId="0" fillId="0" borderId="0" xfId="0" applyNumberFormat="1" applyBorder="1" applyAlignment="1">
      <alignment/>
    </xf>
    <xf numFmtId="3" fontId="17" fillId="0" borderId="2" xfId="0" applyNumberFormat="1" applyFont="1" applyFill="1" applyBorder="1" applyAlignment="1">
      <alignment/>
    </xf>
    <xf numFmtId="49" fontId="17" fillId="0" borderId="2" xfId="0" applyNumberFormat="1" applyFont="1" applyBorder="1" applyAlignment="1">
      <alignment/>
    </xf>
    <xf numFmtId="49" fontId="17" fillId="0" borderId="2" xfId="0" applyNumberFormat="1" applyFont="1" applyFill="1" applyBorder="1" applyAlignment="1">
      <alignment/>
    </xf>
    <xf numFmtId="49" fontId="17" fillId="0" borderId="2" xfId="0" applyNumberFormat="1" applyFont="1" applyBorder="1" applyAlignment="1">
      <alignment horizontal="center"/>
    </xf>
    <xf numFmtId="190" fontId="0" fillId="0" borderId="0" xfId="0" applyNumberFormat="1" applyBorder="1" applyAlignment="1">
      <alignment/>
    </xf>
    <xf numFmtId="49" fontId="16" fillId="0" borderId="0" xfId="0" applyNumberFormat="1" applyFont="1" applyFill="1" applyAlignment="1">
      <alignment/>
    </xf>
    <xf numFmtId="3" fontId="18" fillId="0" borderId="2" xfId="0" applyNumberFormat="1" applyFont="1" applyFill="1" applyBorder="1" applyAlignment="1">
      <alignment/>
    </xf>
    <xf numFmtId="49" fontId="18" fillId="0" borderId="2" xfId="0" applyNumberFormat="1" applyFont="1" applyFill="1" applyBorder="1" applyAlignment="1">
      <alignment/>
    </xf>
    <xf numFmtId="49" fontId="16" fillId="0" borderId="2" xfId="0" applyNumberFormat="1" applyFont="1" applyBorder="1" applyAlignment="1">
      <alignment horizontal="center"/>
    </xf>
    <xf numFmtId="3" fontId="16" fillId="0" borderId="2" xfId="0" applyNumberFormat="1" applyFont="1" applyFill="1" applyBorder="1" applyAlignment="1">
      <alignment/>
    </xf>
    <xf numFmtId="49" fontId="16" fillId="0" borderId="2" xfId="0" applyNumberFormat="1" applyFont="1" applyBorder="1" applyAlignment="1">
      <alignment/>
    </xf>
    <xf numFmtId="49" fontId="16" fillId="0" borderId="2" xfId="0" applyNumberFormat="1" applyFont="1" applyFill="1" applyBorder="1" applyAlignment="1">
      <alignment/>
    </xf>
    <xf numFmtId="3" fontId="8" fillId="0" borderId="2" xfId="0" applyNumberFormat="1" applyFont="1" applyBorder="1" applyAlignment="1">
      <alignment/>
    </xf>
    <xf numFmtId="0" fontId="19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3" fontId="3" fillId="0" borderId="2" xfId="0" applyNumberFormat="1" applyFont="1" applyFill="1" applyBorder="1" applyAlignment="1">
      <alignment/>
    </xf>
    <xf numFmtId="49" fontId="3" fillId="0" borderId="2" xfId="0" applyNumberFormat="1" applyFont="1" applyFill="1" applyBorder="1" applyAlignment="1">
      <alignment/>
    </xf>
    <xf numFmtId="49" fontId="20" fillId="0" borderId="2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3" fontId="20" fillId="0" borderId="2" xfId="0" applyNumberFormat="1" applyFont="1" applyFill="1" applyBorder="1" applyAlignment="1">
      <alignment/>
    </xf>
    <xf numFmtId="49" fontId="20" fillId="0" borderId="2" xfId="0" applyNumberFormat="1" applyFont="1" applyFill="1" applyBorder="1" applyAlignment="1">
      <alignment/>
    </xf>
    <xf numFmtId="3" fontId="12" fillId="0" borderId="2" xfId="0" applyNumberFormat="1" applyFont="1" applyFill="1" applyBorder="1" applyAlignment="1">
      <alignment/>
    </xf>
    <xf numFmtId="49" fontId="12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49" fontId="0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 horizontal="center"/>
    </xf>
    <xf numFmtId="193" fontId="0" fillId="0" borderId="2" xfId="0" applyNumberFormat="1" applyBorder="1" applyAlignment="1">
      <alignment/>
    </xf>
    <xf numFmtId="192" fontId="15" fillId="0" borderId="0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49" fontId="17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 horizontal="center"/>
    </xf>
    <xf numFmtId="3" fontId="16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 horizontal="center"/>
    </xf>
    <xf numFmtId="192" fontId="16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3" fontId="8" fillId="0" borderId="0" xfId="0" applyNumberFormat="1" applyFont="1" applyAlignment="1">
      <alignment/>
    </xf>
    <xf numFmtId="3" fontId="23" fillId="2" borderId="0" xfId="0" applyNumberFormat="1" applyFont="1" applyFill="1" applyAlignment="1">
      <alignment/>
    </xf>
    <xf numFmtId="49" fontId="18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/>
    </xf>
    <xf numFmtId="192" fontId="15" fillId="2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3" fontId="25" fillId="0" borderId="0" xfId="0" applyNumberFormat="1" applyFont="1" applyFill="1" applyAlignment="1">
      <alignment/>
    </xf>
    <xf numFmtId="49" fontId="25" fillId="0" borderId="0" xfId="0" applyNumberFormat="1" applyFont="1" applyFill="1" applyAlignment="1">
      <alignment/>
    </xf>
    <xf numFmtId="49" fontId="25" fillId="0" borderId="0" xfId="0" applyNumberFormat="1" applyFont="1" applyFill="1" applyAlignment="1">
      <alignment horizontal="center"/>
    </xf>
    <xf numFmtId="192" fontId="15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49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49" fontId="26" fillId="0" borderId="0" xfId="0" applyNumberFormat="1" applyFont="1" applyFill="1" applyAlignment="1">
      <alignment horizontal="center"/>
    </xf>
    <xf numFmtId="192" fontId="27" fillId="0" borderId="0" xfId="0" applyNumberFormat="1" applyFont="1" applyFill="1" applyAlignment="1">
      <alignment/>
    </xf>
    <xf numFmtId="192" fontId="26" fillId="0" borderId="0" xfId="0" applyNumberFormat="1" applyFont="1" applyFill="1" applyAlignment="1">
      <alignment/>
    </xf>
    <xf numFmtId="0" fontId="26" fillId="0" borderId="0" xfId="0" applyFont="1" applyFill="1" applyBorder="1" applyAlignment="1">
      <alignment/>
    </xf>
    <xf numFmtId="0" fontId="26" fillId="2" borderId="0" xfId="0" applyFont="1" applyFill="1" applyAlignment="1">
      <alignment/>
    </xf>
    <xf numFmtId="49" fontId="16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0" fontId="28" fillId="0" borderId="0" xfId="0" applyFont="1" applyFill="1" applyAlignment="1">
      <alignment/>
    </xf>
    <xf numFmtId="49" fontId="16" fillId="2" borderId="0" xfId="0" applyNumberFormat="1" applyFont="1" applyFill="1" applyAlignment="1">
      <alignment/>
    </xf>
    <xf numFmtId="3" fontId="29" fillId="2" borderId="0" xfId="0" applyNumberFormat="1" applyFont="1" applyFill="1" applyAlignment="1">
      <alignment/>
    </xf>
    <xf numFmtId="49" fontId="16" fillId="2" borderId="0" xfId="0" applyNumberFormat="1" applyFont="1" applyFill="1" applyAlignment="1">
      <alignment horizontal="center"/>
    </xf>
    <xf numFmtId="192" fontId="16" fillId="2" borderId="0" xfId="0" applyNumberFormat="1" applyFont="1" applyFill="1" applyAlignment="1">
      <alignment/>
    </xf>
    <xf numFmtId="0" fontId="28" fillId="2" borderId="0" xfId="0" applyFont="1" applyFill="1" applyAlignment="1">
      <alignment/>
    </xf>
    <xf numFmtId="0" fontId="30" fillId="0" borderId="0" xfId="0" applyFont="1" applyFill="1" applyAlignment="1">
      <alignment/>
    </xf>
    <xf numFmtId="3" fontId="18" fillId="0" borderId="0" xfId="0" applyNumberFormat="1" applyFont="1" applyAlignment="1">
      <alignment/>
    </xf>
    <xf numFmtId="49" fontId="3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49" fontId="30" fillId="0" borderId="0" xfId="0" applyNumberFormat="1" applyFont="1" applyFill="1" applyAlignment="1">
      <alignment horizontal="center"/>
    </xf>
    <xf numFmtId="192" fontId="3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30" fillId="2" borderId="0" xfId="0" applyNumberFormat="1" applyFont="1" applyFill="1" applyAlignment="1">
      <alignment/>
    </xf>
    <xf numFmtId="3" fontId="31" fillId="2" borderId="0" xfId="0" applyNumberFormat="1" applyFont="1" applyFill="1" applyAlignment="1">
      <alignment/>
    </xf>
    <xf numFmtId="49" fontId="30" fillId="2" borderId="0" xfId="0" applyNumberFormat="1" applyFont="1" applyFill="1" applyAlignment="1">
      <alignment horizontal="center"/>
    </xf>
    <xf numFmtId="192" fontId="30" fillId="2" borderId="0" xfId="0" applyNumberFormat="1" applyFont="1" applyFill="1" applyAlignment="1">
      <alignment/>
    </xf>
    <xf numFmtId="49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49" fontId="20" fillId="2" borderId="0" xfId="0" applyNumberFormat="1" applyFont="1" applyFill="1" applyAlignment="1">
      <alignment/>
    </xf>
    <xf numFmtId="3" fontId="20" fillId="2" borderId="0" xfId="0" applyNumberFormat="1" applyFont="1" applyFill="1" applyAlignment="1">
      <alignment/>
    </xf>
    <xf numFmtId="49" fontId="20" fillId="2" borderId="0" xfId="0" applyNumberFormat="1" applyFont="1" applyFill="1" applyAlignment="1">
      <alignment horizontal="center"/>
    </xf>
    <xf numFmtId="0" fontId="20" fillId="2" borderId="0" xfId="0" applyFont="1" applyFill="1" applyAlignment="1">
      <alignment/>
    </xf>
    <xf numFmtId="49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Fill="1" applyAlignment="1">
      <alignment/>
    </xf>
    <xf numFmtId="192" fontId="32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9" fontId="12" fillId="2" borderId="0" xfId="0" applyNumberFormat="1" applyFont="1" applyFill="1" applyAlignment="1">
      <alignment/>
    </xf>
    <xf numFmtId="3" fontId="12" fillId="2" borderId="0" xfId="0" applyNumberFormat="1" applyFont="1" applyFill="1" applyAlignment="1">
      <alignment/>
    </xf>
    <xf numFmtId="49" fontId="12" fillId="2" borderId="0" xfId="0" applyNumberFormat="1" applyFont="1" applyFill="1" applyAlignment="1">
      <alignment horizontal="center"/>
    </xf>
    <xf numFmtId="192" fontId="32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0" fontId="0" fillId="2" borderId="0" xfId="0" applyFont="1" applyFill="1" applyAlignment="1">
      <alignment/>
    </xf>
    <xf numFmtId="3" fontId="18" fillId="2" borderId="0" xfId="0" applyNumberFormat="1" applyFont="1" applyFill="1" applyAlignment="1">
      <alignment/>
    </xf>
    <xf numFmtId="49" fontId="18" fillId="0" borderId="0" xfId="0" applyNumberFormat="1" applyFont="1" applyFill="1" applyAlignment="1">
      <alignment horizontal="center"/>
    </xf>
    <xf numFmtId="190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3" fontId="33" fillId="0" borderId="0" xfId="0" applyNumberFormat="1" applyFont="1" applyFill="1" applyAlignment="1">
      <alignment/>
    </xf>
    <xf numFmtId="194" fontId="18" fillId="0" borderId="0" xfId="0" applyNumberFormat="1" applyFont="1" applyFill="1" applyAlignment="1">
      <alignment/>
    </xf>
    <xf numFmtId="195" fontId="18" fillId="0" borderId="0" xfId="0" applyNumberFormat="1" applyFont="1" applyFill="1" applyBorder="1" applyAlignment="1">
      <alignment/>
    </xf>
    <xf numFmtId="49" fontId="14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49" fontId="4" fillId="0" borderId="0" xfId="0" applyNumberFormat="1" applyFont="1" applyAlignment="1">
      <alignment horizontal="left"/>
    </xf>
    <xf numFmtId="0" fontId="0" fillId="0" borderId="0" xfId="0" applyFill="1" applyAlignment="1">
      <alignment horizontal="left"/>
    </xf>
    <xf numFmtId="49" fontId="0" fillId="0" borderId="1" xfId="0" applyNumberFormat="1" applyBorder="1" applyAlignment="1">
      <alignment horizontal="left"/>
    </xf>
    <xf numFmtId="49" fontId="9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49" fontId="0" fillId="0" borderId="2" xfId="0" applyNumberFormat="1" applyFont="1" applyBorder="1" applyAlignment="1">
      <alignment horizontal="left"/>
    </xf>
    <xf numFmtId="49" fontId="20" fillId="0" borderId="2" xfId="0" applyNumberFormat="1" applyFont="1" applyFill="1" applyBorder="1" applyAlignment="1">
      <alignment horizontal="left"/>
    </xf>
    <xf numFmtId="49" fontId="12" fillId="0" borderId="2" xfId="0" applyNumberFormat="1" applyFont="1" applyFill="1" applyBorder="1" applyAlignment="1">
      <alignment horizontal="left"/>
    </xf>
    <xf numFmtId="49" fontId="30" fillId="0" borderId="0" xfId="0" applyNumberFormat="1" applyFont="1" applyFill="1" applyAlignment="1">
      <alignment horizontal="left"/>
    </xf>
    <xf numFmtId="49" fontId="30" fillId="2" borderId="0" xfId="0" applyNumberFormat="1" applyFont="1" applyFill="1" applyAlignment="1">
      <alignment horizontal="left"/>
    </xf>
    <xf numFmtId="49" fontId="20" fillId="0" borderId="0" xfId="0" applyNumberFormat="1" applyFont="1" applyAlignment="1">
      <alignment horizontal="left"/>
    </xf>
    <xf numFmtId="49" fontId="20" fillId="2" borderId="0" xfId="0" applyNumberFormat="1" applyFont="1" applyFill="1" applyAlignment="1">
      <alignment horizontal="left"/>
    </xf>
    <xf numFmtId="49" fontId="12" fillId="0" borderId="0" xfId="0" applyNumberFormat="1" applyFont="1" applyAlignment="1">
      <alignment horizontal="left"/>
    </xf>
    <xf numFmtId="49" fontId="12" fillId="2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left"/>
    </xf>
    <xf numFmtId="3" fontId="14" fillId="0" borderId="3" xfId="0" applyNumberFormat="1" applyFont="1" applyFill="1" applyBorder="1" applyAlignment="1">
      <alignment/>
    </xf>
    <xf numFmtId="3" fontId="18" fillId="0" borderId="0" xfId="0" applyNumberFormat="1" applyFont="1" applyAlignment="1" quotePrefix="1">
      <alignment/>
    </xf>
    <xf numFmtId="1" fontId="18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3" fontId="18" fillId="0" borderId="0" xfId="0" applyNumberFormat="1" applyFont="1" applyFill="1" applyAlignment="1" quotePrefix="1">
      <alignment/>
    </xf>
    <xf numFmtId="3" fontId="20" fillId="2" borderId="0" xfId="0" applyNumberFormat="1" applyFont="1" applyFill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Alignment="1">
      <alignment/>
    </xf>
    <xf numFmtId="3" fontId="35" fillId="2" borderId="0" xfId="0" applyNumberFormat="1" applyFont="1" applyFill="1" applyAlignment="1">
      <alignment/>
    </xf>
    <xf numFmtId="3" fontId="16" fillId="2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3" fontId="17" fillId="2" borderId="0" xfId="0" applyNumberFormat="1" applyFont="1" applyFill="1" applyAlignment="1">
      <alignment/>
    </xf>
    <xf numFmtId="3" fontId="17" fillId="2" borderId="0" xfId="0" applyNumberFormat="1" applyFont="1" applyFill="1" applyAlignment="1">
      <alignment/>
    </xf>
    <xf numFmtId="3" fontId="16" fillId="0" borderId="0" xfId="0" applyNumberFormat="1" applyFont="1" applyAlignment="1">
      <alignment/>
    </xf>
    <xf numFmtId="3" fontId="16" fillId="0" borderId="0" xfId="0" applyNumberFormat="1" applyFont="1" applyAlignment="1" quotePrefix="1">
      <alignment/>
    </xf>
    <xf numFmtId="3" fontId="16" fillId="2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6" fillId="0" borderId="0" xfId="0" applyNumberFormat="1" applyFont="1" applyFill="1" applyAlignment="1" quotePrefix="1">
      <alignment/>
    </xf>
    <xf numFmtId="3" fontId="16" fillId="0" borderId="0" xfId="0" applyNumberFormat="1" applyFont="1" applyFill="1" applyBorder="1" applyAlignment="1" quotePrefix="1">
      <alignment/>
    </xf>
    <xf numFmtId="3" fontId="36" fillId="2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Fill="1" applyAlignment="1">
      <alignment/>
    </xf>
    <xf numFmtId="3" fontId="16" fillId="0" borderId="0" xfId="0" applyNumberFormat="1" applyFont="1" applyBorder="1" applyAlignment="1">
      <alignment/>
    </xf>
    <xf numFmtId="3" fontId="16" fillId="2" borderId="0" xfId="0" applyNumberFormat="1" applyFont="1" applyFill="1" applyBorder="1" applyAlignment="1">
      <alignment/>
    </xf>
    <xf numFmtId="3" fontId="17" fillId="0" borderId="0" xfId="0" applyNumberFormat="1" applyFont="1" applyAlignment="1">
      <alignment/>
    </xf>
    <xf numFmtId="3" fontId="17" fillId="2" borderId="0" xfId="0" applyNumberFormat="1" applyFont="1" applyFill="1" applyAlignment="1" quotePrefix="1">
      <alignment/>
    </xf>
    <xf numFmtId="3" fontId="12" fillId="0" borderId="0" xfId="0" applyNumberFormat="1" applyFont="1" applyAlignment="1">
      <alignment/>
    </xf>
    <xf numFmtId="3" fontId="12" fillId="2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1" fontId="17" fillId="0" borderId="0" xfId="0" applyNumberFormat="1" applyFont="1" applyAlignment="1">
      <alignment/>
    </xf>
    <xf numFmtId="3" fontId="17" fillId="2" borderId="0" xfId="0" applyNumberFormat="1" applyFont="1" applyFill="1" applyAlignment="1" quotePrefix="1">
      <alignment/>
    </xf>
    <xf numFmtId="3" fontId="12" fillId="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3" fontId="37" fillId="0" borderId="3" xfId="0" applyNumberFormat="1" applyFont="1" applyBorder="1" applyAlignment="1">
      <alignment/>
    </xf>
    <xf numFmtId="3" fontId="20" fillId="0" borderId="0" xfId="0" applyNumberFormat="1" applyFont="1" applyFill="1" applyAlignment="1">
      <alignment/>
    </xf>
    <xf numFmtId="1" fontId="20" fillId="0" borderId="0" xfId="0" applyNumberFormat="1" applyFont="1" applyAlignment="1">
      <alignment/>
    </xf>
    <xf numFmtId="3" fontId="12" fillId="0" borderId="0" xfId="0" applyNumberFormat="1" applyFont="1" applyAlignment="1" quotePrefix="1">
      <alignment/>
    </xf>
    <xf numFmtId="3" fontId="17" fillId="0" borderId="0" xfId="0" applyNumberFormat="1" applyFont="1" applyFill="1" applyBorder="1" applyAlignment="1" quotePrefix="1">
      <alignment/>
    </xf>
    <xf numFmtId="3" fontId="18" fillId="0" borderId="0" xfId="0" applyNumberFormat="1" applyFont="1" applyFill="1" applyAlignment="1">
      <alignment/>
    </xf>
    <xf numFmtId="49" fontId="0" fillId="0" borderId="4" xfId="0" applyNumberFormat="1" applyFont="1" applyFill="1" applyBorder="1" applyAlignment="1">
      <alignment/>
    </xf>
    <xf numFmtId="3" fontId="1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left"/>
    </xf>
    <xf numFmtId="49" fontId="0" fillId="0" borderId="3" xfId="0" applyNumberFormat="1" applyFont="1" applyBorder="1" applyAlignment="1">
      <alignment horizontal="center"/>
    </xf>
    <xf numFmtId="3" fontId="0" fillId="0" borderId="3" xfId="0" applyNumberFormat="1" applyFont="1" applyFill="1" applyBorder="1" applyAlignment="1">
      <alignment/>
    </xf>
    <xf numFmtId="192" fontId="0" fillId="0" borderId="4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193" fontId="0" fillId="0" borderId="2" xfId="0" applyNumberFormat="1" applyFont="1" applyFill="1" applyBorder="1" applyAlignment="1">
      <alignment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center"/>
    </xf>
    <xf numFmtId="192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49" fontId="17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49" fontId="17" fillId="2" borderId="0" xfId="0" applyNumberFormat="1" applyFont="1" applyFill="1" applyAlignment="1">
      <alignment/>
    </xf>
    <xf numFmtId="3" fontId="22" fillId="2" borderId="0" xfId="0" applyNumberFormat="1" applyFont="1" applyFill="1" applyAlignment="1">
      <alignment/>
    </xf>
    <xf numFmtId="49" fontId="17" fillId="2" borderId="0" xfId="0" applyNumberFormat="1" applyFont="1" applyFill="1" applyAlignment="1">
      <alignment horizontal="left"/>
    </xf>
    <xf numFmtId="49" fontId="17" fillId="2" borderId="0" xfId="0" applyNumberFormat="1" applyFont="1" applyFill="1" applyAlignment="1">
      <alignment horizontal="center"/>
    </xf>
    <xf numFmtId="192" fontId="17" fillId="2" borderId="0" xfId="0" applyNumberFormat="1" applyFont="1" applyFill="1" applyAlignment="1">
      <alignment/>
    </xf>
    <xf numFmtId="0" fontId="17" fillId="2" borderId="0" xfId="0" applyFont="1" applyFill="1" applyBorder="1" applyAlignment="1">
      <alignment/>
    </xf>
    <xf numFmtId="0" fontId="17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3" fontId="1" fillId="0" borderId="5" xfId="0" applyNumberFormat="1" applyFont="1" applyFill="1" applyBorder="1" applyAlignment="1">
      <alignment/>
    </xf>
    <xf numFmtId="0" fontId="0" fillId="2" borderId="0" xfId="0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3"/>
  <sheetViews>
    <sheetView workbookViewId="0" topLeftCell="A1">
      <pane ySplit="5" topLeftCell="BM267" activePane="bottomLeft" state="frozen"/>
      <selection pane="topLeft" activeCell="A1" sqref="A1"/>
      <selection pane="bottomLeft" activeCell="E243" sqref="E243"/>
    </sheetView>
  </sheetViews>
  <sheetFormatPr defaultColWidth="9.140625" defaultRowHeight="12.75" zeroHeight="1"/>
  <cols>
    <col min="1" max="1" width="5.140625" style="1" customWidth="1"/>
    <col min="2" max="2" width="11.851562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77" customWidth="1"/>
    <col min="7" max="7" width="6.8515625" style="27" customWidth="1"/>
    <col min="8" max="8" width="10.140625" style="6" customWidth="1"/>
    <col min="9" max="9" width="9.7109375" style="5" customWidth="1"/>
    <col min="10" max="10" width="18.28125" style="0" customWidth="1"/>
    <col min="11" max="12" width="18.28125" style="0" hidden="1" customWidth="1"/>
    <col min="13" max="13" width="9.8515625" style="0" customWidth="1"/>
    <col min="14" max="16384" width="9.8515625" style="0" hidden="1" customWidth="1"/>
  </cols>
  <sheetData>
    <row r="1" spans="1:9" ht="15.75" customHeight="1">
      <c r="A1" s="17"/>
      <c r="B1" s="8"/>
      <c r="C1" s="9"/>
      <c r="D1" s="9"/>
      <c r="E1" s="10"/>
      <c r="F1" s="238"/>
      <c r="G1" s="9"/>
      <c r="H1" s="8"/>
      <c r="I1" s="4"/>
    </row>
    <row r="2" spans="1:9" ht="17.25" customHeight="1">
      <c r="A2" s="11"/>
      <c r="B2" s="323" t="s">
        <v>991</v>
      </c>
      <c r="C2" s="323"/>
      <c r="D2" s="323"/>
      <c r="E2" s="323"/>
      <c r="F2" s="323"/>
      <c r="G2" s="323"/>
      <c r="H2" s="323"/>
      <c r="I2" s="21"/>
    </row>
    <row r="3" spans="1:9" s="15" customFormat="1" ht="18" customHeight="1">
      <c r="A3" s="12"/>
      <c r="B3" s="13"/>
      <c r="C3" s="13"/>
      <c r="D3" s="13"/>
      <c r="E3" s="13"/>
      <c r="F3" s="239"/>
      <c r="G3" s="13"/>
      <c r="H3" s="13"/>
      <c r="I3" s="14"/>
    </row>
    <row r="4" spans="1:9" ht="15" customHeight="1">
      <c r="A4" s="11"/>
      <c r="B4" s="19" t="s">
        <v>2</v>
      </c>
      <c r="C4" s="18" t="s">
        <v>8</v>
      </c>
      <c r="D4" s="18" t="s">
        <v>3</v>
      </c>
      <c r="E4" s="18" t="s">
        <v>9</v>
      </c>
      <c r="F4" s="110" t="s">
        <v>4</v>
      </c>
      <c r="G4" s="16" t="s">
        <v>6</v>
      </c>
      <c r="H4" s="19" t="s">
        <v>5</v>
      </c>
      <c r="I4" s="20" t="s">
        <v>7</v>
      </c>
    </row>
    <row r="5" spans="1:13" ht="18.75" customHeight="1">
      <c r="A5" s="23"/>
      <c r="B5" s="23" t="s">
        <v>947</v>
      </c>
      <c r="C5" s="23"/>
      <c r="D5" s="23"/>
      <c r="E5" s="23"/>
      <c r="F5" s="240"/>
      <c r="G5" s="26"/>
      <c r="H5" s="24"/>
      <c r="I5" s="25">
        <v>450</v>
      </c>
      <c r="K5" t="s">
        <v>10</v>
      </c>
      <c r="L5" t="s">
        <v>11</v>
      </c>
      <c r="M5" s="2">
        <v>450</v>
      </c>
    </row>
    <row r="6" spans="2:13" ht="12.75">
      <c r="B6" s="28"/>
      <c r="C6" s="12"/>
      <c r="D6" s="12"/>
      <c r="E6" s="12"/>
      <c r="F6" s="78"/>
      <c r="I6" s="22"/>
      <c r="M6" s="2">
        <v>450</v>
      </c>
    </row>
    <row r="7" spans="4:13" ht="12.75">
      <c r="D7" s="12"/>
      <c r="I7" s="22"/>
      <c r="M7" s="2">
        <v>450</v>
      </c>
    </row>
    <row r="8" spans="2:13" ht="12.75">
      <c r="B8" s="28"/>
      <c r="D8" s="12"/>
      <c r="G8" s="30"/>
      <c r="I8" s="22"/>
      <c r="M8" s="2">
        <v>450</v>
      </c>
    </row>
    <row r="9" spans="1:13" ht="12.75">
      <c r="A9" s="41"/>
      <c r="B9" s="42" t="s">
        <v>12</v>
      </c>
      <c r="C9" s="43"/>
      <c r="D9" s="43" t="s">
        <v>13</v>
      </c>
      <c r="E9" s="43" t="s">
        <v>14</v>
      </c>
      <c r="F9" s="44"/>
      <c r="G9" s="45"/>
      <c r="H9" s="42"/>
      <c r="I9" s="46" t="s">
        <v>15</v>
      </c>
      <c r="J9" s="47"/>
      <c r="K9" s="2"/>
      <c r="M9" s="2">
        <v>450</v>
      </c>
    </row>
    <row r="10" spans="1:13" s="15" customFormat="1" ht="12.75">
      <c r="A10" s="41"/>
      <c r="B10" s="42">
        <v>1193705</v>
      </c>
      <c r="C10" s="48"/>
      <c r="D10" s="43" t="s">
        <v>16</v>
      </c>
      <c r="E10" s="49" t="s">
        <v>956</v>
      </c>
      <c r="F10" s="50"/>
      <c r="G10" s="51"/>
      <c r="H10" s="52">
        <v>-1193705</v>
      </c>
      <c r="I10" s="53">
        <v>2652.677777777778</v>
      </c>
      <c r="J10" s="40"/>
      <c r="K10" s="40"/>
      <c r="L10" s="40"/>
      <c r="M10" s="2">
        <v>450</v>
      </c>
    </row>
    <row r="11" spans="1:13" s="15" customFormat="1" ht="12.75">
      <c r="A11" s="41"/>
      <c r="B11" s="42">
        <v>400000</v>
      </c>
      <c r="C11" s="48"/>
      <c r="D11" s="43" t="s">
        <v>17</v>
      </c>
      <c r="E11" s="49"/>
      <c r="F11" s="50"/>
      <c r="G11" s="51"/>
      <c r="H11" s="52">
        <v>-1593705</v>
      </c>
      <c r="I11" s="53">
        <v>888.8888888888889</v>
      </c>
      <c r="J11" s="40"/>
      <c r="K11" s="40"/>
      <c r="L11" s="40"/>
      <c r="M11" s="2">
        <v>450</v>
      </c>
    </row>
    <row r="12" spans="1:13" s="15" customFormat="1" ht="12.75">
      <c r="A12" s="41"/>
      <c r="B12" s="42">
        <v>1666330</v>
      </c>
      <c r="C12" s="48"/>
      <c r="D12" s="43" t="s">
        <v>18</v>
      </c>
      <c r="E12" s="49" t="s">
        <v>957</v>
      </c>
      <c r="F12" s="50"/>
      <c r="G12" s="51"/>
      <c r="H12" s="52">
        <v>-3260035</v>
      </c>
      <c r="I12" s="53">
        <v>3702.9555555555557</v>
      </c>
      <c r="J12" s="40"/>
      <c r="K12" s="40"/>
      <c r="L12" s="40"/>
      <c r="M12" s="2">
        <v>450</v>
      </c>
    </row>
    <row r="13" spans="1:13" s="15" customFormat="1" ht="12.75">
      <c r="A13" s="41"/>
      <c r="B13" s="42">
        <v>1551150</v>
      </c>
      <c r="C13" s="48"/>
      <c r="D13" s="43" t="s">
        <v>19</v>
      </c>
      <c r="E13" s="49" t="s">
        <v>958</v>
      </c>
      <c r="F13" s="50"/>
      <c r="G13" s="51"/>
      <c r="H13" s="52">
        <v>-4811185</v>
      </c>
      <c r="I13" s="53">
        <v>3447</v>
      </c>
      <c r="J13" s="40"/>
      <c r="K13" s="40"/>
      <c r="L13" s="40"/>
      <c r="M13" s="2">
        <v>450</v>
      </c>
    </row>
    <row r="14" spans="1:13" s="15" customFormat="1" ht="12.75">
      <c r="A14" s="41"/>
      <c r="B14" s="42">
        <v>888400</v>
      </c>
      <c r="C14" s="48"/>
      <c r="D14" s="43" t="s">
        <v>20</v>
      </c>
      <c r="E14" s="49" t="s">
        <v>985</v>
      </c>
      <c r="F14" s="50"/>
      <c r="G14" s="51"/>
      <c r="H14" s="52">
        <v>-5699585</v>
      </c>
      <c r="I14" s="53">
        <v>1974.2222222222222</v>
      </c>
      <c r="J14" s="40"/>
      <c r="K14" s="40"/>
      <c r="L14" s="40"/>
      <c r="M14" s="2">
        <v>450</v>
      </c>
    </row>
    <row r="15" spans="1:13" s="15" customFormat="1" ht="12.75">
      <c r="A15" s="41"/>
      <c r="B15" s="42">
        <v>944500</v>
      </c>
      <c r="C15" s="48"/>
      <c r="D15" s="43" t="s">
        <v>21</v>
      </c>
      <c r="E15" s="48" t="s">
        <v>22</v>
      </c>
      <c r="F15" s="50"/>
      <c r="G15" s="51"/>
      <c r="H15" s="52">
        <v>-6644085</v>
      </c>
      <c r="I15" s="53">
        <v>2098.8888888888887</v>
      </c>
      <c r="J15" s="40"/>
      <c r="K15" s="40"/>
      <c r="L15" s="40"/>
      <c r="M15" s="2">
        <v>450</v>
      </c>
    </row>
    <row r="16" spans="1:13" s="15" customFormat="1" ht="12.75">
      <c r="A16" s="41"/>
      <c r="B16" s="42">
        <v>1216416</v>
      </c>
      <c r="C16" s="48"/>
      <c r="D16" s="43" t="s">
        <v>23</v>
      </c>
      <c r="E16" s="48"/>
      <c r="F16" s="50"/>
      <c r="G16" s="51"/>
      <c r="H16" s="52">
        <v>-7860501</v>
      </c>
      <c r="I16" s="53">
        <v>2703.1466666666665</v>
      </c>
      <c r="J16" s="40"/>
      <c r="K16" s="2"/>
      <c r="L16" s="40"/>
      <c r="M16" s="2">
        <v>450</v>
      </c>
    </row>
    <row r="17" spans="1:13" ht="12.75">
      <c r="A17" s="54"/>
      <c r="B17" s="42">
        <v>7860501</v>
      </c>
      <c r="C17" s="43" t="s">
        <v>943</v>
      </c>
      <c r="D17" s="48"/>
      <c r="E17" s="48"/>
      <c r="F17" s="50"/>
      <c r="G17" s="51"/>
      <c r="H17" s="52">
        <v>0</v>
      </c>
      <c r="I17" s="53">
        <v>17467.78</v>
      </c>
      <c r="J17" s="2"/>
      <c r="K17" s="2"/>
      <c r="L17" s="2"/>
      <c r="M17" s="2">
        <v>450</v>
      </c>
    </row>
    <row r="18" spans="2:13" ht="12.75">
      <c r="B18" s="55"/>
      <c r="F18" s="56"/>
      <c r="I18" s="22"/>
      <c r="M18" s="2">
        <v>450</v>
      </c>
    </row>
    <row r="19" spans="1:13" s="65" customFormat="1" ht="13.5" thickBot="1">
      <c r="A19" s="57"/>
      <c r="B19" s="322">
        <v>7860501</v>
      </c>
      <c r="C19" s="59" t="s">
        <v>24</v>
      </c>
      <c r="D19" s="60"/>
      <c r="E19" s="60"/>
      <c r="F19" s="61"/>
      <c r="G19" s="62"/>
      <c r="H19" s="63"/>
      <c r="I19" s="64"/>
      <c r="M19" s="2">
        <v>450</v>
      </c>
    </row>
    <row r="20" spans="4:13" ht="12.75">
      <c r="D20" s="12"/>
      <c r="I20" s="22"/>
      <c r="M20" s="2">
        <v>450</v>
      </c>
    </row>
    <row r="21" spans="4:13" ht="12.75">
      <c r="D21" s="12"/>
      <c r="I21" s="22"/>
      <c r="M21" s="2">
        <v>450</v>
      </c>
    </row>
    <row r="22" spans="1:13" s="65" customFormat="1" ht="13.5" thickBot="1">
      <c r="A22" s="57"/>
      <c r="B22" s="66">
        <v>1193705</v>
      </c>
      <c r="C22" s="57"/>
      <c r="D22" s="67" t="s">
        <v>25</v>
      </c>
      <c r="E22" s="60"/>
      <c r="F22" s="61"/>
      <c r="G22" s="62"/>
      <c r="H22" s="68">
        <v>-1193705</v>
      </c>
      <c r="I22" s="64">
        <v>2652.677777777778</v>
      </c>
      <c r="M22" s="2">
        <v>450</v>
      </c>
    </row>
    <row r="23" spans="2:13" ht="12.75">
      <c r="B23" s="28"/>
      <c r="C23" s="12"/>
      <c r="D23" s="12"/>
      <c r="E23" s="12"/>
      <c r="G23" s="29"/>
      <c r="I23" s="22"/>
      <c r="M23" s="2">
        <v>450</v>
      </c>
    </row>
    <row r="24" spans="1:13" s="15" customFormat="1" ht="12.75">
      <c r="A24" s="12"/>
      <c r="B24" s="28"/>
      <c r="C24" s="12"/>
      <c r="D24" s="12"/>
      <c r="E24" s="12"/>
      <c r="F24" s="77"/>
      <c r="G24" s="29"/>
      <c r="H24" s="6"/>
      <c r="I24" s="39"/>
      <c r="M24" s="2">
        <v>450</v>
      </c>
    </row>
    <row r="25" spans="1:13" s="75" customFormat="1" ht="12.75">
      <c r="A25" s="11"/>
      <c r="B25" s="267">
        <v>13600</v>
      </c>
      <c r="C25" s="69" t="s">
        <v>26</v>
      </c>
      <c r="D25" s="70" t="s">
        <v>27</v>
      </c>
      <c r="E25" s="69" t="s">
        <v>28</v>
      </c>
      <c r="F25" s="71" t="s">
        <v>29</v>
      </c>
      <c r="G25" s="72" t="s">
        <v>30</v>
      </c>
      <c r="H25" s="73"/>
      <c r="I25" s="74">
        <v>30.22222222222222</v>
      </c>
      <c r="J25" s="74"/>
      <c r="K25" s="74"/>
      <c r="M25" s="2">
        <v>450</v>
      </c>
    </row>
    <row r="26" spans="2:13" ht="12.75">
      <c r="B26" s="150"/>
      <c r="D26" s="12"/>
      <c r="I26" s="22"/>
      <c r="M26" s="2">
        <v>450</v>
      </c>
    </row>
    <row r="27" spans="1:13" s="75" customFormat="1" ht="12.75">
      <c r="A27" s="11"/>
      <c r="B27" s="267">
        <v>18600</v>
      </c>
      <c r="C27" s="69" t="s">
        <v>49</v>
      </c>
      <c r="D27" s="70" t="s">
        <v>27</v>
      </c>
      <c r="E27" s="69" t="s">
        <v>50</v>
      </c>
      <c r="F27" s="71" t="s">
        <v>51</v>
      </c>
      <c r="G27" s="72" t="s">
        <v>30</v>
      </c>
      <c r="H27" s="73"/>
      <c r="I27" s="74">
        <v>41.333333333333336</v>
      </c>
      <c r="J27" s="74"/>
      <c r="K27" s="74"/>
      <c r="M27" s="2">
        <v>450</v>
      </c>
    </row>
    <row r="28" spans="2:13" ht="12.75">
      <c r="B28" s="150"/>
      <c r="H28" s="6">
        <v>0</v>
      </c>
      <c r="I28" s="22">
        <v>0</v>
      </c>
      <c r="M28" s="2">
        <v>450</v>
      </c>
    </row>
    <row r="29" spans="1:13" s="75" customFormat="1" ht="12.75">
      <c r="A29" s="11"/>
      <c r="B29" s="267">
        <v>13600</v>
      </c>
      <c r="C29" s="69" t="s">
        <v>60</v>
      </c>
      <c r="D29" s="70" t="s">
        <v>61</v>
      </c>
      <c r="E29" s="69" t="s">
        <v>28</v>
      </c>
      <c r="F29" s="71" t="s">
        <v>62</v>
      </c>
      <c r="G29" s="72" t="s">
        <v>30</v>
      </c>
      <c r="H29" s="73"/>
      <c r="I29" s="74">
        <v>30.22222222222222</v>
      </c>
      <c r="J29" s="74"/>
      <c r="K29" s="74"/>
      <c r="M29" s="2">
        <v>450</v>
      </c>
    </row>
    <row r="30" spans="2:13" ht="12.75">
      <c r="B30" s="150"/>
      <c r="H30" s="6">
        <v>0</v>
      </c>
      <c r="I30" s="22">
        <v>0</v>
      </c>
      <c r="M30" s="2">
        <v>450</v>
      </c>
    </row>
    <row r="31" spans="1:13" s="75" customFormat="1" ht="12.75">
      <c r="A31" s="11"/>
      <c r="B31" s="260">
        <v>15500</v>
      </c>
      <c r="C31" s="69" t="s">
        <v>80</v>
      </c>
      <c r="D31" s="70" t="s">
        <v>81</v>
      </c>
      <c r="E31" s="69" t="s">
        <v>82</v>
      </c>
      <c r="F31" s="71" t="s">
        <v>83</v>
      </c>
      <c r="G31" s="72" t="s">
        <v>84</v>
      </c>
      <c r="H31" s="73"/>
      <c r="I31" s="74">
        <v>34.44444444444444</v>
      </c>
      <c r="J31" s="74"/>
      <c r="K31" s="74"/>
      <c r="M31" s="2">
        <v>450</v>
      </c>
    </row>
    <row r="32" spans="2:13" ht="12.75">
      <c r="B32" s="261"/>
      <c r="H32" s="6">
        <v>0</v>
      </c>
      <c r="I32" s="22">
        <v>0</v>
      </c>
      <c r="M32" s="2">
        <v>450</v>
      </c>
    </row>
    <row r="33" spans="1:13" s="75" customFormat="1" ht="12.75">
      <c r="A33" s="11"/>
      <c r="B33" s="267">
        <v>35500</v>
      </c>
      <c r="C33" s="69" t="s">
        <v>98</v>
      </c>
      <c r="D33" s="70" t="s">
        <v>99</v>
      </c>
      <c r="E33" s="69" t="s">
        <v>100</v>
      </c>
      <c r="F33" s="71" t="s">
        <v>101</v>
      </c>
      <c r="G33" s="72" t="s">
        <v>102</v>
      </c>
      <c r="H33" s="73"/>
      <c r="I33" s="74">
        <v>78.88888888888889</v>
      </c>
      <c r="J33" s="74"/>
      <c r="K33" s="74"/>
      <c r="M33" s="2">
        <v>450</v>
      </c>
    </row>
    <row r="34" spans="2:13" ht="12.75">
      <c r="B34" s="150"/>
      <c r="H34" s="6">
        <v>0</v>
      </c>
      <c r="I34" s="22">
        <v>0</v>
      </c>
      <c r="M34" s="2">
        <v>450</v>
      </c>
    </row>
    <row r="35" spans="1:13" s="75" customFormat="1" ht="12" customHeight="1">
      <c r="A35" s="11"/>
      <c r="B35" s="282">
        <v>55650</v>
      </c>
      <c r="C35" s="69" t="s">
        <v>123</v>
      </c>
      <c r="D35" s="70" t="s">
        <v>124</v>
      </c>
      <c r="E35" s="69" t="s">
        <v>82</v>
      </c>
      <c r="F35" s="71" t="s">
        <v>125</v>
      </c>
      <c r="G35" s="72" t="s">
        <v>126</v>
      </c>
      <c r="H35" s="73"/>
      <c r="I35" s="74">
        <v>123.66666666666667</v>
      </c>
      <c r="J35" s="74"/>
      <c r="K35" s="74"/>
      <c r="M35" s="2">
        <v>450</v>
      </c>
    </row>
    <row r="36" spans="2:13" ht="12.75">
      <c r="B36" s="281"/>
      <c r="H36" s="6">
        <v>0</v>
      </c>
      <c r="I36" s="22">
        <v>0</v>
      </c>
      <c r="M36" s="2">
        <v>450</v>
      </c>
    </row>
    <row r="37" spans="1:13" s="75" customFormat="1" ht="12" customHeight="1">
      <c r="A37" s="11"/>
      <c r="B37" s="282">
        <v>18100</v>
      </c>
      <c r="C37" s="69" t="s">
        <v>156</v>
      </c>
      <c r="D37" s="70" t="s">
        <v>124</v>
      </c>
      <c r="E37" s="69" t="s">
        <v>100</v>
      </c>
      <c r="F37" s="71" t="s">
        <v>157</v>
      </c>
      <c r="G37" s="72" t="s">
        <v>102</v>
      </c>
      <c r="H37" s="73"/>
      <c r="I37" s="74">
        <v>40.22222222222222</v>
      </c>
      <c r="J37" s="74"/>
      <c r="K37" s="74"/>
      <c r="M37" s="2">
        <v>450</v>
      </c>
    </row>
    <row r="38" spans="2:13" ht="12.75">
      <c r="B38" s="281"/>
      <c r="H38" s="6">
        <v>0</v>
      </c>
      <c r="I38" s="22">
        <v>0</v>
      </c>
      <c r="M38" s="2">
        <v>450</v>
      </c>
    </row>
    <row r="39" spans="1:13" s="75" customFormat="1" ht="12" customHeight="1">
      <c r="A39" s="11"/>
      <c r="B39" s="282">
        <v>30600</v>
      </c>
      <c r="C39" s="69" t="s">
        <v>167</v>
      </c>
      <c r="D39" s="70" t="s">
        <v>168</v>
      </c>
      <c r="E39" s="69" t="s">
        <v>100</v>
      </c>
      <c r="F39" s="71" t="s">
        <v>169</v>
      </c>
      <c r="G39" s="72" t="s">
        <v>158</v>
      </c>
      <c r="H39" s="73"/>
      <c r="I39" s="74">
        <v>68</v>
      </c>
      <c r="J39" s="74"/>
      <c r="K39" s="74"/>
      <c r="M39" s="2">
        <v>450</v>
      </c>
    </row>
    <row r="40" spans="2:13" ht="12.75">
      <c r="B40" s="281"/>
      <c r="H40" s="6">
        <v>0</v>
      </c>
      <c r="I40" s="22">
        <v>0</v>
      </c>
      <c r="M40" s="2">
        <v>450</v>
      </c>
    </row>
    <row r="41" spans="1:13" s="75" customFormat="1" ht="12" customHeight="1">
      <c r="A41" s="11"/>
      <c r="B41" s="260">
        <v>14500</v>
      </c>
      <c r="C41" s="69" t="s">
        <v>180</v>
      </c>
      <c r="D41" s="70" t="s">
        <v>168</v>
      </c>
      <c r="E41" s="69" t="s">
        <v>82</v>
      </c>
      <c r="F41" s="71" t="s">
        <v>83</v>
      </c>
      <c r="G41" s="72" t="s">
        <v>84</v>
      </c>
      <c r="H41" s="73"/>
      <c r="I41" s="74">
        <v>32.22222222222222</v>
      </c>
      <c r="J41" s="74"/>
      <c r="K41" s="74"/>
      <c r="M41" s="2">
        <v>450</v>
      </c>
    </row>
    <row r="42" spans="2:13" ht="12.75">
      <c r="B42" s="261"/>
      <c r="H42" s="6">
        <v>0</v>
      </c>
      <c r="I42" s="22">
        <v>0</v>
      </c>
      <c r="M42" s="2">
        <v>450</v>
      </c>
    </row>
    <row r="43" spans="1:13" s="75" customFormat="1" ht="12" customHeight="1">
      <c r="A43" s="11"/>
      <c r="B43" s="260">
        <v>26600</v>
      </c>
      <c r="C43" s="69" t="s">
        <v>183</v>
      </c>
      <c r="D43" s="70" t="s">
        <v>218</v>
      </c>
      <c r="E43" s="69" t="s">
        <v>184</v>
      </c>
      <c r="F43" s="71" t="s">
        <v>185</v>
      </c>
      <c r="G43" s="72" t="s">
        <v>84</v>
      </c>
      <c r="H43" s="73"/>
      <c r="I43" s="74">
        <v>59.111111111111114</v>
      </c>
      <c r="J43" s="74"/>
      <c r="K43" s="74"/>
      <c r="M43" s="2">
        <v>450</v>
      </c>
    </row>
    <row r="44" spans="2:13" ht="12.75">
      <c r="B44" s="261"/>
      <c r="H44" s="6">
        <v>0</v>
      </c>
      <c r="I44" s="22">
        <v>0</v>
      </c>
      <c r="M44" s="2">
        <v>450</v>
      </c>
    </row>
    <row r="45" spans="1:13" s="75" customFormat="1" ht="12" customHeight="1">
      <c r="A45" s="11"/>
      <c r="B45" s="282">
        <v>18850</v>
      </c>
      <c r="C45" s="69" t="s">
        <v>198</v>
      </c>
      <c r="D45" s="70" t="s">
        <v>168</v>
      </c>
      <c r="E45" s="69" t="s">
        <v>184</v>
      </c>
      <c r="F45" s="71" t="s">
        <v>199</v>
      </c>
      <c r="G45" s="72" t="s">
        <v>200</v>
      </c>
      <c r="H45" s="73"/>
      <c r="I45" s="74">
        <v>41.888888888888886</v>
      </c>
      <c r="J45" s="74"/>
      <c r="K45" s="74"/>
      <c r="M45" s="2">
        <v>450</v>
      </c>
    </row>
    <row r="46" spans="2:13" ht="12.75">
      <c r="B46" s="281"/>
      <c r="H46" s="6">
        <v>0</v>
      </c>
      <c r="I46" s="22">
        <v>0</v>
      </c>
      <c r="M46" s="2">
        <v>450</v>
      </c>
    </row>
    <row r="47" spans="1:13" s="75" customFormat="1" ht="12" customHeight="1">
      <c r="A47" s="11"/>
      <c r="B47" s="282">
        <v>17850</v>
      </c>
      <c r="C47" s="69" t="s">
        <v>217</v>
      </c>
      <c r="D47" s="70" t="s">
        <v>218</v>
      </c>
      <c r="E47" s="69" t="s">
        <v>50</v>
      </c>
      <c r="F47" s="71" t="s">
        <v>51</v>
      </c>
      <c r="G47" s="72" t="s">
        <v>30</v>
      </c>
      <c r="H47" s="73"/>
      <c r="I47" s="74">
        <v>39.666666666666664</v>
      </c>
      <c r="J47" s="74"/>
      <c r="K47" s="74"/>
      <c r="M47" s="2">
        <v>450</v>
      </c>
    </row>
    <row r="48" spans="2:13" ht="12.75">
      <c r="B48" s="281"/>
      <c r="H48" s="6">
        <v>0</v>
      </c>
      <c r="I48" s="22">
        <v>0</v>
      </c>
      <c r="M48" s="2">
        <v>450</v>
      </c>
    </row>
    <row r="49" spans="1:13" s="75" customFormat="1" ht="12" customHeight="1">
      <c r="A49" s="11"/>
      <c r="B49" s="282">
        <v>35800</v>
      </c>
      <c r="C49" s="69" t="s">
        <v>224</v>
      </c>
      <c r="D49" s="70" t="s">
        <v>241</v>
      </c>
      <c r="E49" s="69" t="s">
        <v>100</v>
      </c>
      <c r="F49" s="71" t="s">
        <v>101</v>
      </c>
      <c r="G49" s="72" t="s">
        <v>102</v>
      </c>
      <c r="H49" s="73"/>
      <c r="I49" s="74">
        <v>79.55555555555556</v>
      </c>
      <c r="J49" s="74"/>
      <c r="K49" s="74"/>
      <c r="M49" s="2">
        <v>450</v>
      </c>
    </row>
    <row r="50" spans="2:13" ht="12.75">
      <c r="B50" s="281"/>
      <c r="H50" s="6">
        <v>0</v>
      </c>
      <c r="I50" s="22">
        <v>0</v>
      </c>
      <c r="M50" s="2">
        <v>450</v>
      </c>
    </row>
    <row r="51" spans="1:13" s="75" customFormat="1" ht="12" customHeight="1">
      <c r="A51" s="11"/>
      <c r="B51" s="282">
        <v>25200</v>
      </c>
      <c r="C51" s="69" t="s">
        <v>240</v>
      </c>
      <c r="D51" s="70" t="s">
        <v>241</v>
      </c>
      <c r="E51" s="69" t="s">
        <v>28</v>
      </c>
      <c r="F51" s="71" t="s">
        <v>242</v>
      </c>
      <c r="G51" s="72" t="s">
        <v>102</v>
      </c>
      <c r="H51" s="73"/>
      <c r="I51" s="74">
        <v>56</v>
      </c>
      <c r="J51" s="74"/>
      <c r="K51" s="74"/>
      <c r="M51" s="2">
        <v>450</v>
      </c>
    </row>
    <row r="52" spans="2:13" ht="12.75">
      <c r="B52" s="281"/>
      <c r="H52" s="6">
        <v>0</v>
      </c>
      <c r="I52" s="22">
        <v>0</v>
      </c>
      <c r="M52" s="2">
        <v>450</v>
      </c>
    </row>
    <row r="53" spans="1:13" s="75" customFormat="1" ht="12" customHeight="1">
      <c r="A53" s="11"/>
      <c r="B53" s="282">
        <v>29500</v>
      </c>
      <c r="C53" s="69" t="s">
        <v>253</v>
      </c>
      <c r="D53" s="70" t="s">
        <v>241</v>
      </c>
      <c r="E53" s="69" t="s">
        <v>82</v>
      </c>
      <c r="F53" s="71" t="s">
        <v>254</v>
      </c>
      <c r="G53" s="72" t="s">
        <v>255</v>
      </c>
      <c r="H53" s="73"/>
      <c r="I53" s="74">
        <v>65.55555555555556</v>
      </c>
      <c r="J53" s="74"/>
      <c r="K53" s="74"/>
      <c r="M53" s="2">
        <v>450</v>
      </c>
    </row>
    <row r="54" spans="2:13" ht="12.75">
      <c r="B54" s="281"/>
      <c r="H54" s="6">
        <v>0</v>
      </c>
      <c r="I54" s="22">
        <v>0</v>
      </c>
      <c r="M54" s="2">
        <v>450</v>
      </c>
    </row>
    <row r="55" spans="1:13" s="75" customFormat="1" ht="12" customHeight="1">
      <c r="A55" s="11"/>
      <c r="B55" s="282">
        <v>89400</v>
      </c>
      <c r="C55" s="69" t="s">
        <v>266</v>
      </c>
      <c r="D55" s="70" t="s">
        <v>267</v>
      </c>
      <c r="E55" s="69" t="s">
        <v>82</v>
      </c>
      <c r="F55" s="71" t="s">
        <v>125</v>
      </c>
      <c r="G55" s="72" t="s">
        <v>126</v>
      </c>
      <c r="H55" s="73"/>
      <c r="I55" s="74">
        <v>198.66666666666666</v>
      </c>
      <c r="J55" s="74"/>
      <c r="K55" s="74"/>
      <c r="M55" s="2">
        <v>450</v>
      </c>
    </row>
    <row r="56" spans="2:13" ht="12.75">
      <c r="B56" s="281"/>
      <c r="H56" s="6">
        <v>0</v>
      </c>
      <c r="I56" s="22">
        <v>5</v>
      </c>
      <c r="M56" s="2">
        <v>450</v>
      </c>
    </row>
    <row r="57" spans="1:13" s="75" customFormat="1" ht="12" customHeight="1">
      <c r="A57" s="11"/>
      <c r="B57" s="282">
        <v>8200</v>
      </c>
      <c r="C57" s="69" t="s">
        <v>292</v>
      </c>
      <c r="D57" s="70" t="s">
        <v>293</v>
      </c>
      <c r="E57" s="69" t="s">
        <v>184</v>
      </c>
      <c r="F57" s="71" t="s">
        <v>185</v>
      </c>
      <c r="G57" s="72" t="s">
        <v>126</v>
      </c>
      <c r="H57" s="79" t="s">
        <v>294</v>
      </c>
      <c r="I57" s="74">
        <v>18.22222222222222</v>
      </c>
      <c r="J57" s="74"/>
      <c r="K57" s="74"/>
      <c r="M57" s="2">
        <v>450</v>
      </c>
    </row>
    <row r="58" spans="2:13" ht="12.75">
      <c r="B58" s="281"/>
      <c r="H58" s="6">
        <v>0</v>
      </c>
      <c r="I58" s="22">
        <v>0</v>
      </c>
      <c r="M58" s="2">
        <v>450</v>
      </c>
    </row>
    <row r="59" spans="1:13" s="75" customFormat="1" ht="12" customHeight="1">
      <c r="A59" s="11"/>
      <c r="B59" s="282">
        <v>19400</v>
      </c>
      <c r="C59" s="69" t="s">
        <v>298</v>
      </c>
      <c r="D59" s="70" t="s">
        <v>293</v>
      </c>
      <c r="E59" s="69" t="s">
        <v>100</v>
      </c>
      <c r="F59" s="71" t="s">
        <v>299</v>
      </c>
      <c r="G59" s="72" t="s">
        <v>300</v>
      </c>
      <c r="H59" s="79"/>
      <c r="I59" s="74">
        <v>43.111111111111114</v>
      </c>
      <c r="J59" s="74"/>
      <c r="K59" s="74"/>
      <c r="M59" s="2">
        <v>450</v>
      </c>
    </row>
    <row r="60" spans="2:13" ht="12.75">
      <c r="B60" s="281"/>
      <c r="H60" s="6">
        <v>0</v>
      </c>
      <c r="I60" s="22">
        <v>0</v>
      </c>
      <c r="M60" s="2">
        <v>450</v>
      </c>
    </row>
    <row r="61" spans="1:13" s="75" customFormat="1" ht="12" customHeight="1">
      <c r="A61" s="11"/>
      <c r="B61" s="282">
        <v>13000</v>
      </c>
      <c r="C61" s="69" t="s">
        <v>309</v>
      </c>
      <c r="D61" s="70" t="s">
        <v>310</v>
      </c>
      <c r="E61" s="69" t="s">
        <v>184</v>
      </c>
      <c r="F61" s="71" t="s">
        <v>311</v>
      </c>
      <c r="G61" s="72" t="s">
        <v>200</v>
      </c>
      <c r="H61" s="79"/>
      <c r="I61" s="74">
        <v>28.88888888888889</v>
      </c>
      <c r="J61" s="74"/>
      <c r="K61" s="74"/>
      <c r="M61" s="2">
        <v>450</v>
      </c>
    </row>
    <row r="62" spans="2:13" ht="12.75">
      <c r="B62" s="281"/>
      <c r="H62" s="6">
        <v>0</v>
      </c>
      <c r="I62" s="22">
        <v>0</v>
      </c>
      <c r="M62" s="2">
        <v>450</v>
      </c>
    </row>
    <row r="63" spans="1:13" s="75" customFormat="1" ht="12" customHeight="1">
      <c r="A63" s="11"/>
      <c r="B63" s="282">
        <v>63800</v>
      </c>
      <c r="C63" s="69" t="s">
        <v>317</v>
      </c>
      <c r="D63" s="70" t="s">
        <v>318</v>
      </c>
      <c r="E63" s="69" t="s">
        <v>50</v>
      </c>
      <c r="F63" s="71" t="s">
        <v>319</v>
      </c>
      <c r="G63" s="72" t="s">
        <v>300</v>
      </c>
      <c r="H63" s="73"/>
      <c r="I63" s="74">
        <v>141.77777777777777</v>
      </c>
      <c r="J63" s="74"/>
      <c r="K63" s="74"/>
      <c r="M63" s="2">
        <v>450</v>
      </c>
    </row>
    <row r="64" spans="2:13" ht="12.75">
      <c r="B64" s="281"/>
      <c r="H64" s="6">
        <v>0</v>
      </c>
      <c r="I64" s="22">
        <v>0</v>
      </c>
      <c r="M64" s="2">
        <v>450</v>
      </c>
    </row>
    <row r="65" spans="1:13" s="75" customFormat="1" ht="12" customHeight="1">
      <c r="A65" s="11"/>
      <c r="B65" s="282">
        <v>20700</v>
      </c>
      <c r="C65" s="69" t="s">
        <v>332</v>
      </c>
      <c r="D65" s="70" t="s">
        <v>318</v>
      </c>
      <c r="E65" s="69" t="s">
        <v>184</v>
      </c>
      <c r="F65" s="71" t="s">
        <v>185</v>
      </c>
      <c r="G65" s="72" t="s">
        <v>30</v>
      </c>
      <c r="H65" s="73">
        <v>0</v>
      </c>
      <c r="I65" s="74">
        <v>46</v>
      </c>
      <c r="J65" s="74"/>
      <c r="K65" s="74"/>
      <c r="M65" s="2">
        <v>450</v>
      </c>
    </row>
    <row r="66" spans="2:13" ht="12.75">
      <c r="B66" s="281"/>
      <c r="H66" s="6">
        <v>0</v>
      </c>
      <c r="I66" s="22">
        <v>0</v>
      </c>
      <c r="M66" s="2">
        <v>450</v>
      </c>
    </row>
    <row r="67" spans="1:13" s="75" customFormat="1" ht="12" customHeight="1">
      <c r="A67" s="11"/>
      <c r="B67" s="282">
        <v>26200</v>
      </c>
      <c r="C67" s="69" t="s">
        <v>342</v>
      </c>
      <c r="D67" s="70" t="s">
        <v>343</v>
      </c>
      <c r="E67" s="69" t="s">
        <v>100</v>
      </c>
      <c r="F67" s="71" t="s">
        <v>344</v>
      </c>
      <c r="G67" s="72" t="s">
        <v>300</v>
      </c>
      <c r="H67" s="73"/>
      <c r="I67" s="74">
        <v>58.22222222222222</v>
      </c>
      <c r="J67" s="74"/>
      <c r="K67" s="74"/>
      <c r="M67" s="2">
        <v>450</v>
      </c>
    </row>
    <row r="68" spans="2:13" ht="12.75">
      <c r="B68" s="281"/>
      <c r="H68" s="6">
        <v>0</v>
      </c>
      <c r="I68" s="22">
        <v>0</v>
      </c>
      <c r="M68" s="2">
        <v>450</v>
      </c>
    </row>
    <row r="69" spans="1:13" s="75" customFormat="1" ht="12" customHeight="1">
      <c r="A69" s="11"/>
      <c r="B69" s="282">
        <v>65000</v>
      </c>
      <c r="C69" s="69" t="s">
        <v>350</v>
      </c>
      <c r="D69" s="70" t="s">
        <v>351</v>
      </c>
      <c r="E69" s="69" t="s">
        <v>28</v>
      </c>
      <c r="F69" s="71" t="s">
        <v>352</v>
      </c>
      <c r="G69" s="72" t="s">
        <v>126</v>
      </c>
      <c r="H69" s="73"/>
      <c r="I69" s="74">
        <v>144.44444444444446</v>
      </c>
      <c r="J69" s="74"/>
      <c r="K69" s="74"/>
      <c r="M69" s="2">
        <v>450</v>
      </c>
    </row>
    <row r="70" spans="2:13" ht="12.75">
      <c r="B70" s="281"/>
      <c r="H70" s="6">
        <v>0</v>
      </c>
      <c r="I70" s="22">
        <v>0</v>
      </c>
      <c r="M70" s="2">
        <v>450</v>
      </c>
    </row>
    <row r="71" spans="1:13" s="75" customFormat="1" ht="12" customHeight="1">
      <c r="A71" s="11"/>
      <c r="B71" s="282">
        <v>21000</v>
      </c>
      <c r="C71" s="69" t="s">
        <v>390</v>
      </c>
      <c r="D71" s="70">
        <v>39761</v>
      </c>
      <c r="E71" s="69" t="s">
        <v>100</v>
      </c>
      <c r="F71" s="71" t="s">
        <v>299</v>
      </c>
      <c r="G71" s="72" t="s">
        <v>300</v>
      </c>
      <c r="H71" s="73"/>
      <c r="I71" s="74">
        <v>46.666666666666664</v>
      </c>
      <c r="J71" s="74"/>
      <c r="K71" s="74"/>
      <c r="M71" s="2">
        <v>450</v>
      </c>
    </row>
    <row r="72" spans="2:13" ht="12.75">
      <c r="B72" s="281"/>
      <c r="H72" s="6">
        <v>0</v>
      </c>
      <c r="I72" s="22">
        <v>0</v>
      </c>
      <c r="M72" s="2">
        <v>450</v>
      </c>
    </row>
    <row r="73" spans="1:13" ht="12.75">
      <c r="A73" s="11"/>
      <c r="B73" s="91">
        <v>497555</v>
      </c>
      <c r="C73" s="11" t="s">
        <v>1000</v>
      </c>
      <c r="D73" s="11"/>
      <c r="E73" s="11"/>
      <c r="F73" s="81"/>
      <c r="G73" s="18"/>
      <c r="H73" s="73">
        <v>0</v>
      </c>
      <c r="I73" s="74">
        <v>1022.2222222222222</v>
      </c>
      <c r="J73" s="75"/>
      <c r="K73" s="75"/>
      <c r="L73" s="75"/>
      <c r="M73" s="2">
        <v>450</v>
      </c>
    </row>
    <row r="74" spans="2:13" ht="12.75">
      <c r="B74" s="281"/>
      <c r="H74" s="6">
        <v>0</v>
      </c>
      <c r="I74" s="22">
        <v>0</v>
      </c>
      <c r="M74" s="2">
        <v>450</v>
      </c>
    </row>
    <row r="75" spans="2:13" ht="12.75">
      <c r="B75" s="281"/>
      <c r="H75" s="6">
        <v>0</v>
      </c>
      <c r="I75" s="22">
        <v>0</v>
      </c>
      <c r="M75" s="2">
        <v>450</v>
      </c>
    </row>
    <row r="76" spans="2:13" ht="12.75">
      <c r="B76" s="281"/>
      <c r="H76" s="6">
        <v>0</v>
      </c>
      <c r="I76" s="22">
        <v>0</v>
      </c>
      <c r="M76" s="2">
        <v>450</v>
      </c>
    </row>
    <row r="77" spans="2:13" ht="12.75">
      <c r="B77" s="281"/>
      <c r="H77" s="6">
        <v>0</v>
      </c>
      <c r="I77" s="22">
        <v>0</v>
      </c>
      <c r="M77" s="2">
        <v>450</v>
      </c>
    </row>
    <row r="78" spans="1:13" ht="13.5" thickBot="1">
      <c r="A78" s="57"/>
      <c r="B78" s="288">
        <v>400000</v>
      </c>
      <c r="C78" s="57"/>
      <c r="D78" s="67" t="s">
        <v>396</v>
      </c>
      <c r="E78" s="60"/>
      <c r="F78" s="61"/>
      <c r="G78" s="62"/>
      <c r="H78" s="63">
        <v>-400000</v>
      </c>
      <c r="I78" s="64">
        <v>888.8888888888889</v>
      </c>
      <c r="J78" s="65"/>
      <c r="K78" s="65"/>
      <c r="L78" s="65"/>
      <c r="M78" s="2">
        <v>450</v>
      </c>
    </row>
    <row r="79" spans="2:13" ht="12.75">
      <c r="B79" s="281"/>
      <c r="H79" s="6">
        <v>0</v>
      </c>
      <c r="I79" s="22">
        <v>0</v>
      </c>
      <c r="M79" s="2">
        <v>450</v>
      </c>
    </row>
    <row r="80" spans="2:13" ht="12.75">
      <c r="B80" s="281"/>
      <c r="H80" s="6">
        <v>0</v>
      </c>
      <c r="I80" s="22">
        <v>0</v>
      </c>
      <c r="M80" s="2">
        <v>450</v>
      </c>
    </row>
    <row r="81" spans="1:13" ht="12.75">
      <c r="A81" s="11"/>
      <c r="B81" s="282">
        <v>400000</v>
      </c>
      <c r="C81" s="11" t="s">
        <v>1000</v>
      </c>
      <c r="D81" s="11"/>
      <c r="E81" s="11"/>
      <c r="F81" s="81"/>
      <c r="G81" s="18"/>
      <c r="H81" s="83">
        <v>0</v>
      </c>
      <c r="I81" s="84">
        <v>888.8888888888889</v>
      </c>
      <c r="J81" s="75"/>
      <c r="K81" s="75"/>
      <c r="L81" s="75"/>
      <c r="M81" s="2">
        <v>450</v>
      </c>
    </row>
    <row r="82" spans="2:13" ht="12.75">
      <c r="B82" s="55"/>
      <c r="H82" s="6">
        <v>0</v>
      </c>
      <c r="I82" s="22">
        <v>0</v>
      </c>
      <c r="M82" s="2">
        <v>450</v>
      </c>
    </row>
    <row r="83" spans="8:13" ht="12.75">
      <c r="H83" s="6">
        <v>0</v>
      </c>
      <c r="I83" s="22">
        <v>0</v>
      </c>
      <c r="M83" s="2">
        <v>450</v>
      </c>
    </row>
    <row r="84" spans="8:13" ht="12.75">
      <c r="H84" s="6">
        <v>0</v>
      </c>
      <c r="I84" s="22">
        <v>0</v>
      </c>
      <c r="M84" s="2">
        <v>450</v>
      </c>
    </row>
    <row r="85" spans="8:13" ht="12.75">
      <c r="H85" s="6">
        <v>0</v>
      </c>
      <c r="I85" s="22">
        <v>0</v>
      </c>
      <c r="M85" s="2">
        <v>450</v>
      </c>
    </row>
    <row r="86" spans="1:13" ht="13.5" thickBot="1">
      <c r="A86" s="57"/>
      <c r="B86" s="58">
        <v>1666330</v>
      </c>
      <c r="C86" s="60"/>
      <c r="D86" s="85" t="s">
        <v>399</v>
      </c>
      <c r="E86" s="57"/>
      <c r="F86" s="86"/>
      <c r="G86" s="62"/>
      <c r="H86" s="63">
        <v>-1666330</v>
      </c>
      <c r="I86" s="64">
        <v>3702.9555555555557</v>
      </c>
      <c r="J86" s="65"/>
      <c r="K86" s="65"/>
      <c r="L86" s="65"/>
      <c r="M86" s="2">
        <v>450</v>
      </c>
    </row>
    <row r="87" spans="2:13" ht="12.75">
      <c r="B87" s="28"/>
      <c r="C87" s="12"/>
      <c r="D87" s="12"/>
      <c r="E87" s="12"/>
      <c r="G87" s="29"/>
      <c r="H87" s="6">
        <v>0</v>
      </c>
      <c r="I87" s="22">
        <v>0</v>
      </c>
      <c r="M87" s="2">
        <v>450</v>
      </c>
    </row>
    <row r="88" spans="1:13" s="15" customFormat="1" ht="12.75">
      <c r="A88" s="12"/>
      <c r="B88" s="28"/>
      <c r="C88" s="12"/>
      <c r="D88" s="12"/>
      <c r="E88" s="12"/>
      <c r="F88" s="77"/>
      <c r="G88" s="29"/>
      <c r="H88" s="6">
        <v>0</v>
      </c>
      <c r="I88" s="39">
        <v>0</v>
      </c>
      <c r="M88" s="2">
        <v>450</v>
      </c>
    </row>
    <row r="89" spans="1:256" s="75" customFormat="1" ht="12.75">
      <c r="A89" s="11"/>
      <c r="B89" s="227">
        <v>206500</v>
      </c>
      <c r="C89" s="237" t="s">
        <v>31</v>
      </c>
      <c r="D89" s="11"/>
      <c r="E89" s="11"/>
      <c r="F89" s="110"/>
      <c r="G89" s="18"/>
      <c r="H89" s="73">
        <v>0</v>
      </c>
      <c r="I89" s="74">
        <v>458.8888888888889</v>
      </c>
      <c r="M89" s="2">
        <v>450</v>
      </c>
      <c r="IV89" s="75">
        <v>450</v>
      </c>
    </row>
    <row r="90" spans="2:13" ht="12.75">
      <c r="B90" s="195"/>
      <c r="H90" s="6">
        <v>0</v>
      </c>
      <c r="I90" s="22">
        <v>0</v>
      </c>
      <c r="M90" s="2">
        <v>450</v>
      </c>
    </row>
    <row r="91" spans="1:13" s="75" customFormat="1" ht="12.75">
      <c r="A91" s="11"/>
      <c r="B91" s="227">
        <v>1300</v>
      </c>
      <c r="C91" s="11" t="s">
        <v>1</v>
      </c>
      <c r="D91" s="11"/>
      <c r="E91" s="11"/>
      <c r="F91" s="110"/>
      <c r="G91" s="18"/>
      <c r="H91" s="73">
        <v>0</v>
      </c>
      <c r="I91" s="74">
        <v>2.888888888888889</v>
      </c>
      <c r="M91" s="2">
        <v>450</v>
      </c>
    </row>
    <row r="92" spans="2:13" ht="12.75">
      <c r="B92" s="195"/>
      <c r="H92" s="6">
        <v>0</v>
      </c>
      <c r="I92" s="22">
        <v>0</v>
      </c>
      <c r="M92" s="2">
        <v>450</v>
      </c>
    </row>
    <row r="93" spans="1:13" s="75" customFormat="1" ht="12.75">
      <c r="A93" s="11"/>
      <c r="B93" s="227">
        <v>83700</v>
      </c>
      <c r="C93" s="11" t="s">
        <v>513</v>
      </c>
      <c r="D93" s="11"/>
      <c r="E93" s="11"/>
      <c r="F93" s="110"/>
      <c r="G93" s="18"/>
      <c r="H93" s="73">
        <v>0</v>
      </c>
      <c r="I93" s="74">
        <v>186</v>
      </c>
      <c r="M93" s="2">
        <v>450</v>
      </c>
    </row>
    <row r="94" spans="2:13" ht="12.75">
      <c r="B94" s="195"/>
      <c r="H94" s="6">
        <v>0</v>
      </c>
      <c r="I94" s="22">
        <v>0</v>
      </c>
      <c r="M94" s="2">
        <v>450</v>
      </c>
    </row>
    <row r="95" spans="1:13" s="75" customFormat="1" ht="12.75">
      <c r="A95" s="11"/>
      <c r="B95" s="227">
        <v>118800</v>
      </c>
      <c r="C95" s="11" t="s">
        <v>209</v>
      </c>
      <c r="D95" s="11"/>
      <c r="E95" s="11"/>
      <c r="F95" s="110"/>
      <c r="G95" s="18"/>
      <c r="H95" s="73">
        <v>0</v>
      </c>
      <c r="I95" s="74">
        <v>264</v>
      </c>
      <c r="M95" s="2">
        <v>450</v>
      </c>
    </row>
    <row r="96" spans="2:13" ht="12.75">
      <c r="B96" s="195"/>
      <c r="H96" s="6">
        <v>0</v>
      </c>
      <c r="I96" s="22">
        <v>0</v>
      </c>
      <c r="M96" s="2">
        <v>450</v>
      </c>
    </row>
    <row r="97" spans="1:13" s="75" customFormat="1" ht="12.75">
      <c r="A97" s="11"/>
      <c r="B97" s="227">
        <v>55000</v>
      </c>
      <c r="C97" s="11" t="s">
        <v>211</v>
      </c>
      <c r="D97" s="11"/>
      <c r="E97" s="11"/>
      <c r="F97" s="110"/>
      <c r="G97" s="18"/>
      <c r="H97" s="73">
        <v>0</v>
      </c>
      <c r="I97" s="74">
        <v>122.22222222222223</v>
      </c>
      <c r="M97" s="2">
        <v>450</v>
      </c>
    </row>
    <row r="98" spans="2:13" ht="12.75">
      <c r="B98" s="195"/>
      <c r="H98" s="6">
        <v>0</v>
      </c>
      <c r="I98" s="22">
        <v>0</v>
      </c>
      <c r="M98" s="2">
        <v>450</v>
      </c>
    </row>
    <row r="99" spans="1:13" s="75" customFormat="1" ht="12.75">
      <c r="A99" s="11"/>
      <c r="B99" s="227">
        <v>31000</v>
      </c>
      <c r="C99" s="11" t="s">
        <v>213</v>
      </c>
      <c r="D99" s="11"/>
      <c r="E99" s="11"/>
      <c r="F99" s="110"/>
      <c r="G99" s="18"/>
      <c r="H99" s="73">
        <v>0</v>
      </c>
      <c r="I99" s="74">
        <v>68.88888888888889</v>
      </c>
      <c r="M99" s="2">
        <v>450</v>
      </c>
    </row>
    <row r="100" spans="8:13" ht="12.75">
      <c r="H100" s="6">
        <v>0</v>
      </c>
      <c r="I100" s="22">
        <v>0</v>
      </c>
      <c r="M100" s="2">
        <v>450</v>
      </c>
    </row>
    <row r="101" spans="1:13" s="75" customFormat="1" ht="12.75">
      <c r="A101" s="11"/>
      <c r="B101" s="280">
        <v>20500</v>
      </c>
      <c r="C101" s="11" t="s">
        <v>154</v>
      </c>
      <c r="D101" s="11"/>
      <c r="E101" s="11"/>
      <c r="F101" s="110"/>
      <c r="G101" s="18"/>
      <c r="H101" s="73">
        <v>0</v>
      </c>
      <c r="I101" s="74">
        <v>45.55555555555556</v>
      </c>
      <c r="M101" s="2">
        <v>450</v>
      </c>
    </row>
    <row r="102" spans="2:13" ht="12.75">
      <c r="B102" s="279"/>
      <c r="C102" s="12"/>
      <c r="H102" s="6">
        <v>0</v>
      </c>
      <c r="I102" s="22">
        <v>0</v>
      </c>
      <c r="M102" s="2">
        <v>450</v>
      </c>
    </row>
    <row r="103" spans="1:13" s="75" customFormat="1" ht="12.75">
      <c r="A103" s="11"/>
      <c r="B103" s="280">
        <v>140000</v>
      </c>
      <c r="C103" s="11" t="s">
        <v>543</v>
      </c>
      <c r="D103" s="11"/>
      <c r="E103" s="11"/>
      <c r="F103" s="110"/>
      <c r="G103" s="18"/>
      <c r="H103" s="73">
        <v>0</v>
      </c>
      <c r="I103" s="74">
        <v>311.1111111111111</v>
      </c>
      <c r="M103" s="2">
        <v>450</v>
      </c>
    </row>
    <row r="104" spans="2:13" ht="12.75">
      <c r="B104" s="279"/>
      <c r="H104" s="6">
        <v>0</v>
      </c>
      <c r="I104" s="22">
        <v>0</v>
      </c>
      <c r="M104" s="2">
        <v>450</v>
      </c>
    </row>
    <row r="105" spans="1:13" s="75" customFormat="1" ht="12.75">
      <c r="A105" s="11"/>
      <c r="B105" s="266">
        <v>13700</v>
      </c>
      <c r="C105" s="11" t="s">
        <v>550</v>
      </c>
      <c r="D105" s="11"/>
      <c r="E105" s="11"/>
      <c r="F105" s="110"/>
      <c r="G105" s="18"/>
      <c r="H105" s="73">
        <v>0</v>
      </c>
      <c r="I105" s="74">
        <v>30.444444444444443</v>
      </c>
      <c r="M105" s="2">
        <v>450</v>
      </c>
    </row>
    <row r="106" spans="2:13" ht="12.75">
      <c r="B106" s="279"/>
      <c r="H106" s="6">
        <v>0</v>
      </c>
      <c r="I106" s="22">
        <v>0</v>
      </c>
      <c r="M106" s="2">
        <v>450</v>
      </c>
    </row>
    <row r="107" spans="1:13" ht="12.75">
      <c r="A107" s="11"/>
      <c r="B107" s="321">
        <v>995830</v>
      </c>
      <c r="C107" s="92" t="s">
        <v>1000</v>
      </c>
      <c r="D107" s="11"/>
      <c r="E107" s="11"/>
      <c r="F107" s="81"/>
      <c r="G107" s="18"/>
      <c r="H107" s="83">
        <v>0</v>
      </c>
      <c r="I107" s="74">
        <v>2000</v>
      </c>
      <c r="J107" s="75"/>
      <c r="K107" s="75"/>
      <c r="L107" s="75"/>
      <c r="M107" s="2">
        <v>450</v>
      </c>
    </row>
    <row r="108" spans="8:13" ht="12.75">
      <c r="H108" s="6">
        <v>0</v>
      </c>
      <c r="I108" s="22">
        <v>0</v>
      </c>
      <c r="M108" s="2">
        <v>450</v>
      </c>
    </row>
    <row r="109" spans="8:13" ht="12.75">
      <c r="H109" s="6">
        <v>0</v>
      </c>
      <c r="I109" s="22">
        <v>0</v>
      </c>
      <c r="M109" s="2">
        <v>450</v>
      </c>
    </row>
    <row r="110" spans="8:13" ht="12.75">
      <c r="H110" s="6">
        <v>0</v>
      </c>
      <c r="I110" s="22">
        <v>0</v>
      </c>
      <c r="M110" s="2">
        <v>450</v>
      </c>
    </row>
    <row r="111" spans="8:13" ht="12.75">
      <c r="H111" s="6">
        <v>0</v>
      </c>
      <c r="I111" s="22">
        <v>0</v>
      </c>
      <c r="M111" s="2">
        <v>450</v>
      </c>
    </row>
    <row r="112" spans="1:13" ht="13.5" thickBot="1">
      <c r="A112" s="60"/>
      <c r="B112" s="58">
        <v>1514890</v>
      </c>
      <c r="C112" s="60"/>
      <c r="D112" s="67" t="s">
        <v>19</v>
      </c>
      <c r="E112" s="57"/>
      <c r="F112" s="86"/>
      <c r="G112" s="62"/>
      <c r="H112" s="93">
        <v>-1514890</v>
      </c>
      <c r="I112" s="64">
        <v>3366.4222222222224</v>
      </c>
      <c r="J112" s="65"/>
      <c r="K112" s="65"/>
      <c r="L112" s="65"/>
      <c r="M112" s="2">
        <v>450</v>
      </c>
    </row>
    <row r="113" spans="8:13" ht="12.75">
      <c r="H113" s="6">
        <v>0</v>
      </c>
      <c r="I113" s="22">
        <v>0</v>
      </c>
      <c r="M113" s="2">
        <v>450</v>
      </c>
    </row>
    <row r="114" spans="8:13" ht="12.75">
      <c r="H114" s="6">
        <v>0</v>
      </c>
      <c r="I114" s="22">
        <v>0</v>
      </c>
      <c r="M114" s="2">
        <v>450</v>
      </c>
    </row>
    <row r="115" spans="1:13" s="75" customFormat="1" ht="12.75">
      <c r="A115" s="11"/>
      <c r="B115" s="270">
        <v>217500</v>
      </c>
      <c r="C115" s="11" t="s">
        <v>31</v>
      </c>
      <c r="D115" s="11"/>
      <c r="E115" s="11"/>
      <c r="F115" s="110"/>
      <c r="G115" s="18"/>
      <c r="H115" s="73">
        <v>0</v>
      </c>
      <c r="I115" s="74">
        <v>483.3333333333333</v>
      </c>
      <c r="M115" s="2">
        <v>450</v>
      </c>
    </row>
    <row r="116" spans="2:13" ht="12.75">
      <c r="B116" s="268"/>
      <c r="H116" s="6">
        <v>0</v>
      </c>
      <c r="I116" s="22">
        <v>0</v>
      </c>
      <c r="M116" s="2">
        <v>450</v>
      </c>
    </row>
    <row r="117" spans="1:13" s="75" customFormat="1" ht="12.75">
      <c r="A117" s="11"/>
      <c r="B117" s="270">
        <v>3000</v>
      </c>
      <c r="C117" s="11" t="s">
        <v>1</v>
      </c>
      <c r="D117" s="11"/>
      <c r="E117" s="11"/>
      <c r="F117" s="110"/>
      <c r="G117" s="18"/>
      <c r="H117" s="73">
        <v>0</v>
      </c>
      <c r="I117" s="74">
        <v>6.666666666666667</v>
      </c>
      <c r="M117" s="2">
        <v>450</v>
      </c>
    </row>
    <row r="118" spans="2:13" ht="12.75">
      <c r="B118" s="268"/>
      <c r="D118" s="12"/>
      <c r="H118" s="6">
        <v>0</v>
      </c>
      <c r="I118" s="22">
        <v>0</v>
      </c>
      <c r="M118" s="2">
        <v>450</v>
      </c>
    </row>
    <row r="119" spans="1:13" s="75" customFormat="1" ht="12.75">
      <c r="A119" s="11"/>
      <c r="B119" s="211">
        <v>129850</v>
      </c>
      <c r="C119" s="11"/>
      <c r="D119" s="11"/>
      <c r="E119" s="11" t="s">
        <v>209</v>
      </c>
      <c r="F119" s="110"/>
      <c r="G119" s="18"/>
      <c r="H119" s="73">
        <v>0</v>
      </c>
      <c r="I119" s="74">
        <v>288.55555555555554</v>
      </c>
      <c r="M119" s="2">
        <v>450</v>
      </c>
    </row>
    <row r="120" spans="2:13" ht="12.75">
      <c r="B120" s="268"/>
      <c r="H120" s="6">
        <v>0</v>
      </c>
      <c r="I120" s="22">
        <v>0</v>
      </c>
      <c r="M120" s="2">
        <v>450</v>
      </c>
    </row>
    <row r="121" spans="2:13" ht="12.75">
      <c r="B121" s="268"/>
      <c r="H121" s="6">
        <v>0</v>
      </c>
      <c r="I121" s="22">
        <v>0</v>
      </c>
      <c r="M121" s="2">
        <v>450</v>
      </c>
    </row>
    <row r="122" spans="2:13" ht="12.75">
      <c r="B122" s="268"/>
      <c r="H122" s="6">
        <v>0</v>
      </c>
      <c r="I122" s="22">
        <v>0</v>
      </c>
      <c r="M122" s="2">
        <v>450</v>
      </c>
    </row>
    <row r="123" spans="1:13" s="75" customFormat="1" ht="12.75">
      <c r="A123" s="11"/>
      <c r="B123" s="274">
        <v>270000</v>
      </c>
      <c r="C123" s="94" t="s">
        <v>653</v>
      </c>
      <c r="D123" s="11"/>
      <c r="E123" s="11"/>
      <c r="F123" s="110"/>
      <c r="G123" s="18"/>
      <c r="H123" s="73">
        <v>-270000</v>
      </c>
      <c r="I123" s="74">
        <v>600</v>
      </c>
      <c r="M123" s="2">
        <v>450</v>
      </c>
    </row>
    <row r="124" spans="2:13" ht="12.75">
      <c r="B124" s="268"/>
      <c r="H124" s="6">
        <v>0</v>
      </c>
      <c r="I124" s="22">
        <v>0</v>
      </c>
      <c r="M124" s="2">
        <v>450</v>
      </c>
    </row>
    <row r="125" spans="2:13" ht="12.75">
      <c r="B125" s="268"/>
      <c r="H125" s="6">
        <v>0</v>
      </c>
      <c r="I125" s="22">
        <v>0</v>
      </c>
      <c r="M125" s="2">
        <v>450</v>
      </c>
    </row>
    <row r="126" spans="1:13" s="75" customFormat="1" ht="12.75">
      <c r="A126" s="11"/>
      <c r="B126" s="275"/>
      <c r="C126" s="91" t="s">
        <v>999</v>
      </c>
      <c r="D126" s="11"/>
      <c r="E126" s="11"/>
      <c r="F126" s="110"/>
      <c r="G126" s="18"/>
      <c r="H126" s="73"/>
      <c r="I126" s="74">
        <v>0</v>
      </c>
      <c r="M126" s="2">
        <v>450</v>
      </c>
    </row>
    <row r="127" spans="1:13" s="15" customFormat="1" ht="12.75">
      <c r="A127" s="12"/>
      <c r="B127" s="276"/>
      <c r="C127" s="31"/>
      <c r="D127" s="12"/>
      <c r="E127" s="12"/>
      <c r="F127" s="78"/>
      <c r="G127" s="29"/>
      <c r="H127" s="28"/>
      <c r="I127" s="39"/>
      <c r="M127" s="2">
        <v>450</v>
      </c>
    </row>
    <row r="128" spans="1:13" s="75" customFormat="1" ht="12.75">
      <c r="A128" s="11"/>
      <c r="B128" s="278">
        <v>10000</v>
      </c>
      <c r="C128" s="11"/>
      <c r="D128" s="11"/>
      <c r="E128" s="99" t="s">
        <v>655</v>
      </c>
      <c r="F128" s="110"/>
      <c r="G128" s="18"/>
      <c r="H128" s="73">
        <v>0</v>
      </c>
      <c r="I128" s="74">
        <v>22.22222222222222</v>
      </c>
      <c r="M128" s="2">
        <v>450</v>
      </c>
    </row>
    <row r="129" spans="2:13" ht="12.75">
      <c r="B129" s="268"/>
      <c r="H129" s="6">
        <v>0</v>
      </c>
      <c r="I129" s="22">
        <v>0</v>
      </c>
      <c r="M129" s="2">
        <v>450</v>
      </c>
    </row>
    <row r="130" spans="1:13" s="75" customFormat="1" ht="12.75">
      <c r="A130" s="11"/>
      <c r="B130" s="270">
        <v>25000</v>
      </c>
      <c r="C130" s="11"/>
      <c r="D130" s="11"/>
      <c r="E130" s="104" t="s">
        <v>657</v>
      </c>
      <c r="F130" s="110"/>
      <c r="G130" s="18"/>
      <c r="H130" s="73">
        <v>0</v>
      </c>
      <c r="I130" s="74">
        <v>55.55555555555556</v>
      </c>
      <c r="M130" s="2">
        <v>450</v>
      </c>
    </row>
    <row r="131" spans="2:13" ht="12.75">
      <c r="B131" s="268"/>
      <c r="H131" s="6">
        <v>0</v>
      </c>
      <c r="I131" s="22">
        <v>0</v>
      </c>
      <c r="M131" s="2">
        <v>450</v>
      </c>
    </row>
    <row r="132" spans="1:13" s="75" customFormat="1" ht="12.75">
      <c r="A132" s="11"/>
      <c r="B132" s="270">
        <v>10000</v>
      </c>
      <c r="C132" s="11"/>
      <c r="D132" s="11"/>
      <c r="E132" s="104" t="s">
        <v>660</v>
      </c>
      <c r="F132" s="110"/>
      <c r="G132" s="18"/>
      <c r="H132" s="73">
        <v>0</v>
      </c>
      <c r="I132" s="74">
        <v>22.22222222222222</v>
      </c>
      <c r="M132" s="2">
        <v>450</v>
      </c>
    </row>
    <row r="133" spans="2:13" ht="12.75">
      <c r="B133" s="268"/>
      <c r="H133" s="6">
        <v>0</v>
      </c>
      <c r="I133" s="22">
        <v>0</v>
      </c>
      <c r="M133" s="2">
        <v>450</v>
      </c>
    </row>
    <row r="134" spans="1:13" s="75" customFormat="1" ht="12.75">
      <c r="A134" s="11"/>
      <c r="B134" s="270">
        <v>225000</v>
      </c>
      <c r="C134" s="11"/>
      <c r="D134" s="11"/>
      <c r="E134" s="104" t="s">
        <v>662</v>
      </c>
      <c r="F134" s="110"/>
      <c r="G134" s="18"/>
      <c r="H134" s="73">
        <v>0</v>
      </c>
      <c r="I134" s="74">
        <v>500</v>
      </c>
      <c r="M134" s="2">
        <v>450</v>
      </c>
    </row>
    <row r="135" spans="8:13" ht="12.75">
      <c r="H135" s="6">
        <v>0</v>
      </c>
      <c r="I135" s="22">
        <v>0</v>
      </c>
      <c r="M135" s="2">
        <v>450</v>
      </c>
    </row>
    <row r="136" spans="8:13" ht="12.75">
      <c r="H136" s="6">
        <v>0</v>
      </c>
      <c r="I136" s="22">
        <v>0</v>
      </c>
      <c r="M136" s="2">
        <v>450</v>
      </c>
    </row>
    <row r="137" spans="8:13" ht="12.75">
      <c r="H137" s="6">
        <v>0</v>
      </c>
      <c r="I137" s="22">
        <v>0</v>
      </c>
      <c r="M137" s="2">
        <v>450</v>
      </c>
    </row>
    <row r="138" spans="1:13" s="75" customFormat="1" ht="12.75">
      <c r="A138" s="11"/>
      <c r="B138" s="263">
        <v>35000</v>
      </c>
      <c r="C138" s="94" t="s">
        <v>665</v>
      </c>
      <c r="D138" s="11"/>
      <c r="E138" s="11"/>
      <c r="F138" s="110"/>
      <c r="G138" s="18"/>
      <c r="H138" s="73">
        <v>-35000</v>
      </c>
      <c r="I138" s="74">
        <v>77.77777777777777</v>
      </c>
      <c r="M138" s="2">
        <v>450</v>
      </c>
    </row>
    <row r="139" spans="2:13" ht="12.75">
      <c r="B139" s="261"/>
      <c r="H139" s="6">
        <v>0</v>
      </c>
      <c r="I139" s="22">
        <v>0</v>
      </c>
      <c r="M139" s="2">
        <v>450</v>
      </c>
    </row>
    <row r="140" spans="1:13" s="75" customFormat="1" ht="12.75">
      <c r="A140" s="11"/>
      <c r="B140" s="260">
        <v>5000</v>
      </c>
      <c r="C140" s="11"/>
      <c r="D140" s="11"/>
      <c r="E140" s="11" t="s">
        <v>667</v>
      </c>
      <c r="F140" s="110"/>
      <c r="G140" s="18"/>
      <c r="H140" s="73"/>
      <c r="I140" s="74">
        <v>11.11111111111111</v>
      </c>
      <c r="M140" s="2">
        <v>450</v>
      </c>
    </row>
    <row r="141" spans="2:13" ht="12.75">
      <c r="B141" s="261"/>
      <c r="H141" s="6">
        <v>0</v>
      </c>
      <c r="I141" s="22">
        <v>0</v>
      </c>
      <c r="M141" s="2">
        <v>450</v>
      </c>
    </row>
    <row r="142" spans="1:13" s="75" customFormat="1" ht="12.75">
      <c r="A142" s="11"/>
      <c r="B142" s="260">
        <v>30000</v>
      </c>
      <c r="C142" s="11"/>
      <c r="D142" s="11"/>
      <c r="E142" s="11" t="s">
        <v>662</v>
      </c>
      <c r="F142" s="110"/>
      <c r="G142" s="18"/>
      <c r="H142" s="73">
        <v>0</v>
      </c>
      <c r="I142" s="74">
        <v>66.66666666666667</v>
      </c>
      <c r="M142" s="2">
        <v>450</v>
      </c>
    </row>
    <row r="143" spans="2:13" ht="12.75">
      <c r="B143" s="261"/>
      <c r="H143" s="6">
        <v>0</v>
      </c>
      <c r="I143" s="22">
        <v>0</v>
      </c>
      <c r="M143" s="2">
        <v>450</v>
      </c>
    </row>
    <row r="144" spans="1:13" s="75" customFormat="1" ht="12.75">
      <c r="A144" s="11"/>
      <c r="B144" s="264">
        <v>59540</v>
      </c>
      <c r="C144" s="11"/>
      <c r="D144" s="11"/>
      <c r="E144" s="11" t="s">
        <v>154</v>
      </c>
      <c r="F144" s="110"/>
      <c r="G144" s="18"/>
      <c r="H144" s="73">
        <v>0</v>
      </c>
      <c r="I144" s="74">
        <v>132.3111111111111</v>
      </c>
      <c r="M144" s="2">
        <v>450</v>
      </c>
    </row>
    <row r="145" spans="8:13" ht="12.75">
      <c r="H145" s="6">
        <v>0</v>
      </c>
      <c r="I145" s="22">
        <v>0</v>
      </c>
      <c r="M145" s="2">
        <v>450</v>
      </c>
    </row>
    <row r="146" spans="1:14" ht="12.75">
      <c r="A146" s="11"/>
      <c r="B146" s="91">
        <v>836260</v>
      </c>
      <c r="C146" s="11" t="s">
        <v>1000</v>
      </c>
      <c r="D146" s="11"/>
      <c r="E146" s="11"/>
      <c r="F146" s="81"/>
      <c r="G146" s="18"/>
      <c r="H146" s="83">
        <v>0</v>
      </c>
      <c r="I146" s="74">
        <v>1777.7777777777778</v>
      </c>
      <c r="J146" s="75"/>
      <c r="K146" s="75"/>
      <c r="L146" s="75"/>
      <c r="M146" s="2">
        <v>450</v>
      </c>
      <c r="N146" s="38">
        <v>500</v>
      </c>
    </row>
    <row r="147" spans="2:13" ht="12.75">
      <c r="B147" s="7"/>
      <c r="H147" s="6">
        <v>0</v>
      </c>
      <c r="I147" s="22">
        <v>0</v>
      </c>
      <c r="M147" s="2">
        <v>450</v>
      </c>
    </row>
    <row r="148" spans="2:13" ht="12.75">
      <c r="B148" s="7"/>
      <c r="H148" s="6">
        <v>0</v>
      </c>
      <c r="I148" s="22">
        <v>0</v>
      </c>
      <c r="M148" s="2">
        <v>450</v>
      </c>
    </row>
    <row r="149" spans="2:13" ht="12.75">
      <c r="B149" s="7"/>
      <c r="H149" s="6">
        <v>0</v>
      </c>
      <c r="I149" s="22">
        <v>0</v>
      </c>
      <c r="M149" s="2">
        <v>450</v>
      </c>
    </row>
    <row r="150" spans="2:13" ht="12.75">
      <c r="B150" s="7"/>
      <c r="H150" s="6">
        <v>0</v>
      </c>
      <c r="I150" s="22">
        <v>0</v>
      </c>
      <c r="M150" s="2">
        <v>450</v>
      </c>
    </row>
    <row r="151" spans="1:13" ht="13.5" thickBot="1">
      <c r="A151" s="107"/>
      <c r="B151" s="66">
        <v>888400</v>
      </c>
      <c r="C151" s="60"/>
      <c r="D151" s="67" t="s">
        <v>20</v>
      </c>
      <c r="E151" s="57"/>
      <c r="F151" s="86"/>
      <c r="G151" s="62"/>
      <c r="H151" s="93">
        <v>-888400</v>
      </c>
      <c r="I151" s="108">
        <v>1974.2222222222222</v>
      </c>
      <c r="J151" s="65"/>
      <c r="K151" s="65"/>
      <c r="L151" s="65"/>
      <c r="M151" s="2">
        <v>450</v>
      </c>
    </row>
    <row r="152" spans="2:13" ht="12.75">
      <c r="B152" s="33"/>
      <c r="C152" s="12"/>
      <c r="D152" s="12"/>
      <c r="E152" s="34"/>
      <c r="G152" s="35"/>
      <c r="H152" s="6">
        <v>0</v>
      </c>
      <c r="I152" s="22">
        <v>0</v>
      </c>
      <c r="M152" s="2">
        <v>450</v>
      </c>
    </row>
    <row r="153" spans="2:13" ht="12.75">
      <c r="B153" s="28"/>
      <c r="C153" s="12"/>
      <c r="D153" s="12"/>
      <c r="E153" s="12"/>
      <c r="G153" s="29"/>
      <c r="H153" s="6">
        <v>0</v>
      </c>
      <c r="I153" s="22">
        <v>0</v>
      </c>
      <c r="M153" s="2">
        <v>450</v>
      </c>
    </row>
    <row r="154" spans="1:13" s="75" customFormat="1" ht="12.75">
      <c r="A154" s="11"/>
      <c r="B154" s="270">
        <v>51500</v>
      </c>
      <c r="C154" s="11" t="s">
        <v>0</v>
      </c>
      <c r="D154" s="11"/>
      <c r="E154" s="11" t="s">
        <v>710</v>
      </c>
      <c r="F154" s="110"/>
      <c r="G154" s="18"/>
      <c r="H154" s="73">
        <v>0</v>
      </c>
      <c r="I154" s="74">
        <v>114.44444444444444</v>
      </c>
      <c r="M154" s="2">
        <v>450</v>
      </c>
    </row>
    <row r="155" spans="8:13" ht="12.75">
      <c r="H155" s="6">
        <v>0</v>
      </c>
      <c r="I155" s="22">
        <v>0</v>
      </c>
      <c r="M155" s="2">
        <v>450</v>
      </c>
    </row>
    <row r="156" spans="1:13" s="75" customFormat="1" ht="12.75">
      <c r="A156" s="11"/>
      <c r="B156" s="282">
        <v>75000</v>
      </c>
      <c r="C156" s="11" t="s">
        <v>1</v>
      </c>
      <c r="D156" s="11"/>
      <c r="E156" s="11"/>
      <c r="F156" s="110"/>
      <c r="G156" s="18"/>
      <c r="H156" s="83">
        <v>0</v>
      </c>
      <c r="I156" s="74">
        <v>166.66666666666666</v>
      </c>
      <c r="M156" s="2">
        <v>450</v>
      </c>
    </row>
    <row r="157" spans="8:13" ht="12.75">
      <c r="H157" s="6">
        <v>0</v>
      </c>
      <c r="I157" s="22">
        <v>0</v>
      </c>
      <c r="M157" s="2">
        <v>450</v>
      </c>
    </row>
    <row r="158" spans="1:13" s="75" customFormat="1" ht="12.75">
      <c r="A158" s="11"/>
      <c r="B158" s="270">
        <v>570900</v>
      </c>
      <c r="C158" s="11"/>
      <c r="D158" s="11"/>
      <c r="E158" s="11" t="s">
        <v>710</v>
      </c>
      <c r="F158" s="110"/>
      <c r="G158" s="18"/>
      <c r="H158" s="73">
        <v>0</v>
      </c>
      <c r="I158" s="74">
        <v>1268.6666666666667</v>
      </c>
      <c r="M158" s="2">
        <v>450</v>
      </c>
    </row>
    <row r="159" spans="8:13" ht="12.75">
      <c r="H159" s="6">
        <v>0</v>
      </c>
      <c r="I159" s="22">
        <v>0</v>
      </c>
      <c r="M159" s="2">
        <v>450</v>
      </c>
    </row>
    <row r="160" spans="1:13" s="75" customFormat="1" ht="12.75">
      <c r="A160" s="11"/>
      <c r="B160" s="270">
        <v>191000</v>
      </c>
      <c r="C160" s="11"/>
      <c r="D160" s="11"/>
      <c r="E160" s="11" t="s">
        <v>976</v>
      </c>
      <c r="F160" s="110"/>
      <c r="G160" s="18"/>
      <c r="H160" s="73">
        <v>0</v>
      </c>
      <c r="I160" s="74">
        <v>424.44444444444446</v>
      </c>
      <c r="M160" s="2">
        <v>450</v>
      </c>
    </row>
    <row r="161" spans="9:13" ht="12.75">
      <c r="I161" s="22"/>
      <c r="M161" s="2">
        <v>450</v>
      </c>
    </row>
    <row r="162" spans="9:13" ht="12.75">
      <c r="I162" s="22"/>
      <c r="M162" s="2">
        <v>450</v>
      </c>
    </row>
    <row r="163" spans="9:13" ht="12.75">
      <c r="I163" s="22"/>
      <c r="M163" s="2">
        <v>450</v>
      </c>
    </row>
    <row r="164" spans="9:13" ht="12.75">
      <c r="I164" s="22"/>
      <c r="M164" s="2">
        <v>450</v>
      </c>
    </row>
    <row r="165" spans="1:13" ht="13.5" thickBot="1">
      <c r="A165" s="107"/>
      <c r="B165" s="255">
        <v>944500</v>
      </c>
      <c r="C165" s="60"/>
      <c r="D165" s="67" t="s">
        <v>21</v>
      </c>
      <c r="E165" s="60"/>
      <c r="F165" s="86"/>
      <c r="G165" s="62"/>
      <c r="H165" s="93">
        <v>-944500</v>
      </c>
      <c r="I165" s="108">
        <v>2098.8888888888887</v>
      </c>
      <c r="J165" s="65"/>
      <c r="K165" s="65"/>
      <c r="L165" s="65"/>
      <c r="M165" s="2">
        <v>450</v>
      </c>
    </row>
    <row r="166" spans="2:13" ht="12.75">
      <c r="B166" s="195"/>
      <c r="H166" s="6">
        <v>0</v>
      </c>
      <c r="I166" s="22">
        <v>0</v>
      </c>
      <c r="M166" s="2">
        <v>450</v>
      </c>
    </row>
    <row r="167" spans="2:13" ht="12.75">
      <c r="B167" s="195"/>
      <c r="H167" s="6">
        <v>0</v>
      </c>
      <c r="I167" s="22">
        <v>0</v>
      </c>
      <c r="M167" s="2">
        <v>450</v>
      </c>
    </row>
    <row r="168" spans="1:13" s="75" customFormat="1" ht="12.75">
      <c r="A168" s="11"/>
      <c r="B168" s="227">
        <v>112000</v>
      </c>
      <c r="C168" s="11" t="s">
        <v>0</v>
      </c>
      <c r="D168" s="11"/>
      <c r="E168" s="11"/>
      <c r="F168" s="110"/>
      <c r="G168" s="18"/>
      <c r="H168" s="73">
        <v>0</v>
      </c>
      <c r="I168" s="74">
        <v>248.88888888888889</v>
      </c>
      <c r="M168" s="2">
        <v>450</v>
      </c>
    </row>
    <row r="169" spans="2:13" ht="12.75">
      <c r="B169" s="195"/>
      <c r="H169" s="6">
        <v>0</v>
      </c>
      <c r="I169" s="22">
        <v>0</v>
      </c>
      <c r="M169" s="2">
        <v>450</v>
      </c>
    </row>
    <row r="170" spans="1:13" s="75" customFormat="1" ht="12.75">
      <c r="A170" s="11"/>
      <c r="B170" s="227">
        <v>32500</v>
      </c>
      <c r="C170" s="11" t="s">
        <v>209</v>
      </c>
      <c r="D170" s="11"/>
      <c r="E170" s="11"/>
      <c r="F170" s="110"/>
      <c r="G170" s="18"/>
      <c r="H170" s="73">
        <v>0</v>
      </c>
      <c r="I170" s="74">
        <v>72.22222222222223</v>
      </c>
      <c r="M170" s="2">
        <v>450</v>
      </c>
    </row>
    <row r="171" spans="2:13" ht="12.75">
      <c r="B171" s="195"/>
      <c r="H171" s="6">
        <v>0</v>
      </c>
      <c r="I171" s="22">
        <v>0</v>
      </c>
      <c r="M171" s="2">
        <v>450</v>
      </c>
    </row>
    <row r="172" spans="1:13" ht="12.75">
      <c r="A172" s="11"/>
      <c r="B172" s="227">
        <v>800000</v>
      </c>
      <c r="C172" s="11" t="s">
        <v>1000</v>
      </c>
      <c r="D172" s="11"/>
      <c r="E172" s="11"/>
      <c r="F172" s="81"/>
      <c r="G172" s="18"/>
      <c r="H172" s="83">
        <v>0</v>
      </c>
      <c r="I172" s="74">
        <v>1777.7777777777778</v>
      </c>
      <c r="J172" s="75"/>
      <c r="K172" s="75"/>
      <c r="L172" s="75"/>
      <c r="M172" s="2">
        <v>450</v>
      </c>
    </row>
    <row r="173" spans="2:13" ht="12.75">
      <c r="B173" s="195"/>
      <c r="H173" s="6">
        <v>0</v>
      </c>
      <c r="I173" s="22">
        <v>0</v>
      </c>
      <c r="M173" s="2">
        <v>450</v>
      </c>
    </row>
    <row r="174" spans="2:13" ht="12.75">
      <c r="B174" s="258"/>
      <c r="H174" s="6">
        <v>0</v>
      </c>
      <c r="I174" s="22">
        <v>0</v>
      </c>
      <c r="M174" s="2">
        <v>450</v>
      </c>
    </row>
    <row r="175" spans="2:13" ht="12.75">
      <c r="B175" s="195"/>
      <c r="C175" s="3"/>
      <c r="H175" s="6">
        <v>0</v>
      </c>
      <c r="I175" s="22">
        <v>0</v>
      </c>
      <c r="M175" s="2">
        <v>450</v>
      </c>
    </row>
    <row r="176" spans="2:13" ht="12.75">
      <c r="B176" s="195"/>
      <c r="H176" s="6">
        <v>0</v>
      </c>
      <c r="I176" s="22">
        <v>0</v>
      </c>
      <c r="M176" s="2">
        <v>450</v>
      </c>
    </row>
    <row r="177" spans="1:13" s="220" customFormat="1" ht="13.5" thickBot="1">
      <c r="A177" s="294"/>
      <c r="B177" s="295">
        <v>1216416</v>
      </c>
      <c r="C177" s="296"/>
      <c r="D177" s="297" t="s">
        <v>154</v>
      </c>
      <c r="E177" s="296"/>
      <c r="F177" s="298"/>
      <c r="G177" s="299"/>
      <c r="H177" s="300">
        <v>-1216416</v>
      </c>
      <c r="I177" s="301">
        <v>2703.1466666666665</v>
      </c>
      <c r="J177" s="302"/>
      <c r="K177" s="302"/>
      <c r="L177" s="302"/>
      <c r="M177" s="303">
        <v>450</v>
      </c>
    </row>
    <row r="178" spans="2:13" ht="12.75">
      <c r="B178" s="195"/>
      <c r="H178" s="6">
        <v>0</v>
      </c>
      <c r="I178" s="22">
        <v>0</v>
      </c>
      <c r="M178" s="2">
        <v>450</v>
      </c>
    </row>
    <row r="179" spans="2:13" ht="12.75">
      <c r="B179" s="195"/>
      <c r="H179" s="6">
        <v>0</v>
      </c>
      <c r="I179" s="22">
        <v>0</v>
      </c>
      <c r="M179" s="2">
        <v>450</v>
      </c>
    </row>
    <row r="180" spans="1:13" s="75" customFormat="1" ht="12.75">
      <c r="A180" s="11"/>
      <c r="B180" s="227">
        <v>115000</v>
      </c>
      <c r="C180" s="11" t="s">
        <v>0</v>
      </c>
      <c r="D180" s="11"/>
      <c r="E180" s="11"/>
      <c r="F180" s="110"/>
      <c r="G180" s="18"/>
      <c r="H180" s="73">
        <v>0</v>
      </c>
      <c r="I180" s="74">
        <v>255.55555555555554</v>
      </c>
      <c r="M180" s="2">
        <v>450</v>
      </c>
    </row>
    <row r="181" spans="2:13" ht="12.75">
      <c r="B181" s="195"/>
      <c r="H181" s="6">
        <v>0</v>
      </c>
      <c r="I181" s="22">
        <v>0</v>
      </c>
      <c r="M181" s="2">
        <v>450</v>
      </c>
    </row>
    <row r="182" spans="1:13" s="75" customFormat="1" ht="12.75">
      <c r="A182" s="11"/>
      <c r="B182" s="227">
        <v>66250</v>
      </c>
      <c r="C182" s="11"/>
      <c r="D182" s="11"/>
      <c r="E182" s="11" t="s">
        <v>209</v>
      </c>
      <c r="F182" s="110"/>
      <c r="G182" s="18"/>
      <c r="H182" s="73">
        <v>0</v>
      </c>
      <c r="I182" s="74">
        <v>147.22222222222223</v>
      </c>
      <c r="M182" s="2">
        <v>450</v>
      </c>
    </row>
    <row r="183" spans="2:13" ht="12.75">
      <c r="B183" s="195"/>
      <c r="H183" s="6">
        <v>0</v>
      </c>
      <c r="I183" s="22">
        <v>0</v>
      </c>
      <c r="M183" s="2">
        <v>450</v>
      </c>
    </row>
    <row r="184" spans="1:13" s="75" customFormat="1" ht="12.75">
      <c r="A184" s="11"/>
      <c r="B184" s="227">
        <v>155910</v>
      </c>
      <c r="C184" s="11"/>
      <c r="D184" s="11"/>
      <c r="E184" s="11" t="s">
        <v>154</v>
      </c>
      <c r="F184" s="110"/>
      <c r="G184" s="18"/>
      <c r="H184" s="73">
        <v>0</v>
      </c>
      <c r="I184" s="74">
        <v>346.46666666666664</v>
      </c>
      <c r="M184" s="2">
        <v>450</v>
      </c>
    </row>
    <row r="185" spans="2:13" ht="12.75">
      <c r="B185" s="195"/>
      <c r="H185" s="6">
        <v>0</v>
      </c>
      <c r="I185" s="22">
        <v>0</v>
      </c>
      <c r="M185" s="2">
        <v>450</v>
      </c>
    </row>
    <row r="186" spans="1:13" s="75" customFormat="1" ht="12.75">
      <c r="A186" s="11"/>
      <c r="B186" s="227">
        <v>80513</v>
      </c>
      <c r="C186" s="11" t="s">
        <v>858</v>
      </c>
      <c r="D186" s="11"/>
      <c r="E186" s="11"/>
      <c r="F186" s="110"/>
      <c r="G186" s="18"/>
      <c r="H186" s="73">
        <v>0</v>
      </c>
      <c r="I186" s="74">
        <v>178.9177777777778</v>
      </c>
      <c r="M186" s="2">
        <v>450</v>
      </c>
    </row>
    <row r="187" spans="8:13" ht="12.75">
      <c r="H187" s="6">
        <v>0</v>
      </c>
      <c r="I187" s="22">
        <v>0</v>
      </c>
      <c r="M187" s="2">
        <v>450</v>
      </c>
    </row>
    <row r="188" spans="1:13" s="75" customFormat="1" ht="12.75">
      <c r="A188" s="11"/>
      <c r="B188" s="266">
        <v>155026</v>
      </c>
      <c r="C188" s="11" t="s">
        <v>901</v>
      </c>
      <c r="D188" s="11" t="s">
        <v>902</v>
      </c>
      <c r="E188" s="11"/>
      <c r="F188" s="110"/>
      <c r="G188" s="18"/>
      <c r="H188" s="73">
        <v>0</v>
      </c>
      <c r="I188" s="74">
        <v>344.5022222222222</v>
      </c>
      <c r="M188" s="2">
        <v>450</v>
      </c>
    </row>
    <row r="189" spans="8:13" ht="12.75">
      <c r="H189" s="6">
        <v>0</v>
      </c>
      <c r="I189" s="22">
        <v>0</v>
      </c>
      <c r="M189" s="2">
        <v>450</v>
      </c>
    </row>
    <row r="190" spans="1:13" s="75" customFormat="1" ht="12.75">
      <c r="A190" s="11"/>
      <c r="B190" s="227">
        <v>22484</v>
      </c>
      <c r="C190" s="11" t="s">
        <v>903</v>
      </c>
      <c r="D190" s="11"/>
      <c r="E190" s="11"/>
      <c r="F190" s="81"/>
      <c r="G190" s="18"/>
      <c r="H190" s="83">
        <v>0</v>
      </c>
      <c r="I190" s="74">
        <v>49.964444444444446</v>
      </c>
      <c r="M190" s="2">
        <v>450</v>
      </c>
    </row>
    <row r="191" spans="1:13" ht="12.75">
      <c r="A191" s="12"/>
      <c r="B191" s="195"/>
      <c r="H191" s="6">
        <v>0</v>
      </c>
      <c r="I191" s="22">
        <v>0</v>
      </c>
      <c r="M191" s="2">
        <v>450</v>
      </c>
    </row>
    <row r="192" spans="1:13" ht="12.75">
      <c r="A192" s="11"/>
      <c r="B192" s="227">
        <v>226628</v>
      </c>
      <c r="C192" s="11"/>
      <c r="D192" s="11"/>
      <c r="E192" s="11" t="s">
        <v>913</v>
      </c>
      <c r="F192" s="81"/>
      <c r="G192" s="18"/>
      <c r="H192" s="83">
        <v>0</v>
      </c>
      <c r="I192" s="74">
        <v>503.6177777777778</v>
      </c>
      <c r="J192" s="75"/>
      <c r="K192" s="75"/>
      <c r="L192" s="75"/>
      <c r="M192" s="2">
        <v>450</v>
      </c>
    </row>
    <row r="193" spans="1:13" ht="12.75">
      <c r="A193" s="12"/>
      <c r="B193" s="55"/>
      <c r="D193" s="12"/>
      <c r="H193" s="6">
        <v>0</v>
      </c>
      <c r="I193" s="22">
        <v>0</v>
      </c>
      <c r="M193" s="2">
        <v>450</v>
      </c>
    </row>
    <row r="194" spans="1:13" ht="12.75">
      <c r="A194" s="11"/>
      <c r="B194" s="91">
        <v>394605</v>
      </c>
      <c r="C194" s="11" t="s">
        <v>1000</v>
      </c>
      <c r="D194" s="11"/>
      <c r="E194" s="11"/>
      <c r="F194" s="81"/>
      <c r="G194" s="18"/>
      <c r="H194" s="83">
        <v>0</v>
      </c>
      <c r="I194" s="74">
        <v>822.2222222222222</v>
      </c>
      <c r="J194" s="75"/>
      <c r="K194" s="75"/>
      <c r="L194" s="75"/>
      <c r="M194" s="2">
        <v>450</v>
      </c>
    </row>
    <row r="195" spans="8:13" ht="12.75">
      <c r="H195" s="6">
        <v>0</v>
      </c>
      <c r="I195" s="22">
        <v>0</v>
      </c>
      <c r="M195" s="2">
        <v>450</v>
      </c>
    </row>
    <row r="196" spans="8:13" ht="12.75">
      <c r="H196" s="6">
        <v>0</v>
      </c>
      <c r="I196" s="22">
        <v>0</v>
      </c>
      <c r="M196" s="2">
        <v>450</v>
      </c>
    </row>
    <row r="197" spans="8:13" ht="12.75">
      <c r="H197" s="6">
        <v>0</v>
      </c>
      <c r="I197" s="22">
        <v>0</v>
      </c>
      <c r="M197" s="2">
        <v>450</v>
      </c>
    </row>
    <row r="198" spans="1:13" s="114" customFormat="1" ht="13.5" thickBot="1">
      <c r="A198" s="60"/>
      <c r="B198" s="58">
        <v>7860501</v>
      </c>
      <c r="C198" s="67" t="s">
        <v>943</v>
      </c>
      <c r="D198" s="60"/>
      <c r="E198" s="57"/>
      <c r="F198" s="86"/>
      <c r="G198" s="62"/>
      <c r="H198" s="93"/>
      <c r="I198" s="108"/>
      <c r="J198" s="113"/>
      <c r="K198" s="65">
        <v>440</v>
      </c>
      <c r="L198" s="65"/>
      <c r="M198" s="2">
        <v>450</v>
      </c>
    </row>
    <row r="199" spans="1:13" s="114" customFormat="1" ht="12.75">
      <c r="A199" s="1"/>
      <c r="B199" s="33"/>
      <c r="C199" s="12"/>
      <c r="D199" s="12"/>
      <c r="E199" s="34"/>
      <c r="F199" s="56"/>
      <c r="G199" s="35"/>
      <c r="H199" s="6"/>
      <c r="I199" s="22"/>
      <c r="J199" s="22"/>
      <c r="K199" s="2">
        <v>440</v>
      </c>
      <c r="L199"/>
      <c r="M199" s="2">
        <v>450</v>
      </c>
    </row>
    <row r="200" spans="1:13" s="114" customFormat="1" ht="12.75">
      <c r="A200" s="12"/>
      <c r="B200" s="115" t="s">
        <v>915</v>
      </c>
      <c r="C200" s="116" t="s">
        <v>916</v>
      </c>
      <c r="D200" s="116"/>
      <c r="E200" s="116"/>
      <c r="F200" s="245"/>
      <c r="G200" s="117"/>
      <c r="H200" s="115"/>
      <c r="I200" s="118" t="s">
        <v>15</v>
      </c>
      <c r="J200" s="119"/>
      <c r="K200" s="2">
        <v>440</v>
      </c>
      <c r="L200"/>
      <c r="M200" s="2">
        <v>450</v>
      </c>
    </row>
    <row r="201" spans="1:13" s="114" customFormat="1" ht="12.75">
      <c r="A201" s="12"/>
      <c r="B201" s="120">
        <v>934776</v>
      </c>
      <c r="C201" s="121" t="s">
        <v>917</v>
      </c>
      <c r="D201" s="121" t="s">
        <v>918</v>
      </c>
      <c r="E201" s="122" t="s">
        <v>944</v>
      </c>
      <c r="F201" s="245"/>
      <c r="G201" s="123"/>
      <c r="H201" s="115">
        <v>-934776</v>
      </c>
      <c r="I201" s="118">
        <v>2077.28</v>
      </c>
      <c r="J201" s="124"/>
      <c r="K201" s="2">
        <v>440</v>
      </c>
      <c r="L201"/>
      <c r="M201" s="2">
        <v>450</v>
      </c>
    </row>
    <row r="202" spans="1:13" ht="12.75">
      <c r="A202" s="125"/>
      <c r="B202" s="126">
        <v>2847585</v>
      </c>
      <c r="C202" s="127" t="s">
        <v>919</v>
      </c>
      <c r="D202" s="127" t="s">
        <v>918</v>
      </c>
      <c r="E202" s="127" t="s">
        <v>944</v>
      </c>
      <c r="F202" s="245"/>
      <c r="G202" s="128"/>
      <c r="H202" s="115">
        <v>-3782361</v>
      </c>
      <c r="I202" s="118">
        <v>6327.966666666666</v>
      </c>
      <c r="J202" s="119"/>
      <c r="K202" s="2">
        <v>440</v>
      </c>
      <c r="L202" s="114"/>
      <c r="M202" s="2">
        <v>450</v>
      </c>
    </row>
    <row r="203" spans="1:13" s="133" customFormat="1" ht="12.75">
      <c r="A203" s="125"/>
      <c r="B203" s="129">
        <v>2363440</v>
      </c>
      <c r="C203" s="130" t="s">
        <v>920</v>
      </c>
      <c r="D203" s="131" t="s">
        <v>918</v>
      </c>
      <c r="E203" s="131" t="s">
        <v>944</v>
      </c>
      <c r="F203" s="245"/>
      <c r="G203" s="128"/>
      <c r="H203" s="132">
        <v>-6145801</v>
      </c>
      <c r="I203" s="118">
        <v>5252.0888888888885</v>
      </c>
      <c r="J203" s="119"/>
      <c r="K203" s="2">
        <v>440</v>
      </c>
      <c r="L203" s="114"/>
      <c r="M203" s="2">
        <v>450</v>
      </c>
    </row>
    <row r="204" spans="1:13" ht="12.75">
      <c r="A204" s="134"/>
      <c r="B204" s="135"/>
      <c r="C204" s="136" t="s">
        <v>921</v>
      </c>
      <c r="D204" s="136" t="s">
        <v>918</v>
      </c>
      <c r="E204" s="136" t="s">
        <v>944</v>
      </c>
      <c r="F204" s="246"/>
      <c r="G204" s="137"/>
      <c r="H204" s="132">
        <v>-6145801</v>
      </c>
      <c r="I204" s="118">
        <v>0</v>
      </c>
      <c r="J204" s="138"/>
      <c r="K204" s="2">
        <v>440</v>
      </c>
      <c r="L204" s="139"/>
      <c r="M204" s="2">
        <v>450</v>
      </c>
    </row>
    <row r="205" spans="1:13" ht="12.75">
      <c r="A205" s="134"/>
      <c r="B205" s="140">
        <v>221450</v>
      </c>
      <c r="C205" s="141" t="s">
        <v>922</v>
      </c>
      <c r="D205" s="141" t="s">
        <v>918</v>
      </c>
      <c r="E205" s="141" t="s">
        <v>944</v>
      </c>
      <c r="F205" s="246"/>
      <c r="G205" s="137"/>
      <c r="H205" s="132">
        <v>-6367251</v>
      </c>
      <c r="I205" s="118">
        <v>492.1111111111111</v>
      </c>
      <c r="J205" s="138"/>
      <c r="K205" s="2">
        <v>440</v>
      </c>
      <c r="L205" s="139"/>
      <c r="M205" s="2">
        <v>450</v>
      </c>
    </row>
    <row r="206" spans="1:13" ht="12.75">
      <c r="A206" s="134"/>
      <c r="B206" s="142">
        <v>1493250</v>
      </c>
      <c r="C206" s="143" t="s">
        <v>923</v>
      </c>
      <c r="D206" s="143" t="s">
        <v>918</v>
      </c>
      <c r="E206" s="143" t="s">
        <v>944</v>
      </c>
      <c r="F206" s="247"/>
      <c r="G206" s="137"/>
      <c r="H206" s="132">
        <v>-7860501</v>
      </c>
      <c r="I206" s="118">
        <v>3318.3333333333335</v>
      </c>
      <c r="J206" s="138"/>
      <c r="K206" s="2">
        <v>440</v>
      </c>
      <c r="L206" s="139"/>
      <c r="M206" s="2">
        <v>450</v>
      </c>
    </row>
    <row r="207" spans="1:13" ht="12.75">
      <c r="A207" s="12"/>
      <c r="B207" s="144">
        <v>7860501</v>
      </c>
      <c r="C207" s="145" t="s">
        <v>924</v>
      </c>
      <c r="D207" s="146"/>
      <c r="E207" s="146"/>
      <c r="F207" s="245"/>
      <c r="G207" s="147"/>
      <c r="H207" s="132">
        <v>0</v>
      </c>
      <c r="I207" s="148">
        <v>17467.78</v>
      </c>
      <c r="J207" s="149"/>
      <c r="K207" s="2">
        <v>440</v>
      </c>
      <c r="M207" s="2">
        <v>450</v>
      </c>
    </row>
    <row r="208" spans="9:13" ht="12.75">
      <c r="I208" s="22"/>
      <c r="K208" s="2">
        <v>440</v>
      </c>
      <c r="M208" s="2">
        <v>450</v>
      </c>
    </row>
    <row r="209" spans="9:13" ht="12.75">
      <c r="I209" s="22"/>
      <c r="M209" s="2"/>
    </row>
    <row r="210" spans="1:13" s="309" customFormat="1" ht="12.75">
      <c r="A210" s="305"/>
      <c r="B210" s="279">
        <v>-4210487</v>
      </c>
      <c r="C210" s="305" t="s">
        <v>917</v>
      </c>
      <c r="D210" s="305" t="s">
        <v>995</v>
      </c>
      <c r="E210" s="305"/>
      <c r="F210" s="306"/>
      <c r="G210" s="307"/>
      <c r="H210" s="279">
        <v>4210487</v>
      </c>
      <c r="I210" s="308">
        <v>-8592.830612244898</v>
      </c>
      <c r="K210" s="309">
        <v>490</v>
      </c>
      <c r="M210" s="310">
        <v>490</v>
      </c>
    </row>
    <row r="211" spans="1:13" s="309" customFormat="1" ht="12.75">
      <c r="A211" s="305"/>
      <c r="B211" s="279">
        <v>-4308500</v>
      </c>
      <c r="C211" s="305" t="s">
        <v>917</v>
      </c>
      <c r="D211" s="305" t="s">
        <v>997</v>
      </c>
      <c r="E211" s="305"/>
      <c r="F211" s="306"/>
      <c r="G211" s="307"/>
      <c r="H211" s="279">
        <v>8518987</v>
      </c>
      <c r="I211" s="308">
        <v>-4746.481632653061</v>
      </c>
      <c r="K211" s="309">
        <v>490</v>
      </c>
      <c r="M211" s="310">
        <v>490</v>
      </c>
    </row>
    <row r="212" spans="1:13" s="309" customFormat="1" ht="12.75">
      <c r="A212" s="305"/>
      <c r="B212" s="279">
        <v>2033750</v>
      </c>
      <c r="C212" s="305" t="s">
        <v>917</v>
      </c>
      <c r="D212" s="305" t="s">
        <v>928</v>
      </c>
      <c r="E212" s="305"/>
      <c r="F212" s="306"/>
      <c r="G212" s="307"/>
      <c r="H212" s="279">
        <v>7495237</v>
      </c>
      <c r="I212" s="308">
        <v>489.5833333333333</v>
      </c>
      <c r="K212" s="309">
        <v>480</v>
      </c>
      <c r="M212" s="310">
        <v>480</v>
      </c>
    </row>
    <row r="213" spans="1:13" s="313" customFormat="1" ht="12.75">
      <c r="A213" s="311"/>
      <c r="B213" s="279">
        <v>1068750</v>
      </c>
      <c r="C213" s="305" t="s">
        <v>917</v>
      </c>
      <c r="D213" s="311" t="s">
        <v>929</v>
      </c>
      <c r="E213" s="305"/>
      <c r="F213" s="306"/>
      <c r="G213" s="307"/>
      <c r="H213" s="279">
        <v>7495238</v>
      </c>
      <c r="I213" s="308">
        <v>490.583333333333</v>
      </c>
      <c r="J213" s="308"/>
      <c r="K213" s="312"/>
      <c r="M213" s="312">
        <v>440</v>
      </c>
    </row>
    <row r="214" spans="1:13" s="313" customFormat="1" ht="12.75">
      <c r="A214" s="311"/>
      <c r="B214" s="279">
        <v>934776</v>
      </c>
      <c r="C214" s="305" t="s">
        <v>917</v>
      </c>
      <c r="D214" s="311" t="s">
        <v>930</v>
      </c>
      <c r="E214" s="305"/>
      <c r="F214" s="306"/>
      <c r="G214" s="307"/>
      <c r="H214" s="279">
        <v>7495239</v>
      </c>
      <c r="I214" s="308">
        <v>491.583333333333</v>
      </c>
      <c r="J214" s="308"/>
      <c r="K214" s="312"/>
      <c r="M214" s="312">
        <v>450</v>
      </c>
    </row>
    <row r="215" spans="1:13" s="313" customFormat="1" ht="12.75">
      <c r="A215" s="314"/>
      <c r="B215" s="315">
        <v>-4481711</v>
      </c>
      <c r="C215" s="314" t="s">
        <v>917</v>
      </c>
      <c r="D215" s="314" t="s">
        <v>996</v>
      </c>
      <c r="E215" s="314"/>
      <c r="F215" s="316"/>
      <c r="G215" s="317"/>
      <c r="H215" s="266">
        <v>0</v>
      </c>
      <c r="I215" s="318">
        <v>492.583333333333</v>
      </c>
      <c r="J215" s="318"/>
      <c r="K215" s="319">
        <v>450</v>
      </c>
      <c r="L215" s="320"/>
      <c r="M215" s="319">
        <v>450</v>
      </c>
    </row>
    <row r="216" spans="9:13" ht="12.75">
      <c r="I216" s="22"/>
      <c r="M216" s="2"/>
    </row>
    <row r="217" spans="1:13" s="152" customFormat="1" ht="12.75">
      <c r="A217" s="1"/>
      <c r="B217" s="6"/>
      <c r="C217" s="1"/>
      <c r="D217" s="1"/>
      <c r="E217" s="1"/>
      <c r="F217" s="56"/>
      <c r="G217" s="27"/>
      <c r="H217" s="6"/>
      <c r="I217" s="22"/>
      <c r="J217" s="22"/>
      <c r="K217" s="40"/>
      <c r="L217"/>
      <c r="M217" s="40"/>
    </row>
    <row r="218" spans="1:13" s="75" customFormat="1" ht="12.75">
      <c r="A218" s="125"/>
      <c r="B218" s="155"/>
      <c r="C218" s="125"/>
      <c r="D218" s="125"/>
      <c r="E218" s="125"/>
      <c r="F218" s="80"/>
      <c r="G218" s="156"/>
      <c r="H218" s="6"/>
      <c r="I218" s="157"/>
      <c r="J218" s="157"/>
      <c r="K218" s="158"/>
      <c r="L218" s="159"/>
      <c r="M218" s="158"/>
    </row>
    <row r="219" spans="1:13" ht="12.75">
      <c r="A219" s="12"/>
      <c r="B219" s="160">
        <v>2428938</v>
      </c>
      <c r="C219" s="161" t="s">
        <v>931</v>
      </c>
      <c r="D219" s="161" t="s">
        <v>926</v>
      </c>
      <c r="E219" s="162"/>
      <c r="F219" s="80"/>
      <c r="G219" s="163"/>
      <c r="H219" s="164">
        <v>-2428938</v>
      </c>
      <c r="I219" s="22">
        <v>5783.185714285714</v>
      </c>
      <c r="J219" s="39"/>
      <c r="K219" s="40">
        <v>420</v>
      </c>
      <c r="L219" s="15"/>
      <c r="M219" s="40">
        <v>420</v>
      </c>
    </row>
    <row r="220" spans="1:13" ht="12.75">
      <c r="A220" s="12"/>
      <c r="B220" s="160">
        <v>2186776</v>
      </c>
      <c r="C220" s="161" t="s">
        <v>931</v>
      </c>
      <c r="D220" s="161" t="s">
        <v>928</v>
      </c>
      <c r="E220" s="162"/>
      <c r="F220" s="80"/>
      <c r="G220" s="163"/>
      <c r="H220" s="164">
        <v>-5445214</v>
      </c>
      <c r="I220" s="22">
        <v>7268.134939759037</v>
      </c>
      <c r="J220" s="39"/>
      <c r="K220" s="40">
        <v>415</v>
      </c>
      <c r="L220" s="15"/>
      <c r="M220" s="40">
        <v>415</v>
      </c>
    </row>
    <row r="221" spans="1:13" ht="12.75">
      <c r="A221" s="12"/>
      <c r="B221" s="160">
        <v>1309165</v>
      </c>
      <c r="C221" s="161" t="s">
        <v>931</v>
      </c>
      <c r="D221" s="161" t="s">
        <v>929</v>
      </c>
      <c r="E221" s="162"/>
      <c r="F221" s="80"/>
      <c r="G221" s="163"/>
      <c r="H221" s="164">
        <v>-7628879</v>
      </c>
      <c r="I221" s="22">
        <v>4962.875</v>
      </c>
      <c r="J221" s="39"/>
      <c r="K221" s="40">
        <v>440</v>
      </c>
      <c r="L221" s="15"/>
      <c r="M221" s="40">
        <v>440</v>
      </c>
    </row>
    <row r="222" spans="1:13" ht="12.75">
      <c r="A222" s="12"/>
      <c r="B222" s="160">
        <v>-28842700</v>
      </c>
      <c r="C222" s="161" t="s">
        <v>931</v>
      </c>
      <c r="D222" s="161" t="s">
        <v>932</v>
      </c>
      <c r="E222" s="162"/>
      <c r="F222" s="80"/>
      <c r="G222" s="163"/>
      <c r="H222" s="164">
        <v>21213821</v>
      </c>
      <c r="I222" s="22">
        <v>-64094.88888888889</v>
      </c>
      <c r="J222" s="39"/>
      <c r="K222" s="40">
        <v>450</v>
      </c>
      <c r="L222" s="15"/>
      <c r="M222" s="40">
        <v>450</v>
      </c>
    </row>
    <row r="223" spans="1:13" ht="12.75">
      <c r="A223" s="12"/>
      <c r="B223" s="160">
        <v>2847585</v>
      </c>
      <c r="C223" s="161" t="s">
        <v>931</v>
      </c>
      <c r="D223" s="161" t="s">
        <v>930</v>
      </c>
      <c r="E223" s="162"/>
      <c r="F223" s="80"/>
      <c r="G223" s="163"/>
      <c r="H223" s="164">
        <v>-10476464</v>
      </c>
      <c r="I223" s="22">
        <v>6327.966666666666</v>
      </c>
      <c r="J223" s="39"/>
      <c r="K223" s="40">
        <v>450</v>
      </c>
      <c r="L223" s="15"/>
      <c r="M223" s="40">
        <v>450</v>
      </c>
    </row>
    <row r="224" spans="1:13" ht="12.75">
      <c r="A224" s="11"/>
      <c r="B224" s="165">
        <v>-20070236</v>
      </c>
      <c r="C224" s="166" t="s">
        <v>931</v>
      </c>
      <c r="D224" s="166" t="s">
        <v>945</v>
      </c>
      <c r="E224" s="167"/>
      <c r="F224" s="81"/>
      <c r="G224" s="168"/>
      <c r="H224" s="169">
        <v>10737357</v>
      </c>
      <c r="I224" s="74">
        <v>-40813.857777777775</v>
      </c>
      <c r="J224" s="170"/>
      <c r="K224" s="76">
        <v>450</v>
      </c>
      <c r="L224" s="75"/>
      <c r="M224" s="76">
        <v>450</v>
      </c>
    </row>
    <row r="225" spans="1:13" s="171" customFormat="1" ht="12.75">
      <c r="A225" s="1"/>
      <c r="B225" s="6"/>
      <c r="C225" s="1"/>
      <c r="D225" s="1"/>
      <c r="E225" s="1"/>
      <c r="F225" s="77"/>
      <c r="G225" s="27"/>
      <c r="H225" s="6"/>
      <c r="I225" s="22"/>
      <c r="J225"/>
      <c r="K225"/>
      <c r="L225"/>
      <c r="M225" s="2"/>
    </row>
    <row r="226" spans="1:13" s="177" customFormat="1" ht="12.75">
      <c r="A226" s="12"/>
      <c r="B226" s="172"/>
      <c r="C226" s="173"/>
      <c r="D226" s="173"/>
      <c r="E226" s="173"/>
      <c r="F226" s="80"/>
      <c r="G226" s="174"/>
      <c r="H226" s="28"/>
      <c r="I226" s="175"/>
      <c r="J226" s="39"/>
      <c r="K226" s="40"/>
      <c r="L226" s="15"/>
      <c r="M226" s="176"/>
    </row>
    <row r="227" spans="1:13" s="185" customFormat="1" ht="12.75">
      <c r="A227" s="178"/>
      <c r="B227" s="179"/>
      <c r="C227" s="180"/>
      <c r="D227" s="180"/>
      <c r="E227" s="178"/>
      <c r="F227" s="80"/>
      <c r="G227" s="181"/>
      <c r="H227" s="179"/>
      <c r="I227" s="182"/>
      <c r="J227" s="183"/>
      <c r="K227" s="184"/>
      <c r="L227" s="177"/>
      <c r="M227" s="184"/>
    </row>
    <row r="228" spans="1:13" s="15" customFormat="1" ht="12.75">
      <c r="A228" s="12"/>
      <c r="B228" s="172"/>
      <c r="C228" s="173"/>
      <c r="D228" s="173"/>
      <c r="E228" s="173"/>
      <c r="F228" s="80"/>
      <c r="G228" s="174"/>
      <c r="H228" s="28"/>
      <c r="I228" s="39"/>
      <c r="J228" s="39"/>
      <c r="K228" s="40"/>
      <c r="M228" s="40"/>
    </row>
    <row r="229" spans="1:13" s="188" customFormat="1" ht="12.75">
      <c r="A229" s="125"/>
      <c r="B229" s="187">
        <v>2363440</v>
      </c>
      <c r="C229" s="186" t="s">
        <v>920</v>
      </c>
      <c r="D229" s="186" t="s">
        <v>930</v>
      </c>
      <c r="E229" s="125"/>
      <c r="F229" s="80"/>
      <c r="G229" s="156"/>
      <c r="H229" s="164">
        <v>-2363440</v>
      </c>
      <c r="I229" s="175">
        <v>5371.454545454545</v>
      </c>
      <c r="J229" s="157"/>
      <c r="K229" s="40">
        <v>440</v>
      </c>
      <c r="L229" s="15"/>
      <c r="M229" s="40">
        <v>450</v>
      </c>
    </row>
    <row r="230" spans="1:13" s="193" customFormat="1" ht="12.75">
      <c r="A230" s="189"/>
      <c r="B230" s="190">
        <v>2363440</v>
      </c>
      <c r="C230" s="189" t="s">
        <v>920</v>
      </c>
      <c r="D230" s="189" t="s">
        <v>946</v>
      </c>
      <c r="E230" s="189"/>
      <c r="F230" s="81"/>
      <c r="G230" s="191"/>
      <c r="H230" s="169">
        <v>-4726880</v>
      </c>
      <c r="I230" s="170">
        <v>5371.454545454545</v>
      </c>
      <c r="J230" s="192"/>
      <c r="K230" s="76">
        <v>440</v>
      </c>
      <c r="L230" s="75"/>
      <c r="M230" s="76">
        <v>450</v>
      </c>
    </row>
    <row r="231" spans="1:13" s="194" customFormat="1" ht="12.75">
      <c r="A231" s="12"/>
      <c r="B231" s="172"/>
      <c r="C231" s="173"/>
      <c r="D231" s="173"/>
      <c r="E231" s="173"/>
      <c r="F231" s="80"/>
      <c r="G231" s="174"/>
      <c r="H231" s="28"/>
      <c r="I231" s="39"/>
      <c r="J231" s="39"/>
      <c r="K231" s="40"/>
      <c r="L231" s="15"/>
      <c r="M231" s="40"/>
    </row>
    <row r="232" spans="2:6" ht="12.75">
      <c r="B232" s="195"/>
      <c r="F232" s="56"/>
    </row>
    <row r="233" spans="1:13" s="75" customFormat="1" ht="12.75">
      <c r="A233" s="1"/>
      <c r="B233" s="195"/>
      <c r="C233" s="1"/>
      <c r="D233" s="1"/>
      <c r="E233" s="1"/>
      <c r="F233" s="56"/>
      <c r="G233" s="27"/>
      <c r="H233" s="6"/>
      <c r="I233" s="5"/>
      <c r="J233"/>
      <c r="K233"/>
      <c r="L233"/>
      <c r="M233"/>
    </row>
    <row r="234" spans="1:13" s="15" customFormat="1" ht="12.75">
      <c r="A234" s="196"/>
      <c r="B234" s="197">
        <v>990432</v>
      </c>
      <c r="C234" s="162" t="s">
        <v>921</v>
      </c>
      <c r="D234" s="162" t="s">
        <v>933</v>
      </c>
      <c r="E234" s="162"/>
      <c r="F234" s="248"/>
      <c r="G234" s="198"/>
      <c r="H234" s="31">
        <v>-990432</v>
      </c>
      <c r="I234" s="175">
        <v>2225.6898876404493</v>
      </c>
      <c r="J234" s="199"/>
      <c r="K234" s="200">
        <v>445</v>
      </c>
      <c r="L234" s="201"/>
      <c r="M234" s="200">
        <v>445</v>
      </c>
    </row>
    <row r="235" spans="1:13" s="15" customFormat="1" ht="12.75">
      <c r="A235" s="196"/>
      <c r="B235" s="197">
        <v>994427</v>
      </c>
      <c r="C235" s="162" t="s">
        <v>921</v>
      </c>
      <c r="D235" s="162" t="s">
        <v>934</v>
      </c>
      <c r="E235" s="162"/>
      <c r="F235" s="248"/>
      <c r="G235" s="198"/>
      <c r="H235" s="31">
        <v>-1984859</v>
      </c>
      <c r="I235" s="175">
        <v>2260.0613636363637</v>
      </c>
      <c r="J235" s="199"/>
      <c r="K235" s="200">
        <v>440</v>
      </c>
      <c r="L235" s="201"/>
      <c r="M235" s="200">
        <v>440</v>
      </c>
    </row>
    <row r="236" spans="1:13" s="15" customFormat="1" ht="12.75">
      <c r="A236" s="196"/>
      <c r="B236" s="197">
        <v>-2562166</v>
      </c>
      <c r="C236" s="162" t="s">
        <v>921</v>
      </c>
      <c r="D236" s="162" t="s">
        <v>937</v>
      </c>
      <c r="E236" s="162"/>
      <c r="F236" s="248"/>
      <c r="G236" s="198"/>
      <c r="H236" s="31">
        <v>577307</v>
      </c>
      <c r="I236" s="175">
        <v>-6028.6258823529415</v>
      </c>
      <c r="J236" s="199"/>
      <c r="K236" s="200">
        <v>425</v>
      </c>
      <c r="L236" s="201"/>
      <c r="M236" s="200">
        <v>425</v>
      </c>
    </row>
    <row r="237" spans="1:13" s="15" customFormat="1" ht="12.75">
      <c r="A237" s="196"/>
      <c r="B237" s="197">
        <v>2302654</v>
      </c>
      <c r="C237" s="162" t="s">
        <v>921</v>
      </c>
      <c r="D237" s="162" t="s">
        <v>935</v>
      </c>
      <c r="E237" s="162"/>
      <c r="F237" s="248"/>
      <c r="G237" s="198" t="s">
        <v>938</v>
      </c>
      <c r="H237" s="31">
        <v>-1725347</v>
      </c>
      <c r="I237" s="175">
        <v>5418.009411764706</v>
      </c>
      <c r="J237" s="199"/>
      <c r="K237" s="200">
        <v>425</v>
      </c>
      <c r="L237" s="201"/>
      <c r="M237" s="200">
        <v>425</v>
      </c>
    </row>
    <row r="238" spans="1:13" s="15" customFormat="1" ht="12.75">
      <c r="A238" s="196"/>
      <c r="B238" s="197">
        <v>2460757</v>
      </c>
      <c r="C238" s="162" t="s">
        <v>921</v>
      </c>
      <c r="D238" s="162" t="s">
        <v>925</v>
      </c>
      <c r="E238" s="162"/>
      <c r="F238" s="248"/>
      <c r="G238" s="198"/>
      <c r="H238" s="31">
        <v>-4186104</v>
      </c>
      <c r="I238" s="175">
        <v>5929.534939759036</v>
      </c>
      <c r="J238" s="199"/>
      <c r="K238" s="200">
        <v>415</v>
      </c>
      <c r="L238" s="201"/>
      <c r="M238" s="200">
        <v>415</v>
      </c>
    </row>
    <row r="239" spans="1:13" s="15" customFormat="1" ht="12.75">
      <c r="A239" s="196"/>
      <c r="B239" s="197">
        <v>-2539914</v>
      </c>
      <c r="C239" s="162" t="s">
        <v>921</v>
      </c>
      <c r="D239" s="162" t="s">
        <v>939</v>
      </c>
      <c r="E239" s="162"/>
      <c r="F239" s="248"/>
      <c r="G239" s="198"/>
      <c r="H239" s="31">
        <v>-1646190</v>
      </c>
      <c r="I239" s="175">
        <v>-6047.414285714286</v>
      </c>
      <c r="J239" s="199"/>
      <c r="K239" s="200">
        <v>420</v>
      </c>
      <c r="L239" s="201"/>
      <c r="M239" s="200">
        <v>420</v>
      </c>
    </row>
    <row r="240" spans="1:13" s="15" customFormat="1" ht="12.75">
      <c r="A240" s="196"/>
      <c r="B240" s="197">
        <v>1325000</v>
      </c>
      <c r="C240" s="162" t="s">
        <v>921</v>
      </c>
      <c r="D240" s="162" t="s">
        <v>936</v>
      </c>
      <c r="E240" s="162"/>
      <c r="F240" s="248"/>
      <c r="G240" s="198"/>
      <c r="H240" s="31">
        <v>-5511104</v>
      </c>
      <c r="I240" s="175">
        <v>3154.7619047619046</v>
      </c>
      <c r="J240" s="199"/>
      <c r="K240" s="200">
        <v>420</v>
      </c>
      <c r="L240" s="201"/>
      <c r="M240" s="200">
        <v>420</v>
      </c>
    </row>
    <row r="241" spans="1:13" s="15" customFormat="1" ht="12.75">
      <c r="A241" s="196"/>
      <c r="B241" s="197">
        <v>1000000</v>
      </c>
      <c r="C241" s="162" t="s">
        <v>921</v>
      </c>
      <c r="D241" s="162" t="s">
        <v>926</v>
      </c>
      <c r="E241" s="162"/>
      <c r="F241" s="248"/>
      <c r="G241" s="198"/>
      <c r="H241" s="31">
        <v>-2646190</v>
      </c>
      <c r="I241" s="175">
        <v>2380.9523809523807</v>
      </c>
      <c r="J241" s="199"/>
      <c r="K241" s="200">
        <v>420</v>
      </c>
      <c r="L241" s="201"/>
      <c r="M241" s="200">
        <v>420</v>
      </c>
    </row>
    <row r="242" spans="1:13" s="15" customFormat="1" ht="12.75">
      <c r="A242" s="196"/>
      <c r="B242" s="197">
        <v>-2477055</v>
      </c>
      <c r="C242" s="162" t="s">
        <v>921</v>
      </c>
      <c r="D242" s="162" t="s">
        <v>927</v>
      </c>
      <c r="E242" s="162"/>
      <c r="F242" s="248"/>
      <c r="G242" s="198"/>
      <c r="H242" s="31">
        <v>-3034049</v>
      </c>
      <c r="I242" s="175">
        <v>-5968.807228915663</v>
      </c>
      <c r="J242" s="199"/>
      <c r="K242" s="200">
        <v>415</v>
      </c>
      <c r="L242" s="201"/>
      <c r="M242" s="200">
        <v>415</v>
      </c>
    </row>
    <row r="243" spans="1:13" s="15" customFormat="1" ht="12.75">
      <c r="A243" s="196"/>
      <c r="B243" s="197">
        <v>0</v>
      </c>
      <c r="C243" s="162" t="s">
        <v>921</v>
      </c>
      <c r="D243" s="162" t="s">
        <v>928</v>
      </c>
      <c r="E243" s="162"/>
      <c r="F243" s="248"/>
      <c r="G243" s="198"/>
      <c r="H243" s="31">
        <v>-6521104</v>
      </c>
      <c r="I243" s="175">
        <v>2433.734939759036</v>
      </c>
      <c r="J243" s="199"/>
      <c r="K243" s="200">
        <v>415</v>
      </c>
      <c r="L243" s="201"/>
      <c r="M243" s="200">
        <v>415</v>
      </c>
    </row>
    <row r="244" spans="1:13" s="15" customFormat="1" ht="12.75">
      <c r="A244" s="196"/>
      <c r="B244" s="197">
        <v>780000</v>
      </c>
      <c r="C244" s="162" t="s">
        <v>921</v>
      </c>
      <c r="D244" s="162" t="s">
        <v>929</v>
      </c>
      <c r="E244" s="162"/>
      <c r="F244" s="248"/>
      <c r="G244" s="198"/>
      <c r="H244" s="31">
        <v>-3426190</v>
      </c>
      <c r="I244" s="175">
        <v>1772.7272727272727</v>
      </c>
      <c r="J244" s="199"/>
      <c r="K244" s="40">
        <v>440</v>
      </c>
      <c r="M244" s="40">
        <v>440</v>
      </c>
    </row>
    <row r="245" spans="1:13" s="15" customFormat="1" ht="12.75">
      <c r="A245" s="196"/>
      <c r="B245" s="197">
        <v>0</v>
      </c>
      <c r="C245" s="162" t="s">
        <v>921</v>
      </c>
      <c r="D245" s="162" t="s">
        <v>930</v>
      </c>
      <c r="E245" s="162"/>
      <c r="F245" s="248"/>
      <c r="G245" s="198"/>
      <c r="H245" s="31">
        <v>-3034049</v>
      </c>
      <c r="I245" s="175">
        <v>0</v>
      </c>
      <c r="J245" s="199"/>
      <c r="K245" s="200">
        <v>450</v>
      </c>
      <c r="M245" s="200">
        <v>450</v>
      </c>
    </row>
    <row r="246" spans="1:13" s="15" customFormat="1" ht="12.75">
      <c r="A246" s="202"/>
      <c r="B246" s="203">
        <v>2274135</v>
      </c>
      <c r="C246" s="167" t="s">
        <v>921</v>
      </c>
      <c r="D246" s="167" t="s">
        <v>946</v>
      </c>
      <c r="E246" s="167"/>
      <c r="F246" s="249"/>
      <c r="G246" s="204"/>
      <c r="H246" s="91"/>
      <c r="I246" s="170">
        <v>7298.077777777778</v>
      </c>
      <c r="J246" s="205"/>
      <c r="K246" s="76">
        <v>450</v>
      </c>
      <c r="L246" s="75"/>
      <c r="M246" s="76">
        <v>450</v>
      </c>
    </row>
    <row r="247" spans="2:6" ht="12.75">
      <c r="B247" s="195"/>
      <c r="F247" s="56"/>
    </row>
    <row r="248" spans="2:6" ht="12.75">
      <c r="B248" s="195"/>
      <c r="F248" s="56"/>
    </row>
    <row r="249" spans="2:6" ht="12.75">
      <c r="B249" s="195"/>
      <c r="F249" s="56"/>
    </row>
    <row r="250" spans="1:13" s="209" customFormat="1" ht="12.75">
      <c r="A250" s="206"/>
      <c r="B250" s="207">
        <v>-4722890</v>
      </c>
      <c r="C250" s="206" t="s">
        <v>922</v>
      </c>
      <c r="D250" s="206" t="s">
        <v>939</v>
      </c>
      <c r="E250" s="206"/>
      <c r="F250" s="250"/>
      <c r="G250" s="208"/>
      <c r="H250" s="31">
        <v>4722890</v>
      </c>
      <c r="I250" s="175">
        <v>-11244.97619047619</v>
      </c>
      <c r="K250" s="200">
        <v>420</v>
      </c>
      <c r="M250" s="200">
        <v>420</v>
      </c>
    </row>
    <row r="251" spans="1:13" s="209" customFormat="1" ht="12.75">
      <c r="A251" s="206"/>
      <c r="B251" s="207">
        <v>2126601</v>
      </c>
      <c r="C251" s="206" t="s">
        <v>922</v>
      </c>
      <c r="D251" s="206" t="s">
        <v>936</v>
      </c>
      <c r="E251" s="206"/>
      <c r="F251" s="250"/>
      <c r="G251" s="208"/>
      <c r="H251" s="31">
        <v>2596289</v>
      </c>
      <c r="I251" s="175">
        <v>5063.335714285714</v>
      </c>
      <c r="K251" s="200">
        <v>420</v>
      </c>
      <c r="M251" s="200">
        <v>420</v>
      </c>
    </row>
    <row r="252" spans="1:13" s="209" customFormat="1" ht="12.75">
      <c r="A252" s="206"/>
      <c r="B252" s="207">
        <v>1389900</v>
      </c>
      <c r="C252" s="206" t="s">
        <v>922</v>
      </c>
      <c r="D252" s="206" t="s">
        <v>926</v>
      </c>
      <c r="E252" s="206"/>
      <c r="F252" s="250"/>
      <c r="G252" s="208"/>
      <c r="H252" s="31">
        <v>1206389</v>
      </c>
      <c r="I252" s="175">
        <v>3309.285714285714</v>
      </c>
      <c r="K252" s="200">
        <v>420</v>
      </c>
      <c r="M252" s="200">
        <v>420</v>
      </c>
    </row>
    <row r="253" spans="1:13" s="209" customFormat="1" ht="12.75">
      <c r="A253" s="206"/>
      <c r="B253" s="207">
        <v>518700</v>
      </c>
      <c r="C253" s="206" t="s">
        <v>922</v>
      </c>
      <c r="D253" s="206" t="s">
        <v>928</v>
      </c>
      <c r="E253" s="206"/>
      <c r="F253" s="250"/>
      <c r="G253" s="208"/>
      <c r="H253" s="31">
        <v>687689</v>
      </c>
      <c r="I253" s="175">
        <v>1249.879518072289</v>
      </c>
      <c r="K253" s="200">
        <v>415</v>
      </c>
      <c r="M253" s="200">
        <v>415</v>
      </c>
    </row>
    <row r="254" spans="1:13" s="209" customFormat="1" ht="12.75">
      <c r="A254" s="206"/>
      <c r="B254" s="207">
        <v>300000</v>
      </c>
      <c r="C254" s="206" t="s">
        <v>922</v>
      </c>
      <c r="D254" s="206" t="s">
        <v>929</v>
      </c>
      <c r="E254" s="206"/>
      <c r="F254" s="250"/>
      <c r="G254" s="208"/>
      <c r="H254" s="31">
        <v>387689</v>
      </c>
      <c r="I254" s="175">
        <v>681.8181818181819</v>
      </c>
      <c r="K254" s="40">
        <v>440</v>
      </c>
      <c r="L254" s="15"/>
      <c r="M254" s="40">
        <v>440</v>
      </c>
    </row>
    <row r="255" spans="1:13" s="209" customFormat="1" ht="12.75">
      <c r="A255" s="206"/>
      <c r="B255" s="207">
        <v>221450</v>
      </c>
      <c r="C255" s="206" t="s">
        <v>922</v>
      </c>
      <c r="D255" s="206" t="s">
        <v>930</v>
      </c>
      <c r="E255" s="206"/>
      <c r="F255" s="250"/>
      <c r="G255" s="208"/>
      <c r="H255" s="31">
        <v>166239</v>
      </c>
      <c r="I255" s="175">
        <v>492.1111111111111</v>
      </c>
      <c r="K255" s="200">
        <v>450</v>
      </c>
      <c r="L255" s="15"/>
      <c r="M255" s="200">
        <v>450</v>
      </c>
    </row>
    <row r="256" spans="1:13" s="213" customFormat="1" ht="12.75">
      <c r="A256" s="210"/>
      <c r="B256" s="211">
        <v>-166239</v>
      </c>
      <c r="C256" s="210" t="s">
        <v>922</v>
      </c>
      <c r="D256" s="210" t="s">
        <v>945</v>
      </c>
      <c r="E256" s="210"/>
      <c r="F256" s="251"/>
      <c r="G256" s="212"/>
      <c r="H256" s="91">
        <v>2762528</v>
      </c>
      <c r="I256" s="170">
        <v>-369.42</v>
      </c>
      <c r="K256" s="76">
        <v>450</v>
      </c>
      <c r="L256" s="75"/>
      <c r="M256" s="76">
        <v>450</v>
      </c>
    </row>
    <row r="257" spans="2:6" ht="12.75">
      <c r="B257" s="195"/>
      <c r="F257" s="56"/>
    </row>
    <row r="258" spans="2:6" ht="12.75">
      <c r="B258" s="195"/>
      <c r="F258" s="56"/>
    </row>
    <row r="259" spans="2:6" ht="12.75">
      <c r="B259" s="195"/>
      <c r="F259" s="56"/>
    </row>
    <row r="260" spans="1:13" s="220" customFormat="1" ht="12.75">
      <c r="A260" s="214"/>
      <c r="B260" s="215">
        <v>-20489117</v>
      </c>
      <c r="C260" s="214" t="s">
        <v>923</v>
      </c>
      <c r="D260" s="214" t="s">
        <v>939</v>
      </c>
      <c r="E260" s="214"/>
      <c r="F260" s="252"/>
      <c r="G260" s="89"/>
      <c r="H260" s="216">
        <v>20489117</v>
      </c>
      <c r="I260" s="217">
        <v>-48783.61190476191</v>
      </c>
      <c r="J260" s="218"/>
      <c r="K260" s="219">
        <v>420</v>
      </c>
      <c r="M260" s="219">
        <v>420</v>
      </c>
    </row>
    <row r="261" spans="1:13" s="220" customFormat="1" ht="12.75">
      <c r="A261" s="214"/>
      <c r="B261" s="215">
        <v>999275</v>
      </c>
      <c r="C261" s="214" t="s">
        <v>923</v>
      </c>
      <c r="D261" s="214" t="s">
        <v>926</v>
      </c>
      <c r="E261" s="214"/>
      <c r="F261" s="252"/>
      <c r="G261" s="89"/>
      <c r="H261" s="216">
        <v>19489842</v>
      </c>
      <c r="I261" s="217">
        <v>2379.2261904761904</v>
      </c>
      <c r="J261" s="218"/>
      <c r="K261" s="219">
        <v>420</v>
      </c>
      <c r="M261" s="219">
        <v>420</v>
      </c>
    </row>
    <row r="262" spans="1:13" s="220" customFormat="1" ht="12.75">
      <c r="A262" s="214"/>
      <c r="B262" s="215">
        <v>3013800</v>
      </c>
      <c r="C262" s="214" t="s">
        <v>923</v>
      </c>
      <c r="D262" s="214" t="s">
        <v>928</v>
      </c>
      <c r="E262" s="214"/>
      <c r="F262" s="252"/>
      <c r="G262" s="89"/>
      <c r="H262" s="216">
        <v>16476042</v>
      </c>
      <c r="I262" s="217">
        <v>7262.168674698795</v>
      </c>
      <c r="J262" s="218"/>
      <c r="K262" s="219">
        <v>415</v>
      </c>
      <c r="M262" s="219">
        <v>415</v>
      </c>
    </row>
    <row r="263" spans="1:13" s="220" customFormat="1" ht="12.75">
      <c r="A263" s="214"/>
      <c r="B263" s="215">
        <v>1214992</v>
      </c>
      <c r="C263" s="214" t="s">
        <v>923</v>
      </c>
      <c r="D263" s="214" t="s">
        <v>929</v>
      </c>
      <c r="E263" s="214"/>
      <c r="F263" s="252"/>
      <c r="G263" s="89"/>
      <c r="H263" s="216">
        <v>15261050</v>
      </c>
      <c r="I263" s="217">
        <v>2761.3454545454547</v>
      </c>
      <c r="J263" s="218"/>
      <c r="K263" s="40">
        <v>440</v>
      </c>
      <c r="L263" s="15"/>
      <c r="M263" s="40">
        <v>440</v>
      </c>
    </row>
    <row r="264" spans="1:13" s="220" customFormat="1" ht="12.75">
      <c r="A264" s="214"/>
      <c r="B264" s="215">
        <v>1493250</v>
      </c>
      <c r="C264" s="214" t="s">
        <v>923</v>
      </c>
      <c r="D264" s="214" t="s">
        <v>930</v>
      </c>
      <c r="E264" s="214"/>
      <c r="F264" s="252"/>
      <c r="G264" s="89"/>
      <c r="H264" s="216">
        <v>13767800</v>
      </c>
      <c r="I264" s="217">
        <v>3318.3333333333335</v>
      </c>
      <c r="J264" s="218"/>
      <c r="K264" s="40">
        <v>450</v>
      </c>
      <c r="L264" s="15"/>
      <c r="M264" s="40">
        <v>450</v>
      </c>
    </row>
    <row r="265" spans="1:13" s="226" customFormat="1" ht="12.75">
      <c r="A265" s="221"/>
      <c r="B265" s="222">
        <v>-13767800</v>
      </c>
      <c r="C265" s="221" t="s">
        <v>922</v>
      </c>
      <c r="D265" s="221" t="s">
        <v>945</v>
      </c>
      <c r="E265" s="221"/>
      <c r="F265" s="253"/>
      <c r="G265" s="223"/>
      <c r="H265" s="222">
        <v>33257642</v>
      </c>
      <c r="I265" s="224">
        <v>-30595.11111111111</v>
      </c>
      <c r="J265" s="225"/>
      <c r="K265" s="76">
        <v>450</v>
      </c>
      <c r="L265" s="75"/>
      <c r="M265" s="76">
        <v>450</v>
      </c>
    </row>
    <row r="266" spans="2:6" ht="12.75">
      <c r="B266" s="195"/>
      <c r="F266" s="56"/>
    </row>
    <row r="267" spans="2:6" ht="12.75">
      <c r="B267" s="195"/>
      <c r="F267" s="56"/>
    </row>
    <row r="268" spans="2:6" ht="12.75">
      <c r="B268" s="195"/>
      <c r="C268" s="173"/>
      <c r="F268" s="56"/>
    </row>
    <row r="269" spans="1:13" ht="12.75">
      <c r="A269" s="12"/>
      <c r="B269" s="195">
        <v>525000</v>
      </c>
      <c r="C269" s="1" t="s">
        <v>940</v>
      </c>
      <c r="D269" s="1" t="s">
        <v>941</v>
      </c>
      <c r="F269" s="56" t="s">
        <v>942</v>
      </c>
      <c r="G269" s="27" t="s">
        <v>354</v>
      </c>
      <c r="H269" s="6">
        <v>-525000</v>
      </c>
      <c r="I269" s="22">
        <v>1166.6666666666667</v>
      </c>
      <c r="J269" s="22"/>
      <c r="K269" s="40">
        <v>450</v>
      </c>
      <c r="L269" s="15"/>
      <c r="M269" s="40">
        <v>450</v>
      </c>
    </row>
    <row r="270" spans="1:13" ht="12.75">
      <c r="A270" s="11"/>
      <c r="B270" s="227">
        <v>525000</v>
      </c>
      <c r="C270" s="11"/>
      <c r="D270" s="11" t="s">
        <v>941</v>
      </c>
      <c r="E270" s="11"/>
      <c r="F270" s="81"/>
      <c r="G270" s="18"/>
      <c r="H270" s="73">
        <v>0</v>
      </c>
      <c r="I270" s="74">
        <v>1166.6666666666667</v>
      </c>
      <c r="J270" s="74"/>
      <c r="K270" s="76">
        <v>450</v>
      </c>
      <c r="L270" s="75"/>
      <c r="M270" s="76">
        <v>450</v>
      </c>
    </row>
    <row r="271" spans="9:13" ht="12.75">
      <c r="I271" s="22"/>
      <c r="M271" s="2">
        <v>450</v>
      </c>
    </row>
    <row r="272" spans="5:13" ht="12.75">
      <c r="E272" s="12"/>
      <c r="I272" s="22"/>
      <c r="M272" s="2">
        <v>450</v>
      </c>
    </row>
    <row r="273" spans="9:13" ht="12.75">
      <c r="I273" s="22"/>
      <c r="M273" s="2">
        <v>450</v>
      </c>
    </row>
    <row r="274" spans="1:11" s="230" customFormat="1" ht="12.75">
      <c r="A274" s="161"/>
      <c r="B274" s="160"/>
      <c r="C274" s="235" t="s">
        <v>969</v>
      </c>
      <c r="D274" s="161"/>
      <c r="E274" s="161"/>
      <c r="F274" s="254"/>
      <c r="G274" s="228"/>
      <c r="H274" s="160"/>
      <c r="I274" s="229"/>
      <c r="K274" s="231"/>
    </row>
    <row r="275" spans="1:11" s="230" customFormat="1" ht="12.75">
      <c r="A275" s="161"/>
      <c r="B275" s="160"/>
      <c r="C275" s="161"/>
      <c r="D275" s="161"/>
      <c r="E275" s="161" t="s">
        <v>967</v>
      </c>
      <c r="F275" s="254"/>
      <c r="G275" s="228"/>
      <c r="H275" s="160"/>
      <c r="I275" s="229"/>
      <c r="K275" s="231"/>
    </row>
    <row r="276" spans="1:13" s="230" customFormat="1" ht="12.75">
      <c r="A276" s="161"/>
      <c r="B276" s="232">
        <v>-28842700</v>
      </c>
      <c r="C276" s="160" t="s">
        <v>965</v>
      </c>
      <c r="D276" s="161"/>
      <c r="E276" s="161" t="s">
        <v>968</v>
      </c>
      <c r="F276" s="254"/>
      <c r="G276" s="228" t="s">
        <v>361</v>
      </c>
      <c r="H276" s="160">
        <v>28842700</v>
      </c>
      <c r="I276" s="233">
        <v>63850</v>
      </c>
      <c r="K276" s="234"/>
      <c r="M276" s="236">
        <v>451.72592012529367</v>
      </c>
    </row>
    <row r="277" spans="1:13" s="230" customFormat="1" ht="12.75">
      <c r="A277" s="161"/>
      <c r="B277" s="232">
        <v>-28842700</v>
      </c>
      <c r="C277" s="235" t="s">
        <v>966</v>
      </c>
      <c r="D277" s="161"/>
      <c r="E277" s="161"/>
      <c r="F277" s="254"/>
      <c r="G277" s="228" t="s">
        <v>361</v>
      </c>
      <c r="H277" s="160">
        <v>0</v>
      </c>
      <c r="I277" s="233">
        <v>-64094.88888888889</v>
      </c>
      <c r="K277" s="231"/>
      <c r="M277" s="230">
        <v>450</v>
      </c>
    </row>
    <row r="278" spans="5:13" ht="12.75">
      <c r="E278" s="12"/>
      <c r="F278" s="78"/>
      <c r="I278" s="22"/>
      <c r="M278" s="2"/>
    </row>
    <row r="279" spans="8:13" ht="12.75" hidden="1">
      <c r="H279" s="6">
        <v>0</v>
      </c>
      <c r="I279" s="22">
        <v>0</v>
      </c>
      <c r="M279" s="2">
        <v>500</v>
      </c>
    </row>
    <row r="280" spans="8:13" ht="12.75" hidden="1">
      <c r="H280" s="6">
        <v>0</v>
      </c>
      <c r="I280" s="22">
        <v>0</v>
      </c>
      <c r="M280" s="2">
        <v>500</v>
      </c>
    </row>
    <row r="281" spans="8:13" ht="12.75" hidden="1">
      <c r="H281" s="6">
        <v>0</v>
      </c>
      <c r="I281" s="22">
        <v>0</v>
      </c>
      <c r="M281" s="2">
        <v>500</v>
      </c>
    </row>
    <row r="282" spans="8:13" ht="12.75" hidden="1">
      <c r="H282" s="6">
        <v>0</v>
      </c>
      <c r="I282" s="22">
        <v>0</v>
      </c>
      <c r="M282" s="2">
        <v>500</v>
      </c>
    </row>
    <row r="283" spans="8:13" ht="12.75" hidden="1">
      <c r="H283" s="6">
        <v>0</v>
      </c>
      <c r="I283" s="22">
        <v>0</v>
      </c>
      <c r="M283" s="2">
        <v>500</v>
      </c>
    </row>
    <row r="284" spans="8:13" ht="12.75" hidden="1">
      <c r="H284" s="6">
        <v>0</v>
      </c>
      <c r="I284" s="22">
        <v>0</v>
      </c>
      <c r="M284" s="2">
        <v>500</v>
      </c>
    </row>
    <row r="285" spans="8:13" ht="12.75" hidden="1">
      <c r="H285" s="6">
        <v>0</v>
      </c>
      <c r="I285" s="22">
        <v>0</v>
      </c>
      <c r="M285" s="2">
        <v>500</v>
      </c>
    </row>
    <row r="286" spans="8:13" ht="12.75" hidden="1">
      <c r="H286" s="6">
        <v>0</v>
      </c>
      <c r="I286" s="22">
        <v>0</v>
      </c>
      <c r="M286" s="2">
        <v>500</v>
      </c>
    </row>
    <row r="287" spans="8:13" ht="12.75" hidden="1">
      <c r="H287" s="6">
        <v>0</v>
      </c>
      <c r="I287" s="22">
        <v>0</v>
      </c>
      <c r="M287" s="2">
        <v>500</v>
      </c>
    </row>
    <row r="288" spans="8:13" ht="12.75" hidden="1">
      <c r="H288" s="6">
        <v>0</v>
      </c>
      <c r="I288" s="22">
        <v>0</v>
      </c>
      <c r="M288" s="2">
        <v>500</v>
      </c>
    </row>
    <row r="289" spans="8:13" ht="12.75" hidden="1">
      <c r="H289" s="6">
        <v>0</v>
      </c>
      <c r="I289" s="22">
        <v>0</v>
      </c>
      <c r="M289" s="2">
        <v>500</v>
      </c>
    </row>
    <row r="290" spans="8:13" ht="12.75" hidden="1">
      <c r="H290" s="6">
        <v>0</v>
      </c>
      <c r="I290" s="22">
        <v>0</v>
      </c>
      <c r="M290" s="2">
        <v>500</v>
      </c>
    </row>
    <row r="291" spans="8:13" ht="12.75" hidden="1">
      <c r="H291" s="6">
        <v>0</v>
      </c>
      <c r="I291" s="22">
        <v>0</v>
      </c>
      <c r="M291" s="2">
        <v>500</v>
      </c>
    </row>
    <row r="292" spans="8:13" ht="12.75" hidden="1">
      <c r="H292" s="6">
        <v>0</v>
      </c>
      <c r="I292" s="22">
        <v>0</v>
      </c>
      <c r="M292" s="2">
        <v>500</v>
      </c>
    </row>
    <row r="293" spans="8:13" ht="12.75" hidden="1">
      <c r="H293" s="6">
        <v>0</v>
      </c>
      <c r="I293" s="22">
        <v>0</v>
      </c>
      <c r="M293" s="2">
        <v>450</v>
      </c>
    </row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/>
    <row r="2265" ht="12.75"/>
    <row r="2266" ht="12.75"/>
    <row r="2267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872"/>
  <sheetViews>
    <sheetView tabSelected="1" workbookViewId="0" topLeftCell="A1">
      <pane ySplit="5" topLeftCell="BM1779" activePane="bottomLeft" state="frozen"/>
      <selection pane="topLeft" activeCell="A1" sqref="A1"/>
      <selection pane="bottomLeft" activeCell="C872" sqref="C872"/>
    </sheetView>
  </sheetViews>
  <sheetFormatPr defaultColWidth="9.140625" defaultRowHeight="12.75" zeroHeight="1"/>
  <cols>
    <col min="1" max="1" width="5.140625" style="1" customWidth="1"/>
    <col min="2" max="2" width="11.851562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77" customWidth="1"/>
    <col min="7" max="7" width="6.8515625" style="27" customWidth="1"/>
    <col min="8" max="8" width="10.140625" style="6" customWidth="1"/>
    <col min="9" max="9" width="9.7109375" style="5" customWidth="1"/>
    <col min="10" max="10" width="18.28125" style="0" customWidth="1"/>
    <col min="11" max="12" width="18.28125" style="0" hidden="1" customWidth="1"/>
    <col min="13" max="13" width="9.8515625" style="0" customWidth="1"/>
    <col min="14" max="16384" width="9.8515625" style="0" hidden="1" customWidth="1"/>
  </cols>
  <sheetData>
    <row r="1" spans="1:9" ht="15.75" customHeight="1">
      <c r="A1" s="17"/>
      <c r="B1" s="8"/>
      <c r="C1" s="9"/>
      <c r="D1" s="9"/>
      <c r="E1" s="10"/>
      <c r="F1" s="238"/>
      <c r="G1" s="9"/>
      <c r="H1" s="8"/>
      <c r="I1" s="4"/>
    </row>
    <row r="2" spans="1:9" ht="17.25" customHeight="1">
      <c r="A2" s="11"/>
      <c r="B2" s="323" t="s">
        <v>992</v>
      </c>
      <c r="C2" s="323"/>
      <c r="D2" s="323"/>
      <c r="E2" s="323"/>
      <c r="F2" s="323"/>
      <c r="G2" s="323"/>
      <c r="H2" s="323"/>
      <c r="I2" s="21"/>
    </row>
    <row r="3" spans="1:9" s="15" customFormat="1" ht="18" customHeight="1">
      <c r="A3" s="12"/>
      <c r="B3" s="13"/>
      <c r="C3" s="13"/>
      <c r="D3" s="13"/>
      <c r="E3" s="13"/>
      <c r="F3" s="239"/>
      <c r="G3" s="13"/>
      <c r="H3" s="13"/>
      <c r="I3" s="14"/>
    </row>
    <row r="4" spans="1:9" ht="15" customHeight="1">
      <c r="A4" s="11"/>
      <c r="B4" s="19" t="s">
        <v>2</v>
      </c>
      <c r="C4" s="18" t="s">
        <v>8</v>
      </c>
      <c r="D4" s="18" t="s">
        <v>3</v>
      </c>
      <c r="E4" s="18" t="s">
        <v>9</v>
      </c>
      <c r="F4" s="110" t="s">
        <v>4</v>
      </c>
      <c r="G4" s="16" t="s">
        <v>6</v>
      </c>
      <c r="H4" s="19" t="s">
        <v>5</v>
      </c>
      <c r="I4" s="20" t="s">
        <v>7</v>
      </c>
    </row>
    <row r="5" spans="1:13" ht="18.75" customHeight="1">
      <c r="A5" s="23"/>
      <c r="B5" s="23" t="s">
        <v>947</v>
      </c>
      <c r="C5" s="23"/>
      <c r="D5" s="23"/>
      <c r="E5" s="23"/>
      <c r="F5" s="240"/>
      <c r="G5" s="26"/>
      <c r="H5" s="24"/>
      <c r="I5" s="25">
        <v>450</v>
      </c>
      <c r="K5" t="s">
        <v>10</v>
      </c>
      <c r="L5" t="s">
        <v>11</v>
      </c>
      <c r="M5" s="2">
        <v>450</v>
      </c>
    </row>
    <row r="6" spans="2:13" ht="12.75">
      <c r="B6" s="28"/>
      <c r="C6" s="12"/>
      <c r="D6" s="12"/>
      <c r="E6" s="12"/>
      <c r="F6" s="78"/>
      <c r="I6" s="22"/>
      <c r="M6" s="2">
        <v>450</v>
      </c>
    </row>
    <row r="7" spans="4:13" ht="12.75">
      <c r="D7" s="12"/>
      <c r="I7" s="22"/>
      <c r="M7" s="2">
        <v>450</v>
      </c>
    </row>
    <row r="8" spans="2:13" ht="12.75">
      <c r="B8" s="28"/>
      <c r="D8" s="12"/>
      <c r="G8" s="30"/>
      <c r="I8" s="22"/>
      <c r="M8" s="2">
        <v>450</v>
      </c>
    </row>
    <row r="9" spans="1:13" ht="12.75">
      <c r="A9" s="41"/>
      <c r="B9" s="42" t="s">
        <v>12</v>
      </c>
      <c r="C9" s="43"/>
      <c r="D9" s="43" t="s">
        <v>13</v>
      </c>
      <c r="E9" s="43" t="s">
        <v>14</v>
      </c>
      <c r="F9" s="44"/>
      <c r="G9" s="45"/>
      <c r="H9" s="42"/>
      <c r="I9" s="46" t="s">
        <v>15</v>
      </c>
      <c r="J9" s="47"/>
      <c r="K9" s="2"/>
      <c r="M9" s="2">
        <v>450</v>
      </c>
    </row>
    <row r="10" spans="1:13" s="15" customFormat="1" ht="12.75">
      <c r="A10" s="41"/>
      <c r="B10" s="42">
        <f>+B22</f>
        <v>1193705</v>
      </c>
      <c r="C10" s="48"/>
      <c r="D10" s="43" t="s">
        <v>16</v>
      </c>
      <c r="E10" s="49" t="s">
        <v>956</v>
      </c>
      <c r="F10" s="50"/>
      <c r="G10" s="51"/>
      <c r="H10" s="52">
        <f aca="true" t="shared" si="0" ref="H10:H16">H9-B10</f>
        <v>-1193705</v>
      </c>
      <c r="I10" s="304">
        <f>+B10/M10</f>
        <v>2652.677777777778</v>
      </c>
      <c r="J10" s="40"/>
      <c r="K10" s="40"/>
      <c r="L10" s="40"/>
      <c r="M10" s="2">
        <v>450</v>
      </c>
    </row>
    <row r="11" spans="1:13" s="15" customFormat="1" ht="12.75">
      <c r="A11" s="41"/>
      <c r="B11" s="42">
        <f>+B865</f>
        <v>400000</v>
      </c>
      <c r="C11" s="48"/>
      <c r="D11" s="43" t="s">
        <v>17</v>
      </c>
      <c r="E11" s="49"/>
      <c r="F11" s="50"/>
      <c r="G11" s="51"/>
      <c r="H11" s="52">
        <f t="shared" si="0"/>
        <v>-1593705</v>
      </c>
      <c r="I11" s="304">
        <f aca="true" t="shared" si="1" ref="I11:I17">+B11/M11</f>
        <v>888.8888888888889</v>
      </c>
      <c r="J11" s="40"/>
      <c r="K11" s="40"/>
      <c r="L11" s="40"/>
      <c r="M11" s="2">
        <v>450</v>
      </c>
    </row>
    <row r="12" spans="1:13" s="15" customFormat="1" ht="12.75">
      <c r="A12" s="41"/>
      <c r="B12" s="42">
        <f>+B876</f>
        <v>1666330</v>
      </c>
      <c r="C12" s="48"/>
      <c r="D12" s="43" t="s">
        <v>18</v>
      </c>
      <c r="E12" s="49" t="s">
        <v>957</v>
      </c>
      <c r="F12" s="50"/>
      <c r="G12" s="51"/>
      <c r="H12" s="52">
        <f t="shared" si="0"/>
        <v>-3260035</v>
      </c>
      <c r="I12" s="304">
        <f t="shared" si="1"/>
        <v>3702.9555555555557</v>
      </c>
      <c r="J12" s="40"/>
      <c r="K12" s="40"/>
      <c r="L12" s="40"/>
      <c r="M12" s="2">
        <v>450</v>
      </c>
    </row>
    <row r="13" spans="1:13" s="15" customFormat="1" ht="12.75">
      <c r="A13" s="41"/>
      <c r="B13" s="42">
        <f>+B1178</f>
        <v>1551150</v>
      </c>
      <c r="C13" s="48"/>
      <c r="D13" s="43" t="s">
        <v>19</v>
      </c>
      <c r="E13" s="49" t="s">
        <v>958</v>
      </c>
      <c r="F13" s="50"/>
      <c r="G13" s="51"/>
      <c r="H13" s="52">
        <f t="shared" si="0"/>
        <v>-4811185</v>
      </c>
      <c r="I13" s="304">
        <f t="shared" si="1"/>
        <v>3447</v>
      </c>
      <c r="J13" s="40"/>
      <c r="K13" s="40"/>
      <c r="L13" s="40"/>
      <c r="M13" s="2">
        <v>450</v>
      </c>
    </row>
    <row r="14" spans="1:13" s="15" customFormat="1" ht="12.75">
      <c r="A14" s="41"/>
      <c r="B14" s="42">
        <f>+B1464</f>
        <v>888400</v>
      </c>
      <c r="C14" s="48"/>
      <c r="D14" s="43" t="s">
        <v>20</v>
      </c>
      <c r="E14" s="49" t="s">
        <v>985</v>
      </c>
      <c r="F14" s="50"/>
      <c r="G14" s="51"/>
      <c r="H14" s="52">
        <f t="shared" si="0"/>
        <v>-5699585</v>
      </c>
      <c r="I14" s="304">
        <f t="shared" si="1"/>
        <v>1974.2222222222222</v>
      </c>
      <c r="J14" s="40"/>
      <c r="K14" s="40"/>
      <c r="L14" s="40"/>
      <c r="M14" s="2">
        <v>450</v>
      </c>
    </row>
    <row r="15" spans="1:13" s="15" customFormat="1" ht="12.75">
      <c r="A15" s="41"/>
      <c r="B15" s="42">
        <f>+B1506</f>
        <v>944500</v>
      </c>
      <c r="C15" s="48"/>
      <c r="D15" s="43" t="s">
        <v>21</v>
      </c>
      <c r="E15" s="48" t="s">
        <v>22</v>
      </c>
      <c r="F15" s="50"/>
      <c r="G15" s="51"/>
      <c r="H15" s="52">
        <f t="shared" si="0"/>
        <v>-6644085</v>
      </c>
      <c r="I15" s="304">
        <f t="shared" si="1"/>
        <v>2098.8888888888887</v>
      </c>
      <c r="J15" s="40"/>
      <c r="K15" s="40"/>
      <c r="L15" s="40"/>
      <c r="M15" s="2">
        <v>450</v>
      </c>
    </row>
    <row r="16" spans="1:13" s="15" customFormat="1" ht="12.75">
      <c r="A16" s="41"/>
      <c r="B16" s="42">
        <f>+B1571</f>
        <v>1216416</v>
      </c>
      <c r="C16" s="48"/>
      <c r="D16" s="43" t="s">
        <v>23</v>
      </c>
      <c r="E16" s="48"/>
      <c r="F16" s="50"/>
      <c r="G16" s="51"/>
      <c r="H16" s="52">
        <f t="shared" si="0"/>
        <v>-7860501</v>
      </c>
      <c r="I16" s="304">
        <f t="shared" si="1"/>
        <v>2703.1466666666665</v>
      </c>
      <c r="J16" s="40"/>
      <c r="K16" s="2"/>
      <c r="L16" s="40"/>
      <c r="M16" s="2">
        <v>450</v>
      </c>
    </row>
    <row r="17" spans="1:13" ht="12.75">
      <c r="A17" s="54"/>
      <c r="B17" s="42">
        <f>SUM(B10:B16)</f>
        <v>7860501</v>
      </c>
      <c r="C17" s="43" t="s">
        <v>943</v>
      </c>
      <c r="D17" s="48"/>
      <c r="E17" s="48"/>
      <c r="F17" s="50"/>
      <c r="G17" s="51"/>
      <c r="H17" s="52">
        <v>0</v>
      </c>
      <c r="I17" s="304">
        <f t="shared" si="1"/>
        <v>17467.78</v>
      </c>
      <c r="J17" s="2"/>
      <c r="K17" s="2"/>
      <c r="L17" s="2"/>
      <c r="M17" s="2">
        <v>450</v>
      </c>
    </row>
    <row r="18" spans="2:13" ht="12.75">
      <c r="B18" s="55"/>
      <c r="F18" s="56"/>
      <c r="I18" s="22"/>
      <c r="M18" s="2">
        <v>450</v>
      </c>
    </row>
    <row r="19" spans="1:13" s="65" customFormat="1" ht="13.5" thickBot="1">
      <c r="A19" s="57"/>
      <c r="B19" s="58">
        <f>+B22+B865+B876+B1178+B1464+B1506+B1571</f>
        <v>7860501</v>
      </c>
      <c r="C19" s="59" t="s">
        <v>24</v>
      </c>
      <c r="D19" s="60"/>
      <c r="E19" s="60"/>
      <c r="F19" s="61"/>
      <c r="G19" s="62"/>
      <c r="H19" s="63"/>
      <c r="I19" s="64"/>
      <c r="M19" s="2">
        <v>450</v>
      </c>
    </row>
    <row r="20" spans="4:13" ht="12.75">
      <c r="D20" s="12"/>
      <c r="I20" s="22"/>
      <c r="M20" s="2">
        <v>450</v>
      </c>
    </row>
    <row r="21" spans="4:13" ht="12.75">
      <c r="D21" s="12"/>
      <c r="I21" s="22"/>
      <c r="M21" s="2">
        <v>450</v>
      </c>
    </row>
    <row r="22" spans="1:13" s="65" customFormat="1" ht="13.5" thickBot="1">
      <c r="A22" s="57"/>
      <c r="B22" s="66">
        <f>+B25+B54+B86+B120+B142+B181+B236+B269+B307+B327+B359+B394+B426+B536+B597+B619+B650+B676+B724+B759+B789+B830+B464+B504+B860</f>
        <v>1193705</v>
      </c>
      <c r="C22" s="57"/>
      <c r="D22" s="67" t="s">
        <v>25</v>
      </c>
      <c r="E22" s="60"/>
      <c r="F22" s="61"/>
      <c r="G22" s="62"/>
      <c r="H22" s="68">
        <f>H21-B22</f>
        <v>-1193705</v>
      </c>
      <c r="I22" s="64">
        <f>+B22/M22</f>
        <v>2652.677777777778</v>
      </c>
      <c r="M22" s="2">
        <v>450</v>
      </c>
    </row>
    <row r="23" spans="2:13" ht="12.75">
      <c r="B23" s="28"/>
      <c r="C23" s="12"/>
      <c r="D23" s="12"/>
      <c r="E23" s="12"/>
      <c r="G23" s="29"/>
      <c r="I23" s="22"/>
      <c r="M23" s="2">
        <v>450</v>
      </c>
    </row>
    <row r="24" spans="1:13" s="15" customFormat="1" ht="12.75">
      <c r="A24" s="12"/>
      <c r="B24" s="28"/>
      <c r="C24" s="12"/>
      <c r="D24" s="12"/>
      <c r="E24" s="12"/>
      <c r="F24" s="77"/>
      <c r="G24" s="29"/>
      <c r="H24" s="6"/>
      <c r="I24" s="39"/>
      <c r="M24" s="2">
        <v>450</v>
      </c>
    </row>
    <row r="25" spans="1:13" s="75" customFormat="1" ht="12.75">
      <c r="A25" s="11"/>
      <c r="B25" s="267">
        <f>+B29+B36+B40+B44+B49</f>
        <v>13600</v>
      </c>
      <c r="C25" s="69" t="s">
        <v>26</v>
      </c>
      <c r="D25" s="70" t="s">
        <v>27</v>
      </c>
      <c r="E25" s="69" t="s">
        <v>28</v>
      </c>
      <c r="F25" s="71" t="s">
        <v>29</v>
      </c>
      <c r="G25" s="72" t="s">
        <v>30</v>
      </c>
      <c r="H25" s="73"/>
      <c r="I25" s="74">
        <f>+B25/M25</f>
        <v>30.22222222222222</v>
      </c>
      <c r="J25" s="74"/>
      <c r="K25" s="74"/>
      <c r="M25" s="2">
        <v>450</v>
      </c>
    </row>
    <row r="26" spans="2:13" ht="12.75">
      <c r="B26" s="150"/>
      <c r="D26" s="12"/>
      <c r="I26" s="22"/>
      <c r="M26" s="2">
        <v>450</v>
      </c>
    </row>
    <row r="27" spans="2:13" ht="12.75">
      <c r="B27" s="150">
        <v>2500</v>
      </c>
      <c r="C27" s="1" t="s">
        <v>31</v>
      </c>
      <c r="D27" s="1" t="s">
        <v>16</v>
      </c>
      <c r="E27" s="1" t="s">
        <v>32</v>
      </c>
      <c r="F27" s="77" t="s">
        <v>33</v>
      </c>
      <c r="G27" s="27" t="s">
        <v>34</v>
      </c>
      <c r="H27" s="6">
        <f>H26-B27</f>
        <v>-2500</v>
      </c>
      <c r="I27" s="22">
        <v>5</v>
      </c>
      <c r="K27" t="s">
        <v>31</v>
      </c>
      <c r="L27">
        <v>1</v>
      </c>
      <c r="M27" s="2">
        <v>450</v>
      </c>
    </row>
    <row r="28" spans="2:14" ht="12.75">
      <c r="B28" s="150">
        <v>2500</v>
      </c>
      <c r="C28" s="1" t="s">
        <v>31</v>
      </c>
      <c r="D28" s="1" t="s">
        <v>16</v>
      </c>
      <c r="E28" s="1" t="s">
        <v>32</v>
      </c>
      <c r="F28" s="77" t="s">
        <v>35</v>
      </c>
      <c r="G28" s="27" t="s">
        <v>36</v>
      </c>
      <c r="H28" s="6">
        <f>H27-B28</f>
        <v>-5000</v>
      </c>
      <c r="I28" s="22">
        <v>5</v>
      </c>
      <c r="K28" t="s">
        <v>31</v>
      </c>
      <c r="L28">
        <v>1</v>
      </c>
      <c r="M28" s="2">
        <v>450</v>
      </c>
      <c r="N28" s="38">
        <v>500</v>
      </c>
    </row>
    <row r="29" spans="1:13" s="75" customFormat="1" ht="12.75">
      <c r="A29" s="11"/>
      <c r="B29" s="267">
        <f>SUM(B27:B28)</f>
        <v>5000</v>
      </c>
      <c r="C29" s="11" t="s">
        <v>31</v>
      </c>
      <c r="D29" s="11"/>
      <c r="E29" s="11"/>
      <c r="F29" s="110"/>
      <c r="G29" s="18"/>
      <c r="H29" s="73">
        <v>0</v>
      </c>
      <c r="I29" s="74">
        <f aca="true" t="shared" si="2" ref="I29:I85">+B29/M29</f>
        <v>11.11111111111111</v>
      </c>
      <c r="M29" s="2">
        <v>450</v>
      </c>
    </row>
    <row r="30" spans="2:13" ht="12.75">
      <c r="B30" s="150"/>
      <c r="D30" s="12"/>
      <c r="H30" s="6">
        <f aca="true" t="shared" si="3" ref="H30:H35">H29-B30</f>
        <v>0</v>
      </c>
      <c r="I30" s="22">
        <f t="shared" si="2"/>
        <v>0</v>
      </c>
      <c r="M30" s="2">
        <v>450</v>
      </c>
    </row>
    <row r="31" spans="2:13" ht="12.75">
      <c r="B31" s="150"/>
      <c r="D31" s="12"/>
      <c r="H31" s="6">
        <f t="shared" si="3"/>
        <v>0</v>
      </c>
      <c r="I31" s="22">
        <f t="shared" si="2"/>
        <v>0</v>
      </c>
      <c r="M31" s="2">
        <v>450</v>
      </c>
    </row>
    <row r="32" spans="2:13" ht="12.75">
      <c r="B32" s="283">
        <v>500</v>
      </c>
      <c r="C32" s="12" t="s">
        <v>38</v>
      </c>
      <c r="D32" s="12" t="s">
        <v>16</v>
      </c>
      <c r="E32" s="12" t="s">
        <v>37</v>
      </c>
      <c r="F32" s="77" t="s">
        <v>39</v>
      </c>
      <c r="G32" s="29" t="s">
        <v>34</v>
      </c>
      <c r="H32" s="6">
        <f t="shared" si="3"/>
        <v>-500</v>
      </c>
      <c r="I32" s="22">
        <f t="shared" si="2"/>
        <v>1.1111111111111112</v>
      </c>
      <c r="K32" t="s">
        <v>32</v>
      </c>
      <c r="L32">
        <v>1</v>
      </c>
      <c r="M32" s="2">
        <v>450</v>
      </c>
    </row>
    <row r="33" spans="1:13" ht="12.75">
      <c r="A33" s="12"/>
      <c r="B33" s="283">
        <v>1000</v>
      </c>
      <c r="C33" s="12" t="s">
        <v>40</v>
      </c>
      <c r="D33" s="12" t="s">
        <v>16</v>
      </c>
      <c r="E33" s="12" t="s">
        <v>37</v>
      </c>
      <c r="F33" s="77" t="s">
        <v>39</v>
      </c>
      <c r="G33" s="29" t="s">
        <v>34</v>
      </c>
      <c r="H33" s="6">
        <f t="shared" si="3"/>
        <v>-1500</v>
      </c>
      <c r="I33" s="39">
        <f t="shared" si="2"/>
        <v>2.2222222222222223</v>
      </c>
      <c r="J33" s="15"/>
      <c r="K33" t="s">
        <v>32</v>
      </c>
      <c r="L33">
        <v>1</v>
      </c>
      <c r="M33" s="2">
        <v>450</v>
      </c>
    </row>
    <row r="34" spans="2:13" ht="12.75">
      <c r="B34" s="150">
        <v>1000</v>
      </c>
      <c r="C34" s="12" t="s">
        <v>41</v>
      </c>
      <c r="D34" s="12" t="s">
        <v>16</v>
      </c>
      <c r="E34" s="1" t="s">
        <v>37</v>
      </c>
      <c r="F34" s="77" t="s">
        <v>39</v>
      </c>
      <c r="G34" s="27" t="s">
        <v>34</v>
      </c>
      <c r="H34" s="6">
        <f t="shared" si="3"/>
        <v>-2500</v>
      </c>
      <c r="I34" s="22">
        <f t="shared" si="2"/>
        <v>2.2222222222222223</v>
      </c>
      <c r="K34" t="s">
        <v>32</v>
      </c>
      <c r="L34">
        <v>1</v>
      </c>
      <c r="M34" s="2">
        <v>450</v>
      </c>
    </row>
    <row r="35" spans="2:13" ht="12.75">
      <c r="B35" s="150">
        <v>500</v>
      </c>
      <c r="C35" s="1" t="s">
        <v>42</v>
      </c>
      <c r="D35" s="12" t="s">
        <v>16</v>
      </c>
      <c r="E35" s="1" t="s">
        <v>37</v>
      </c>
      <c r="F35" s="77" t="s">
        <v>39</v>
      </c>
      <c r="G35" s="27" t="s">
        <v>34</v>
      </c>
      <c r="H35" s="6">
        <f t="shared" si="3"/>
        <v>-3000</v>
      </c>
      <c r="I35" s="22">
        <f t="shared" si="2"/>
        <v>1.1111111111111112</v>
      </c>
      <c r="K35" t="s">
        <v>32</v>
      </c>
      <c r="L35">
        <v>1</v>
      </c>
      <c r="M35" s="2">
        <v>450</v>
      </c>
    </row>
    <row r="36" spans="1:13" s="75" customFormat="1" ht="12.75">
      <c r="A36" s="11"/>
      <c r="B36" s="267">
        <f>SUM(B32:B35)</f>
        <v>3000</v>
      </c>
      <c r="C36" s="11" t="s">
        <v>43</v>
      </c>
      <c r="D36" s="11"/>
      <c r="E36" s="11"/>
      <c r="F36" s="110"/>
      <c r="G36" s="18"/>
      <c r="H36" s="73">
        <v>0</v>
      </c>
      <c r="I36" s="74">
        <f t="shared" si="2"/>
        <v>6.666666666666667</v>
      </c>
      <c r="M36" s="2">
        <v>450</v>
      </c>
    </row>
    <row r="37" spans="2:13" ht="12.75">
      <c r="B37" s="150"/>
      <c r="H37" s="6">
        <f>H36-B37</f>
        <v>0</v>
      </c>
      <c r="I37" s="22">
        <f t="shared" si="2"/>
        <v>0</v>
      </c>
      <c r="M37" s="2">
        <v>450</v>
      </c>
    </row>
    <row r="38" spans="2:13" ht="12.75">
      <c r="B38" s="150"/>
      <c r="H38" s="6">
        <f>H37-B38</f>
        <v>0</v>
      </c>
      <c r="I38" s="22">
        <f t="shared" si="2"/>
        <v>0</v>
      </c>
      <c r="M38" s="2">
        <v>450</v>
      </c>
    </row>
    <row r="39" spans="2:13" ht="12.75">
      <c r="B39" s="150">
        <v>600</v>
      </c>
      <c r="C39" s="1" t="s">
        <v>44</v>
      </c>
      <c r="D39" s="12" t="s">
        <v>16</v>
      </c>
      <c r="E39" s="1" t="s">
        <v>45</v>
      </c>
      <c r="F39" s="77" t="s">
        <v>39</v>
      </c>
      <c r="G39" s="27" t="s">
        <v>36</v>
      </c>
      <c r="H39" s="6">
        <f>H38-B39</f>
        <v>-600</v>
      </c>
      <c r="I39" s="22">
        <f>+B39/M39</f>
        <v>1.3333333333333333</v>
      </c>
      <c r="K39" t="s">
        <v>32</v>
      </c>
      <c r="L39">
        <v>1</v>
      </c>
      <c r="M39" s="2">
        <v>450</v>
      </c>
    </row>
    <row r="40" spans="1:13" s="75" customFormat="1" ht="12.75">
      <c r="A40" s="11"/>
      <c r="B40" s="267">
        <f>SUM(B39)</f>
        <v>600</v>
      </c>
      <c r="C40" s="11"/>
      <c r="D40" s="11"/>
      <c r="E40" s="11" t="s">
        <v>45</v>
      </c>
      <c r="F40" s="110"/>
      <c r="G40" s="18"/>
      <c r="H40" s="73">
        <v>0</v>
      </c>
      <c r="I40" s="74">
        <f t="shared" si="2"/>
        <v>1.3333333333333333</v>
      </c>
      <c r="M40" s="2">
        <v>450</v>
      </c>
    </row>
    <row r="41" spans="2:13" ht="12.75">
      <c r="B41" s="150"/>
      <c r="H41" s="6">
        <f>H40-B41</f>
        <v>0</v>
      </c>
      <c r="I41" s="22">
        <f t="shared" si="2"/>
        <v>0</v>
      </c>
      <c r="M41" s="2">
        <v>450</v>
      </c>
    </row>
    <row r="42" spans="2:13" ht="12.75">
      <c r="B42" s="150"/>
      <c r="H42" s="6">
        <f>H41-B42</f>
        <v>0</v>
      </c>
      <c r="I42" s="22">
        <f t="shared" si="2"/>
        <v>0</v>
      </c>
      <c r="M42" s="2">
        <v>450</v>
      </c>
    </row>
    <row r="43" spans="2:13" ht="12.75">
      <c r="B43" s="283">
        <v>3000</v>
      </c>
      <c r="C43" s="32" t="s">
        <v>46</v>
      </c>
      <c r="D43" s="12" t="s">
        <v>16</v>
      </c>
      <c r="E43" s="32" t="s">
        <v>37</v>
      </c>
      <c r="F43" s="78" t="s">
        <v>47</v>
      </c>
      <c r="G43" s="30" t="s">
        <v>34</v>
      </c>
      <c r="H43" s="6">
        <f>H42-B43</f>
        <v>-3000</v>
      </c>
      <c r="I43" s="22">
        <f t="shared" si="2"/>
        <v>6.666666666666667</v>
      </c>
      <c r="K43" t="s">
        <v>32</v>
      </c>
      <c r="L43">
        <v>1</v>
      </c>
      <c r="M43" s="2">
        <v>450</v>
      </c>
    </row>
    <row r="44" spans="1:13" s="75" customFormat="1" ht="12.75">
      <c r="A44" s="11"/>
      <c r="B44" s="267">
        <f>SUM(B43)</f>
        <v>3000</v>
      </c>
      <c r="C44" s="11" t="s">
        <v>46</v>
      </c>
      <c r="D44" s="11"/>
      <c r="E44" s="11"/>
      <c r="F44" s="110"/>
      <c r="G44" s="18"/>
      <c r="H44" s="73">
        <v>0</v>
      </c>
      <c r="I44" s="74">
        <f t="shared" si="2"/>
        <v>6.666666666666667</v>
      </c>
      <c r="M44" s="2">
        <v>450</v>
      </c>
    </row>
    <row r="45" spans="2:13" ht="12.75">
      <c r="B45" s="150"/>
      <c r="H45" s="6">
        <f>H44-B45</f>
        <v>0</v>
      </c>
      <c r="I45" s="22">
        <f t="shared" si="2"/>
        <v>0</v>
      </c>
      <c r="M45" s="2">
        <v>450</v>
      </c>
    </row>
    <row r="46" spans="2:13" ht="12.75">
      <c r="B46" s="150"/>
      <c r="H46" s="6">
        <f>H45-B46</f>
        <v>0</v>
      </c>
      <c r="I46" s="22">
        <f t="shared" si="2"/>
        <v>0</v>
      </c>
      <c r="M46" s="2">
        <v>450</v>
      </c>
    </row>
    <row r="47" spans="2:13" ht="12.75">
      <c r="B47" s="283">
        <v>1000</v>
      </c>
      <c r="C47" s="12" t="s">
        <v>48</v>
      </c>
      <c r="D47" s="12" t="s">
        <v>16</v>
      </c>
      <c r="E47" s="34" t="s">
        <v>37</v>
      </c>
      <c r="F47" s="77" t="s">
        <v>39</v>
      </c>
      <c r="G47" s="35" t="s">
        <v>34</v>
      </c>
      <c r="H47" s="6">
        <f>H46-B47</f>
        <v>-1000</v>
      </c>
      <c r="I47" s="22">
        <f t="shared" si="2"/>
        <v>2.2222222222222223</v>
      </c>
      <c r="K47" t="s">
        <v>32</v>
      </c>
      <c r="L47">
        <v>1</v>
      </c>
      <c r="M47" s="2">
        <v>450</v>
      </c>
    </row>
    <row r="48" spans="1:13" s="75" customFormat="1" ht="12.75">
      <c r="A48" s="1"/>
      <c r="B48" s="150">
        <v>1000</v>
      </c>
      <c r="C48" s="1" t="s">
        <v>48</v>
      </c>
      <c r="D48" s="12" t="s">
        <v>16</v>
      </c>
      <c r="E48" s="1" t="s">
        <v>37</v>
      </c>
      <c r="F48" s="77" t="s">
        <v>39</v>
      </c>
      <c r="G48" s="27" t="s">
        <v>36</v>
      </c>
      <c r="H48" s="6">
        <f>H47-B48</f>
        <v>-2000</v>
      </c>
      <c r="I48" s="22">
        <f t="shared" si="2"/>
        <v>2.2222222222222223</v>
      </c>
      <c r="J48"/>
      <c r="K48" t="s">
        <v>32</v>
      </c>
      <c r="L48">
        <v>1</v>
      </c>
      <c r="M48" s="2">
        <v>450</v>
      </c>
    </row>
    <row r="49" spans="1:13" ht="12.75">
      <c r="A49" s="11"/>
      <c r="B49" s="267">
        <f>SUM(B47:B48)</f>
        <v>2000</v>
      </c>
      <c r="C49" s="11" t="s">
        <v>48</v>
      </c>
      <c r="D49" s="11"/>
      <c r="E49" s="11"/>
      <c r="F49" s="110"/>
      <c r="G49" s="18"/>
      <c r="H49" s="73">
        <v>0</v>
      </c>
      <c r="I49" s="74">
        <f t="shared" si="2"/>
        <v>4.444444444444445</v>
      </c>
      <c r="J49" s="75"/>
      <c r="K49" s="75"/>
      <c r="L49" s="75"/>
      <c r="M49" s="2">
        <v>450</v>
      </c>
    </row>
    <row r="50" spans="2:13" ht="12.75">
      <c r="B50" s="150"/>
      <c r="H50" s="6">
        <f>H49-B50</f>
        <v>0</v>
      </c>
      <c r="I50" s="22">
        <f t="shared" si="2"/>
        <v>0</v>
      </c>
      <c r="M50" s="2">
        <v>450</v>
      </c>
    </row>
    <row r="51" spans="2:13" ht="12.75">
      <c r="B51" s="150"/>
      <c r="H51" s="6">
        <f>H50-B51</f>
        <v>0</v>
      </c>
      <c r="I51" s="22">
        <f t="shared" si="2"/>
        <v>0</v>
      </c>
      <c r="M51" s="2">
        <v>450</v>
      </c>
    </row>
    <row r="52" spans="2:13" ht="12.75">
      <c r="B52" s="150"/>
      <c r="H52" s="6">
        <f>H51-B52</f>
        <v>0</v>
      </c>
      <c r="I52" s="22">
        <f t="shared" si="2"/>
        <v>0</v>
      </c>
      <c r="M52" s="2">
        <v>450</v>
      </c>
    </row>
    <row r="53" spans="2:13" ht="12.75">
      <c r="B53" s="150"/>
      <c r="H53" s="6">
        <f>H52-B53</f>
        <v>0</v>
      </c>
      <c r="I53" s="22">
        <f t="shared" si="2"/>
        <v>0</v>
      </c>
      <c r="M53" s="2">
        <v>450</v>
      </c>
    </row>
    <row r="54" spans="1:13" s="75" customFormat="1" ht="12.75">
      <c r="A54" s="11"/>
      <c r="B54" s="267">
        <f>+B62+B67+B71+B76+B81+B57</f>
        <v>18600</v>
      </c>
      <c r="C54" s="69" t="s">
        <v>49</v>
      </c>
      <c r="D54" s="70" t="s">
        <v>27</v>
      </c>
      <c r="E54" s="69" t="s">
        <v>50</v>
      </c>
      <c r="F54" s="71" t="s">
        <v>51</v>
      </c>
      <c r="G54" s="72" t="s">
        <v>30</v>
      </c>
      <c r="H54" s="73"/>
      <c r="I54" s="74">
        <f>+B54/M54</f>
        <v>41.333333333333336</v>
      </c>
      <c r="J54" s="74"/>
      <c r="K54" s="74"/>
      <c r="M54" s="2">
        <v>450</v>
      </c>
    </row>
    <row r="55" spans="2:13" ht="12.75">
      <c r="B55" s="150"/>
      <c r="H55" s="6">
        <f>H54-B55</f>
        <v>0</v>
      </c>
      <c r="I55" s="22">
        <f t="shared" si="2"/>
        <v>0</v>
      </c>
      <c r="M55" s="2">
        <v>450</v>
      </c>
    </row>
    <row r="56" spans="2:13" ht="12.75">
      <c r="B56" s="150">
        <v>2500</v>
      </c>
      <c r="C56" s="1" t="s">
        <v>31</v>
      </c>
      <c r="D56" s="1" t="s">
        <v>16</v>
      </c>
      <c r="E56" s="1" t="s">
        <v>52</v>
      </c>
      <c r="F56" s="77" t="s">
        <v>53</v>
      </c>
      <c r="G56" s="27" t="s">
        <v>36</v>
      </c>
      <c r="H56" s="6">
        <f>H55-B56</f>
        <v>-2500</v>
      </c>
      <c r="I56" s="22">
        <f t="shared" si="2"/>
        <v>5.555555555555555</v>
      </c>
      <c r="K56" t="s">
        <v>31</v>
      </c>
      <c r="L56">
        <v>2</v>
      </c>
      <c r="M56" s="2">
        <v>450</v>
      </c>
    </row>
    <row r="57" spans="1:13" s="75" customFormat="1" ht="12.75">
      <c r="A57" s="11"/>
      <c r="B57" s="267">
        <f>SUM(B56)</f>
        <v>2500</v>
      </c>
      <c r="C57" s="11" t="s">
        <v>31</v>
      </c>
      <c r="D57" s="11"/>
      <c r="E57" s="11"/>
      <c r="F57" s="110"/>
      <c r="G57" s="18"/>
      <c r="H57" s="73">
        <v>0</v>
      </c>
      <c r="I57" s="74">
        <f t="shared" si="2"/>
        <v>5.555555555555555</v>
      </c>
      <c r="M57" s="2">
        <v>450</v>
      </c>
    </row>
    <row r="58" spans="2:13" ht="12.75">
      <c r="B58" s="150"/>
      <c r="H58" s="6">
        <f>H57-B58</f>
        <v>0</v>
      </c>
      <c r="I58" s="22">
        <f t="shared" si="2"/>
        <v>0</v>
      </c>
      <c r="M58" s="2">
        <v>450</v>
      </c>
    </row>
    <row r="59" spans="2:13" ht="12.75">
      <c r="B59" s="150"/>
      <c r="H59" s="6">
        <f>H58-B59</f>
        <v>0</v>
      </c>
      <c r="I59" s="22">
        <f t="shared" si="2"/>
        <v>0</v>
      </c>
      <c r="M59" s="2">
        <v>450</v>
      </c>
    </row>
    <row r="60" spans="2:13" ht="12.75">
      <c r="B60" s="283">
        <v>2000</v>
      </c>
      <c r="C60" s="1" t="s">
        <v>54</v>
      </c>
      <c r="D60" s="12" t="s">
        <v>16</v>
      </c>
      <c r="E60" s="1" t="s">
        <v>37</v>
      </c>
      <c r="F60" s="77" t="s">
        <v>55</v>
      </c>
      <c r="G60" s="30" t="s">
        <v>34</v>
      </c>
      <c r="H60" s="6">
        <f>H59-B60</f>
        <v>-2000</v>
      </c>
      <c r="I60" s="22">
        <f t="shared" si="2"/>
        <v>4.444444444444445</v>
      </c>
      <c r="K60" t="s">
        <v>52</v>
      </c>
      <c r="L60">
        <v>2</v>
      </c>
      <c r="M60" s="2">
        <v>450</v>
      </c>
    </row>
    <row r="61" spans="2:13" ht="12.75">
      <c r="B61" s="150">
        <v>2000</v>
      </c>
      <c r="C61" s="12" t="s">
        <v>56</v>
      </c>
      <c r="D61" s="12" t="s">
        <v>16</v>
      </c>
      <c r="E61" s="1" t="s">
        <v>37</v>
      </c>
      <c r="F61" s="77" t="s">
        <v>55</v>
      </c>
      <c r="G61" s="27" t="s">
        <v>36</v>
      </c>
      <c r="H61" s="6">
        <f>H60-B61</f>
        <v>-4000</v>
      </c>
      <c r="I61" s="22">
        <f t="shared" si="2"/>
        <v>4.444444444444445</v>
      </c>
      <c r="K61" t="s">
        <v>52</v>
      </c>
      <c r="L61">
        <v>2</v>
      </c>
      <c r="M61" s="2">
        <v>450</v>
      </c>
    </row>
    <row r="62" spans="1:13" s="75" customFormat="1" ht="12.75">
      <c r="A62" s="11"/>
      <c r="B62" s="267">
        <f>SUM(B60:B61)</f>
        <v>4000</v>
      </c>
      <c r="C62" s="11" t="s">
        <v>43</v>
      </c>
      <c r="D62" s="11"/>
      <c r="E62" s="11"/>
      <c r="F62" s="110"/>
      <c r="G62" s="18"/>
      <c r="H62" s="73">
        <v>0</v>
      </c>
      <c r="I62" s="74">
        <f t="shared" si="2"/>
        <v>8.88888888888889</v>
      </c>
      <c r="M62" s="2">
        <v>450</v>
      </c>
    </row>
    <row r="63" spans="2:13" ht="12.75">
      <c r="B63" s="150"/>
      <c r="H63" s="6">
        <f>H62-B63</f>
        <v>0</v>
      </c>
      <c r="I63" s="22">
        <f t="shared" si="2"/>
        <v>0</v>
      </c>
      <c r="M63" s="2">
        <v>450</v>
      </c>
    </row>
    <row r="64" spans="2:13" ht="12.75">
      <c r="B64" s="150"/>
      <c r="H64" s="6">
        <f>H63-B64</f>
        <v>0</v>
      </c>
      <c r="I64" s="22">
        <f t="shared" si="2"/>
        <v>0</v>
      </c>
      <c r="M64" s="2">
        <v>450</v>
      </c>
    </row>
    <row r="65" spans="2:13" ht="12.75">
      <c r="B65" s="283">
        <v>1950</v>
      </c>
      <c r="C65" s="12" t="s">
        <v>44</v>
      </c>
      <c r="D65" s="12" t="s">
        <v>16</v>
      </c>
      <c r="E65" s="34" t="s">
        <v>45</v>
      </c>
      <c r="F65" s="77" t="s">
        <v>55</v>
      </c>
      <c r="G65" s="35" t="s">
        <v>34</v>
      </c>
      <c r="H65" s="6">
        <f>H64-B65</f>
        <v>-1950</v>
      </c>
      <c r="I65" s="22">
        <v>3.9</v>
      </c>
      <c r="K65" t="s">
        <v>52</v>
      </c>
      <c r="L65">
        <v>2</v>
      </c>
      <c r="M65" s="2">
        <v>450</v>
      </c>
    </row>
    <row r="66" spans="2:13" ht="12.75">
      <c r="B66" s="150">
        <v>1550</v>
      </c>
      <c r="C66" s="1" t="s">
        <v>44</v>
      </c>
      <c r="D66" s="12" t="s">
        <v>16</v>
      </c>
      <c r="E66" s="1" t="s">
        <v>45</v>
      </c>
      <c r="F66" s="77" t="s">
        <v>55</v>
      </c>
      <c r="G66" s="27" t="s">
        <v>36</v>
      </c>
      <c r="H66" s="6">
        <f>H65-B66</f>
        <v>-3500</v>
      </c>
      <c r="I66" s="22">
        <v>3.1</v>
      </c>
      <c r="K66" t="s">
        <v>52</v>
      </c>
      <c r="L66">
        <v>2</v>
      </c>
      <c r="M66" s="2">
        <v>450</v>
      </c>
    </row>
    <row r="67" spans="1:13" s="75" customFormat="1" ht="12.75">
      <c r="A67" s="11"/>
      <c r="B67" s="267">
        <f>SUM(B65:B66)</f>
        <v>3500</v>
      </c>
      <c r="C67" s="11"/>
      <c r="D67" s="11"/>
      <c r="E67" s="11" t="s">
        <v>45</v>
      </c>
      <c r="F67" s="110"/>
      <c r="G67" s="18"/>
      <c r="H67" s="73">
        <v>0</v>
      </c>
      <c r="I67" s="74">
        <f t="shared" si="2"/>
        <v>7.777777777777778</v>
      </c>
      <c r="M67" s="2">
        <v>450</v>
      </c>
    </row>
    <row r="68" spans="2:13" ht="12.75">
      <c r="B68" s="150"/>
      <c r="H68" s="6">
        <f>H67-B68</f>
        <v>0</v>
      </c>
      <c r="I68" s="22">
        <f t="shared" si="2"/>
        <v>0</v>
      </c>
      <c r="M68" s="2">
        <v>450</v>
      </c>
    </row>
    <row r="69" spans="2:13" ht="12.75">
      <c r="B69" s="150"/>
      <c r="H69" s="6">
        <f>H68-B69</f>
        <v>0</v>
      </c>
      <c r="I69" s="22">
        <f t="shared" si="2"/>
        <v>0</v>
      </c>
      <c r="M69" s="2">
        <v>450</v>
      </c>
    </row>
    <row r="70" spans="2:13" ht="12.75">
      <c r="B70" s="283">
        <v>3000</v>
      </c>
      <c r="C70" s="32" t="s">
        <v>46</v>
      </c>
      <c r="D70" s="12" t="s">
        <v>16</v>
      </c>
      <c r="E70" s="32" t="s">
        <v>37</v>
      </c>
      <c r="F70" s="77" t="s">
        <v>57</v>
      </c>
      <c r="G70" s="30" t="s">
        <v>34</v>
      </c>
      <c r="H70" s="6">
        <f>H69-B70</f>
        <v>-3000</v>
      </c>
      <c r="I70" s="22">
        <f t="shared" si="2"/>
        <v>6.666666666666667</v>
      </c>
      <c r="K70" t="s">
        <v>52</v>
      </c>
      <c r="L70">
        <v>2</v>
      </c>
      <c r="M70" s="2">
        <v>450</v>
      </c>
    </row>
    <row r="71" spans="1:13" s="75" customFormat="1" ht="12.75">
      <c r="A71" s="11"/>
      <c r="B71" s="267">
        <f>SUM(B70)</f>
        <v>3000</v>
      </c>
      <c r="C71" s="11" t="s">
        <v>46</v>
      </c>
      <c r="D71" s="11"/>
      <c r="E71" s="11"/>
      <c r="F71" s="110"/>
      <c r="G71" s="18"/>
      <c r="H71" s="73">
        <v>0</v>
      </c>
      <c r="I71" s="74">
        <f t="shared" si="2"/>
        <v>6.666666666666667</v>
      </c>
      <c r="M71" s="2">
        <v>450</v>
      </c>
    </row>
    <row r="72" spans="2:13" ht="12.75">
      <c r="B72" s="150"/>
      <c r="H72" s="6">
        <f>H71-B72</f>
        <v>0</v>
      </c>
      <c r="I72" s="22">
        <f t="shared" si="2"/>
        <v>0</v>
      </c>
      <c r="M72" s="2">
        <v>450</v>
      </c>
    </row>
    <row r="73" spans="2:13" ht="12.75">
      <c r="B73" s="150"/>
      <c r="H73" s="6">
        <f>H72-B73</f>
        <v>0</v>
      </c>
      <c r="I73" s="22">
        <f t="shared" si="2"/>
        <v>0</v>
      </c>
      <c r="M73" s="2">
        <v>450</v>
      </c>
    </row>
    <row r="74" spans="2:13" ht="12.75">
      <c r="B74" s="283">
        <v>1000</v>
      </c>
      <c r="C74" s="12" t="s">
        <v>48</v>
      </c>
      <c r="D74" s="12" t="s">
        <v>16</v>
      </c>
      <c r="E74" s="12" t="s">
        <v>37</v>
      </c>
      <c r="F74" s="77" t="s">
        <v>55</v>
      </c>
      <c r="G74" s="29" t="s">
        <v>34</v>
      </c>
      <c r="H74" s="6">
        <f>H73-B74</f>
        <v>-1000</v>
      </c>
      <c r="I74" s="22">
        <v>2</v>
      </c>
      <c r="K74" t="s">
        <v>52</v>
      </c>
      <c r="L74">
        <v>2</v>
      </c>
      <c r="M74" s="2">
        <v>450</v>
      </c>
    </row>
    <row r="75" spans="2:13" ht="12.75">
      <c r="B75" s="150">
        <v>1000</v>
      </c>
      <c r="C75" s="1" t="s">
        <v>48</v>
      </c>
      <c r="D75" s="12" t="s">
        <v>16</v>
      </c>
      <c r="E75" s="1" t="s">
        <v>37</v>
      </c>
      <c r="F75" s="77" t="s">
        <v>55</v>
      </c>
      <c r="G75" s="27" t="s">
        <v>36</v>
      </c>
      <c r="H75" s="6">
        <f>H74-B75</f>
        <v>-2000</v>
      </c>
      <c r="I75" s="22">
        <v>2</v>
      </c>
      <c r="K75" t="s">
        <v>52</v>
      </c>
      <c r="L75">
        <v>2</v>
      </c>
      <c r="M75" s="2">
        <v>450</v>
      </c>
    </row>
    <row r="76" spans="1:13" s="75" customFormat="1" ht="12.75">
      <c r="A76" s="11"/>
      <c r="B76" s="267">
        <f>SUM(B74:B75)</f>
        <v>2000</v>
      </c>
      <c r="C76" s="11" t="s">
        <v>48</v>
      </c>
      <c r="D76" s="11"/>
      <c r="E76" s="11"/>
      <c r="F76" s="110"/>
      <c r="G76" s="18"/>
      <c r="H76" s="73">
        <v>0</v>
      </c>
      <c r="I76" s="74">
        <f t="shared" si="2"/>
        <v>4.444444444444445</v>
      </c>
      <c r="M76" s="2">
        <v>450</v>
      </c>
    </row>
    <row r="77" spans="2:13" ht="12.75">
      <c r="B77" s="150"/>
      <c r="H77" s="6">
        <f>H76-B77</f>
        <v>0</v>
      </c>
      <c r="I77" s="22">
        <f t="shared" si="2"/>
        <v>0</v>
      </c>
      <c r="M77" s="2">
        <v>450</v>
      </c>
    </row>
    <row r="78" spans="2:13" ht="12.75">
      <c r="B78" s="150"/>
      <c r="H78" s="6">
        <f>H77-B78</f>
        <v>0</v>
      </c>
      <c r="I78" s="22">
        <f t="shared" si="2"/>
        <v>0</v>
      </c>
      <c r="M78" s="2">
        <v>450</v>
      </c>
    </row>
    <row r="79" spans="1:13" ht="12.75">
      <c r="A79" s="12"/>
      <c r="B79" s="283">
        <v>1600</v>
      </c>
      <c r="C79" s="12" t="s">
        <v>58</v>
      </c>
      <c r="D79" s="12" t="s">
        <v>16</v>
      </c>
      <c r="E79" s="12" t="s">
        <v>59</v>
      </c>
      <c r="F79" s="77" t="s">
        <v>55</v>
      </c>
      <c r="G79" s="29" t="s">
        <v>34</v>
      </c>
      <c r="H79" s="6">
        <f>H78-B79</f>
        <v>-1600</v>
      </c>
      <c r="I79" s="39">
        <v>3.2</v>
      </c>
      <c r="J79" s="15"/>
      <c r="K79" t="s">
        <v>52</v>
      </c>
      <c r="L79">
        <v>2</v>
      </c>
      <c r="M79" s="2">
        <v>450</v>
      </c>
    </row>
    <row r="80" spans="2:13" ht="12.75">
      <c r="B80" s="150">
        <v>2000</v>
      </c>
      <c r="C80" s="37" t="s">
        <v>58</v>
      </c>
      <c r="D80" s="12" t="s">
        <v>16</v>
      </c>
      <c r="E80" s="37" t="s">
        <v>59</v>
      </c>
      <c r="F80" s="77" t="s">
        <v>55</v>
      </c>
      <c r="G80" s="27" t="s">
        <v>36</v>
      </c>
      <c r="H80" s="6">
        <f>H79-B80</f>
        <v>-3600</v>
      </c>
      <c r="I80" s="22">
        <v>4</v>
      </c>
      <c r="J80" s="36"/>
      <c r="K80" t="s">
        <v>52</v>
      </c>
      <c r="L80">
        <v>2</v>
      </c>
      <c r="M80" s="2">
        <v>450</v>
      </c>
    </row>
    <row r="81" spans="1:13" s="75" customFormat="1" ht="12.75">
      <c r="A81" s="11"/>
      <c r="B81" s="267">
        <f>SUM(B79:B80)</f>
        <v>3600</v>
      </c>
      <c r="C81" s="11"/>
      <c r="D81" s="11"/>
      <c r="E81" s="11" t="s">
        <v>59</v>
      </c>
      <c r="F81" s="110"/>
      <c r="G81" s="18"/>
      <c r="H81" s="73">
        <v>0</v>
      </c>
      <c r="I81" s="74">
        <f t="shared" si="2"/>
        <v>8</v>
      </c>
      <c r="M81" s="2">
        <v>450</v>
      </c>
    </row>
    <row r="82" spans="2:13" ht="12.75">
      <c r="B82" s="150"/>
      <c r="H82" s="6">
        <f>H81-B82</f>
        <v>0</v>
      </c>
      <c r="I82" s="22">
        <f t="shared" si="2"/>
        <v>0</v>
      </c>
      <c r="M82" s="2">
        <v>450</v>
      </c>
    </row>
    <row r="83" spans="2:13" ht="12.75">
      <c r="B83" s="150"/>
      <c r="H83" s="6">
        <f>H82-B83</f>
        <v>0</v>
      </c>
      <c r="I83" s="22">
        <f t="shared" si="2"/>
        <v>0</v>
      </c>
      <c r="M83" s="2">
        <v>450</v>
      </c>
    </row>
    <row r="84" spans="2:13" ht="12.75">
      <c r="B84" s="150"/>
      <c r="H84" s="6">
        <f>H83-B84</f>
        <v>0</v>
      </c>
      <c r="I84" s="22">
        <f t="shared" si="2"/>
        <v>0</v>
      </c>
      <c r="M84" s="2">
        <v>450</v>
      </c>
    </row>
    <row r="85" spans="2:13" ht="12.75">
      <c r="B85" s="150"/>
      <c r="H85" s="6">
        <f>H84-B85</f>
        <v>0</v>
      </c>
      <c r="I85" s="22">
        <f t="shared" si="2"/>
        <v>0</v>
      </c>
      <c r="M85" s="2">
        <v>450</v>
      </c>
    </row>
    <row r="86" spans="1:13" s="75" customFormat="1" ht="12.75">
      <c r="A86" s="11"/>
      <c r="B86" s="267">
        <f>+B94+B100+B104+B109+B115+B89</f>
        <v>13600</v>
      </c>
      <c r="C86" s="69" t="s">
        <v>60</v>
      </c>
      <c r="D86" s="70" t="s">
        <v>61</v>
      </c>
      <c r="E86" s="69" t="s">
        <v>28</v>
      </c>
      <c r="F86" s="71" t="s">
        <v>62</v>
      </c>
      <c r="G86" s="72" t="s">
        <v>30</v>
      </c>
      <c r="H86" s="73"/>
      <c r="I86" s="74">
        <f>+B86/M86</f>
        <v>30.22222222222222</v>
      </c>
      <c r="J86" s="74"/>
      <c r="K86" s="74"/>
      <c r="M86" s="2">
        <v>450</v>
      </c>
    </row>
    <row r="87" spans="2:13" ht="12.75">
      <c r="B87" s="150"/>
      <c r="H87" s="6">
        <f>H86-B87</f>
        <v>0</v>
      </c>
      <c r="I87" s="22">
        <f aca="true" t="shared" si="4" ref="I87:I143">+B87/M87</f>
        <v>0</v>
      </c>
      <c r="M87" s="2">
        <v>450</v>
      </c>
    </row>
    <row r="88" spans="2:13" ht="12.75">
      <c r="B88" s="150">
        <v>2500</v>
      </c>
      <c r="C88" s="1" t="s">
        <v>31</v>
      </c>
      <c r="D88" s="1" t="s">
        <v>16</v>
      </c>
      <c r="E88" s="1" t="s">
        <v>63</v>
      </c>
      <c r="F88" s="77" t="s">
        <v>64</v>
      </c>
      <c r="G88" s="27" t="s">
        <v>65</v>
      </c>
      <c r="H88" s="6">
        <f>H87-B88</f>
        <v>-2500</v>
      </c>
      <c r="I88" s="22">
        <f t="shared" si="4"/>
        <v>5.555555555555555</v>
      </c>
      <c r="K88" t="s">
        <v>31</v>
      </c>
      <c r="L88">
        <v>3</v>
      </c>
      <c r="M88" s="2">
        <v>450</v>
      </c>
    </row>
    <row r="89" spans="1:13" s="75" customFormat="1" ht="12.75">
      <c r="A89" s="11"/>
      <c r="B89" s="267">
        <f>SUM(B88)</f>
        <v>2500</v>
      </c>
      <c r="C89" s="11" t="s">
        <v>31</v>
      </c>
      <c r="D89" s="11"/>
      <c r="E89" s="11"/>
      <c r="F89" s="110"/>
      <c r="G89" s="18"/>
      <c r="H89" s="73">
        <v>0</v>
      </c>
      <c r="I89" s="74">
        <f t="shared" si="4"/>
        <v>5.555555555555555</v>
      </c>
      <c r="M89" s="2">
        <v>450</v>
      </c>
    </row>
    <row r="90" spans="2:13" ht="12.75">
      <c r="B90" s="150"/>
      <c r="H90" s="6">
        <f>H89-B90</f>
        <v>0</v>
      </c>
      <c r="I90" s="22">
        <f t="shared" si="4"/>
        <v>0</v>
      </c>
      <c r="M90" s="2">
        <v>450</v>
      </c>
    </row>
    <row r="91" spans="2:13" ht="12.75">
      <c r="B91" s="150"/>
      <c r="H91" s="6">
        <f>H90-B91</f>
        <v>0</v>
      </c>
      <c r="I91" s="22">
        <f t="shared" si="4"/>
        <v>0</v>
      </c>
      <c r="M91" s="2">
        <v>450</v>
      </c>
    </row>
    <row r="92" spans="2:13" ht="12.75">
      <c r="B92" s="283">
        <v>1500</v>
      </c>
      <c r="C92" s="1" t="s">
        <v>66</v>
      </c>
      <c r="D92" s="12" t="s">
        <v>16</v>
      </c>
      <c r="E92" s="1" t="s">
        <v>67</v>
      </c>
      <c r="F92" s="77" t="s">
        <v>68</v>
      </c>
      <c r="G92" s="30" t="s">
        <v>65</v>
      </c>
      <c r="H92" s="6">
        <f>H91-B92</f>
        <v>-1500</v>
      </c>
      <c r="I92" s="22">
        <f t="shared" si="4"/>
        <v>3.3333333333333335</v>
      </c>
      <c r="K92" t="s">
        <v>63</v>
      </c>
      <c r="L92">
        <v>3</v>
      </c>
      <c r="M92" s="2">
        <v>450</v>
      </c>
    </row>
    <row r="93" spans="1:13" ht="12.75">
      <c r="A93" s="12"/>
      <c r="B93" s="283">
        <v>1500</v>
      </c>
      <c r="C93" s="12" t="s">
        <v>69</v>
      </c>
      <c r="D93" s="12" t="s">
        <v>16</v>
      </c>
      <c r="E93" s="12" t="s">
        <v>67</v>
      </c>
      <c r="F93" s="77" t="s">
        <v>70</v>
      </c>
      <c r="G93" s="29" t="s">
        <v>71</v>
      </c>
      <c r="H93" s="6">
        <f>H92-B93</f>
        <v>-3000</v>
      </c>
      <c r="I93" s="39">
        <f t="shared" si="4"/>
        <v>3.3333333333333335</v>
      </c>
      <c r="J93" s="15"/>
      <c r="K93" t="s">
        <v>63</v>
      </c>
      <c r="L93">
        <v>3</v>
      </c>
      <c r="M93" s="2">
        <v>450</v>
      </c>
    </row>
    <row r="94" spans="1:13" s="75" customFormat="1" ht="12.75">
      <c r="A94" s="11"/>
      <c r="B94" s="267">
        <f>SUM(B92:B93)</f>
        <v>3000</v>
      </c>
      <c r="C94" s="11" t="s">
        <v>43</v>
      </c>
      <c r="D94" s="11"/>
      <c r="E94" s="11"/>
      <c r="F94" s="110"/>
      <c r="G94" s="18"/>
      <c r="H94" s="73">
        <v>0</v>
      </c>
      <c r="I94" s="74">
        <f t="shared" si="4"/>
        <v>6.666666666666667</v>
      </c>
      <c r="M94" s="2">
        <v>450</v>
      </c>
    </row>
    <row r="95" spans="2:13" ht="12.75">
      <c r="B95" s="150"/>
      <c r="H95" s="6">
        <f>H94-B95</f>
        <v>0</v>
      </c>
      <c r="I95" s="22">
        <f t="shared" si="4"/>
        <v>0</v>
      </c>
      <c r="M95" s="2">
        <v>450</v>
      </c>
    </row>
    <row r="96" spans="2:13" ht="12.75">
      <c r="B96" s="150"/>
      <c r="H96" s="6">
        <f>H95-B96</f>
        <v>0</v>
      </c>
      <c r="I96" s="22">
        <f t="shared" si="4"/>
        <v>0</v>
      </c>
      <c r="M96" s="2">
        <v>450</v>
      </c>
    </row>
    <row r="97" spans="2:13" ht="12.75">
      <c r="B97" s="283">
        <v>500</v>
      </c>
      <c r="C97" s="32" t="s">
        <v>44</v>
      </c>
      <c r="D97" s="12" t="s">
        <v>16</v>
      </c>
      <c r="E97" s="32" t="s">
        <v>45</v>
      </c>
      <c r="F97" s="77" t="s">
        <v>72</v>
      </c>
      <c r="G97" s="30" t="s">
        <v>65</v>
      </c>
      <c r="H97" s="6">
        <f>H96-B97</f>
        <v>-500</v>
      </c>
      <c r="I97" s="22">
        <v>1</v>
      </c>
      <c r="K97" t="s">
        <v>63</v>
      </c>
      <c r="L97">
        <v>3</v>
      </c>
      <c r="M97" s="2">
        <v>450</v>
      </c>
    </row>
    <row r="98" spans="2:13" ht="12.75">
      <c r="B98" s="150">
        <v>800</v>
      </c>
      <c r="C98" s="12" t="s">
        <v>44</v>
      </c>
      <c r="D98" s="12" t="s">
        <v>16</v>
      </c>
      <c r="E98" s="1" t="s">
        <v>45</v>
      </c>
      <c r="F98" s="77" t="s">
        <v>72</v>
      </c>
      <c r="G98" s="27" t="s">
        <v>71</v>
      </c>
      <c r="H98" s="6">
        <f>H97-B98</f>
        <v>-1300</v>
      </c>
      <c r="I98" s="22">
        <v>1.6</v>
      </c>
      <c r="K98" t="s">
        <v>63</v>
      </c>
      <c r="L98">
        <v>3</v>
      </c>
      <c r="M98" s="2">
        <v>450</v>
      </c>
    </row>
    <row r="99" spans="2:13" ht="12.75">
      <c r="B99" s="150">
        <v>400</v>
      </c>
      <c r="C99" s="1" t="s">
        <v>44</v>
      </c>
      <c r="D99" s="12" t="s">
        <v>16</v>
      </c>
      <c r="E99" s="1" t="s">
        <v>45</v>
      </c>
      <c r="F99" s="77" t="s">
        <v>72</v>
      </c>
      <c r="G99" s="27" t="s">
        <v>73</v>
      </c>
      <c r="H99" s="6">
        <f>H98-B99</f>
        <v>-1700</v>
      </c>
      <c r="I99" s="22">
        <v>0.8</v>
      </c>
      <c r="K99" t="s">
        <v>63</v>
      </c>
      <c r="L99">
        <v>3</v>
      </c>
      <c r="M99" s="2">
        <v>450</v>
      </c>
    </row>
    <row r="100" spans="1:13" s="75" customFormat="1" ht="12.75">
      <c r="A100" s="11"/>
      <c r="B100" s="267">
        <f>SUM(B97:B99)</f>
        <v>1700</v>
      </c>
      <c r="C100" s="11"/>
      <c r="D100" s="11"/>
      <c r="E100" s="11" t="s">
        <v>45</v>
      </c>
      <c r="F100" s="110"/>
      <c r="G100" s="18"/>
      <c r="H100" s="73">
        <v>0</v>
      </c>
      <c r="I100" s="74">
        <f t="shared" si="4"/>
        <v>3.7777777777777777</v>
      </c>
      <c r="M100" s="2">
        <v>450</v>
      </c>
    </row>
    <row r="101" spans="2:13" ht="12.75">
      <c r="B101" s="150"/>
      <c r="H101" s="6">
        <f>H100-B101</f>
        <v>0</v>
      </c>
      <c r="I101" s="22">
        <f t="shared" si="4"/>
        <v>0</v>
      </c>
      <c r="M101" s="2">
        <v>450</v>
      </c>
    </row>
    <row r="102" spans="2:13" ht="12.75">
      <c r="B102" s="150"/>
      <c r="H102" s="6">
        <f>H101-B102</f>
        <v>0</v>
      </c>
      <c r="I102" s="22">
        <f t="shared" si="4"/>
        <v>0</v>
      </c>
      <c r="M102" s="2">
        <v>450</v>
      </c>
    </row>
    <row r="103" spans="2:13" ht="12.75">
      <c r="B103" s="283">
        <v>3000</v>
      </c>
      <c r="C103" s="12" t="s">
        <v>46</v>
      </c>
      <c r="D103" s="12" t="s">
        <v>16</v>
      </c>
      <c r="E103" s="12" t="s">
        <v>67</v>
      </c>
      <c r="F103" s="77" t="s">
        <v>74</v>
      </c>
      <c r="G103" s="29" t="s">
        <v>65</v>
      </c>
      <c r="H103" s="6">
        <f>H102-B103</f>
        <v>-3000</v>
      </c>
      <c r="I103" s="22">
        <f t="shared" si="4"/>
        <v>6.666666666666667</v>
      </c>
      <c r="K103" t="s">
        <v>63</v>
      </c>
      <c r="L103">
        <v>3</v>
      </c>
      <c r="M103" s="2">
        <v>450</v>
      </c>
    </row>
    <row r="104" spans="1:13" s="75" customFormat="1" ht="12.75">
      <c r="A104" s="11"/>
      <c r="B104" s="267">
        <f>SUM(B103)</f>
        <v>3000</v>
      </c>
      <c r="C104" s="11" t="s">
        <v>46</v>
      </c>
      <c r="D104" s="11"/>
      <c r="E104" s="11"/>
      <c r="F104" s="110"/>
      <c r="G104" s="18"/>
      <c r="H104" s="73">
        <v>0</v>
      </c>
      <c r="I104" s="74">
        <f t="shared" si="4"/>
        <v>6.666666666666667</v>
      </c>
      <c r="M104" s="2">
        <v>450</v>
      </c>
    </row>
    <row r="105" spans="2:13" ht="12.75">
      <c r="B105" s="150"/>
      <c r="H105" s="6">
        <f>H104-B105</f>
        <v>0</v>
      </c>
      <c r="I105" s="22">
        <f t="shared" si="4"/>
        <v>0</v>
      </c>
      <c r="M105" s="2">
        <v>450</v>
      </c>
    </row>
    <row r="106" spans="2:13" ht="12.75">
      <c r="B106" s="150"/>
      <c r="H106" s="6">
        <f>H105-B106</f>
        <v>0</v>
      </c>
      <c r="I106" s="22">
        <f t="shared" si="4"/>
        <v>0</v>
      </c>
      <c r="M106" s="2">
        <v>450</v>
      </c>
    </row>
    <row r="107" spans="2:13" ht="12.75">
      <c r="B107" s="283">
        <v>1000</v>
      </c>
      <c r="C107" s="12" t="s">
        <v>48</v>
      </c>
      <c r="D107" s="12" t="s">
        <v>16</v>
      </c>
      <c r="E107" s="34" t="s">
        <v>67</v>
      </c>
      <c r="F107" s="77" t="s">
        <v>72</v>
      </c>
      <c r="G107" s="35" t="s">
        <v>65</v>
      </c>
      <c r="H107" s="6">
        <f>H106-B107</f>
        <v>-1000</v>
      </c>
      <c r="I107" s="22">
        <v>1.6</v>
      </c>
      <c r="K107" t="s">
        <v>63</v>
      </c>
      <c r="L107">
        <v>3</v>
      </c>
      <c r="M107" s="2">
        <v>450</v>
      </c>
    </row>
    <row r="108" spans="1:13" ht="12.75">
      <c r="A108" s="12"/>
      <c r="B108" s="283">
        <v>1000</v>
      </c>
      <c r="C108" s="12" t="s">
        <v>48</v>
      </c>
      <c r="D108" s="12" t="s">
        <v>16</v>
      </c>
      <c r="E108" s="12" t="s">
        <v>67</v>
      </c>
      <c r="F108" s="78" t="s">
        <v>72</v>
      </c>
      <c r="G108" s="29" t="s">
        <v>71</v>
      </c>
      <c r="H108" s="6">
        <f>H107-B108</f>
        <v>-2000</v>
      </c>
      <c r="I108" s="39">
        <v>2</v>
      </c>
      <c r="J108" s="15"/>
      <c r="K108" s="15" t="s">
        <v>63</v>
      </c>
      <c r="L108" s="15">
        <v>3</v>
      </c>
      <c r="M108" s="2">
        <v>450</v>
      </c>
    </row>
    <row r="109" spans="1:13" s="75" customFormat="1" ht="12.75">
      <c r="A109" s="11"/>
      <c r="B109" s="267">
        <f>SUM(B107:B108)</f>
        <v>2000</v>
      </c>
      <c r="C109" s="11" t="s">
        <v>48</v>
      </c>
      <c r="D109" s="11"/>
      <c r="E109" s="11"/>
      <c r="F109" s="110"/>
      <c r="G109" s="18"/>
      <c r="H109" s="73">
        <v>0</v>
      </c>
      <c r="I109" s="74">
        <f t="shared" si="4"/>
        <v>4.444444444444445</v>
      </c>
      <c r="M109" s="2">
        <v>450</v>
      </c>
    </row>
    <row r="110" spans="2:13" ht="12.75">
      <c r="B110" s="150"/>
      <c r="H110" s="6">
        <f>H109-B110</f>
        <v>0</v>
      </c>
      <c r="I110" s="22">
        <f t="shared" si="4"/>
        <v>0</v>
      </c>
      <c r="M110" s="2">
        <v>450</v>
      </c>
    </row>
    <row r="111" spans="2:13" ht="12.75">
      <c r="B111" s="150"/>
      <c r="H111" s="6">
        <f>H110-B111</f>
        <v>0</v>
      </c>
      <c r="I111" s="22">
        <f t="shared" si="4"/>
        <v>0</v>
      </c>
      <c r="M111" s="2">
        <v>450</v>
      </c>
    </row>
    <row r="112" spans="2:13" ht="12.75">
      <c r="B112" s="150">
        <v>300</v>
      </c>
      <c r="C112" s="1" t="s">
        <v>75</v>
      </c>
      <c r="D112" s="12" t="s">
        <v>16</v>
      </c>
      <c r="E112" s="1" t="s">
        <v>23</v>
      </c>
      <c r="F112" s="77" t="s">
        <v>76</v>
      </c>
      <c r="G112" s="27" t="s">
        <v>71</v>
      </c>
      <c r="H112" s="6">
        <f>H111-B112</f>
        <v>-300</v>
      </c>
      <c r="I112" s="22">
        <v>0.6</v>
      </c>
      <c r="K112" t="s">
        <v>63</v>
      </c>
      <c r="L112">
        <v>3</v>
      </c>
      <c r="M112" s="2">
        <v>450</v>
      </c>
    </row>
    <row r="113" spans="2:13" ht="12.75">
      <c r="B113" s="284">
        <v>100</v>
      </c>
      <c r="C113" s="37" t="s">
        <v>77</v>
      </c>
      <c r="D113" s="12" t="s">
        <v>16</v>
      </c>
      <c r="E113" s="37" t="s">
        <v>23</v>
      </c>
      <c r="F113" s="77" t="s">
        <v>72</v>
      </c>
      <c r="G113" s="27" t="s">
        <v>71</v>
      </c>
      <c r="H113" s="6">
        <f>H112-B113</f>
        <v>-400</v>
      </c>
      <c r="I113" s="22">
        <v>0.2</v>
      </c>
      <c r="J113" s="36"/>
      <c r="K113" t="s">
        <v>63</v>
      </c>
      <c r="L113">
        <v>3</v>
      </c>
      <c r="M113" s="2">
        <v>450</v>
      </c>
    </row>
    <row r="114" spans="2:13" ht="12.75">
      <c r="B114" s="150">
        <v>1000</v>
      </c>
      <c r="C114" s="1" t="s">
        <v>78</v>
      </c>
      <c r="D114" s="12" t="s">
        <v>16</v>
      </c>
      <c r="E114" s="1" t="s">
        <v>23</v>
      </c>
      <c r="F114" s="77" t="s">
        <v>79</v>
      </c>
      <c r="G114" s="27" t="s">
        <v>73</v>
      </c>
      <c r="H114" s="6">
        <f>H113-B114</f>
        <v>-1400</v>
      </c>
      <c r="I114" s="22">
        <v>2</v>
      </c>
      <c r="K114" t="s">
        <v>63</v>
      </c>
      <c r="L114">
        <v>3</v>
      </c>
      <c r="M114" s="2">
        <v>450</v>
      </c>
    </row>
    <row r="115" spans="1:13" s="75" customFormat="1" ht="12.75">
      <c r="A115" s="11"/>
      <c r="B115" s="285">
        <f>SUM(B112:B114)</f>
        <v>1400</v>
      </c>
      <c r="C115" s="11"/>
      <c r="D115" s="11"/>
      <c r="E115" s="11" t="s">
        <v>23</v>
      </c>
      <c r="F115" s="110"/>
      <c r="G115" s="18"/>
      <c r="H115" s="73">
        <v>0</v>
      </c>
      <c r="I115" s="74">
        <f t="shared" si="4"/>
        <v>3.111111111111111</v>
      </c>
      <c r="M115" s="2">
        <v>450</v>
      </c>
    </row>
    <row r="116" spans="8:13" ht="12.75">
      <c r="H116" s="6">
        <f>H115-B116</f>
        <v>0</v>
      </c>
      <c r="I116" s="22">
        <f t="shared" si="4"/>
        <v>0</v>
      </c>
      <c r="M116" s="2">
        <v>450</v>
      </c>
    </row>
    <row r="117" spans="8:13" ht="12.75">
      <c r="H117" s="6">
        <f>H116-B117</f>
        <v>0</v>
      </c>
      <c r="I117" s="22">
        <f t="shared" si="4"/>
        <v>0</v>
      </c>
      <c r="M117" s="2">
        <v>450</v>
      </c>
    </row>
    <row r="118" spans="8:13" ht="12.75">
      <c r="H118" s="6">
        <f>H117-B118</f>
        <v>0</v>
      </c>
      <c r="I118" s="22">
        <f t="shared" si="4"/>
        <v>0</v>
      </c>
      <c r="M118" s="2">
        <v>450</v>
      </c>
    </row>
    <row r="119" spans="8:13" ht="12.75">
      <c r="H119" s="6">
        <f>H118-B119</f>
        <v>0</v>
      </c>
      <c r="I119" s="22">
        <f t="shared" si="4"/>
        <v>0</v>
      </c>
      <c r="M119" s="2">
        <v>450</v>
      </c>
    </row>
    <row r="120" spans="1:13" s="75" customFormat="1" ht="12.75">
      <c r="A120" s="11"/>
      <c r="B120" s="260">
        <f>+B131+B137+B124</f>
        <v>15500</v>
      </c>
      <c r="C120" s="69" t="s">
        <v>80</v>
      </c>
      <c r="D120" s="70" t="s">
        <v>81</v>
      </c>
      <c r="E120" s="69" t="s">
        <v>82</v>
      </c>
      <c r="F120" s="71" t="s">
        <v>83</v>
      </c>
      <c r="G120" s="72" t="s">
        <v>84</v>
      </c>
      <c r="H120" s="73"/>
      <c r="I120" s="74">
        <f>+B120/M120</f>
        <v>34.44444444444444</v>
      </c>
      <c r="J120" s="74"/>
      <c r="K120" s="74"/>
      <c r="M120" s="2">
        <v>450</v>
      </c>
    </row>
    <row r="121" spans="2:13" ht="12.75">
      <c r="B121" s="261"/>
      <c r="H121" s="6">
        <f>H120-B121</f>
        <v>0</v>
      </c>
      <c r="I121" s="22">
        <f t="shared" si="4"/>
        <v>0</v>
      </c>
      <c r="M121" s="2">
        <v>450</v>
      </c>
    </row>
    <row r="122" spans="2:13" ht="12.75">
      <c r="B122" s="261">
        <v>2500</v>
      </c>
      <c r="C122" s="1" t="s">
        <v>31</v>
      </c>
      <c r="D122" s="1" t="s">
        <v>16</v>
      </c>
      <c r="E122" s="1" t="s">
        <v>85</v>
      </c>
      <c r="F122" s="77" t="s">
        <v>86</v>
      </c>
      <c r="G122" s="27" t="s">
        <v>34</v>
      </c>
      <c r="H122" s="6">
        <f>H121-B122</f>
        <v>-2500</v>
      </c>
      <c r="I122" s="22">
        <v>5</v>
      </c>
      <c r="K122" t="s">
        <v>31</v>
      </c>
      <c r="L122">
        <v>4</v>
      </c>
      <c r="M122" s="2">
        <v>450</v>
      </c>
    </row>
    <row r="123" spans="2:13" ht="12.75">
      <c r="B123" s="261">
        <v>2500</v>
      </c>
      <c r="C123" s="1" t="s">
        <v>31</v>
      </c>
      <c r="D123" s="1" t="s">
        <v>16</v>
      </c>
      <c r="E123" s="1" t="s">
        <v>85</v>
      </c>
      <c r="F123" s="77" t="s">
        <v>87</v>
      </c>
      <c r="G123" s="27" t="s">
        <v>65</v>
      </c>
      <c r="H123" s="6">
        <f>H122-B123</f>
        <v>-5000</v>
      </c>
      <c r="I123" s="22">
        <v>5</v>
      </c>
      <c r="K123" t="s">
        <v>31</v>
      </c>
      <c r="L123">
        <v>4</v>
      </c>
      <c r="M123" s="2">
        <v>450</v>
      </c>
    </row>
    <row r="124" spans="1:13" s="75" customFormat="1" ht="12.75">
      <c r="A124" s="11"/>
      <c r="B124" s="260">
        <f>SUM(B122:B123)</f>
        <v>5000</v>
      </c>
      <c r="C124" s="11" t="s">
        <v>31</v>
      </c>
      <c r="D124" s="11"/>
      <c r="E124" s="11"/>
      <c r="F124" s="110"/>
      <c r="G124" s="18"/>
      <c r="H124" s="73">
        <v>0</v>
      </c>
      <c r="I124" s="74">
        <f t="shared" si="4"/>
        <v>11.11111111111111</v>
      </c>
      <c r="M124" s="2">
        <v>450</v>
      </c>
    </row>
    <row r="125" spans="2:13" ht="12.75">
      <c r="B125" s="261"/>
      <c r="H125" s="6">
        <f aca="true" t="shared" si="5" ref="H125:H130">H124-B125</f>
        <v>0</v>
      </c>
      <c r="I125" s="22">
        <f t="shared" si="4"/>
        <v>0</v>
      </c>
      <c r="M125" s="2">
        <v>450</v>
      </c>
    </row>
    <row r="126" spans="2:13" ht="12.75">
      <c r="B126" s="261"/>
      <c r="H126" s="6">
        <f t="shared" si="5"/>
        <v>0</v>
      </c>
      <c r="I126" s="22">
        <f t="shared" si="4"/>
        <v>0</v>
      </c>
      <c r="M126" s="2">
        <v>450</v>
      </c>
    </row>
    <row r="127" spans="2:13" ht="12.75">
      <c r="B127" s="262">
        <v>1500</v>
      </c>
      <c r="C127" s="1" t="s">
        <v>88</v>
      </c>
      <c r="D127" s="12" t="s">
        <v>25</v>
      </c>
      <c r="E127" s="1" t="s">
        <v>89</v>
      </c>
      <c r="F127" s="77" t="s">
        <v>90</v>
      </c>
      <c r="G127" s="30" t="s">
        <v>91</v>
      </c>
      <c r="H127" s="6">
        <f t="shared" si="5"/>
        <v>-1500</v>
      </c>
      <c r="I127" s="22">
        <f t="shared" si="4"/>
        <v>3.3333333333333335</v>
      </c>
      <c r="K127" t="s">
        <v>85</v>
      </c>
      <c r="L127">
        <v>4</v>
      </c>
      <c r="M127" s="2">
        <v>450</v>
      </c>
    </row>
    <row r="128" spans="2:13" ht="12.75">
      <c r="B128" s="262">
        <v>2500</v>
      </c>
      <c r="C128" s="32" t="s">
        <v>92</v>
      </c>
      <c r="D128" s="12" t="s">
        <v>25</v>
      </c>
      <c r="E128" s="32" t="s">
        <v>89</v>
      </c>
      <c r="F128" s="77" t="s">
        <v>93</v>
      </c>
      <c r="G128" s="30" t="s">
        <v>91</v>
      </c>
      <c r="H128" s="6">
        <f t="shared" si="5"/>
        <v>-4000</v>
      </c>
      <c r="I128" s="22">
        <f t="shared" si="4"/>
        <v>5.555555555555555</v>
      </c>
      <c r="K128" t="s">
        <v>85</v>
      </c>
      <c r="L128">
        <v>4</v>
      </c>
      <c r="M128" s="2">
        <v>450</v>
      </c>
    </row>
    <row r="129" spans="2:13" ht="12.75">
      <c r="B129" s="262">
        <v>2000</v>
      </c>
      <c r="C129" s="12" t="s">
        <v>94</v>
      </c>
      <c r="D129" s="12" t="s">
        <v>25</v>
      </c>
      <c r="E129" s="34" t="s">
        <v>89</v>
      </c>
      <c r="F129" s="77" t="s">
        <v>93</v>
      </c>
      <c r="G129" s="35" t="s">
        <v>71</v>
      </c>
      <c r="H129" s="6">
        <f t="shared" si="5"/>
        <v>-6000</v>
      </c>
      <c r="I129" s="22">
        <f t="shared" si="4"/>
        <v>4.444444444444445</v>
      </c>
      <c r="K129" t="s">
        <v>85</v>
      </c>
      <c r="L129">
        <v>4</v>
      </c>
      <c r="M129" s="2">
        <v>450</v>
      </c>
    </row>
    <row r="130" spans="2:13" ht="12.75">
      <c r="B130" s="262">
        <v>1500</v>
      </c>
      <c r="C130" s="12" t="s">
        <v>95</v>
      </c>
      <c r="D130" s="12" t="s">
        <v>25</v>
      </c>
      <c r="E130" s="12" t="s">
        <v>89</v>
      </c>
      <c r="F130" s="77" t="s">
        <v>96</v>
      </c>
      <c r="G130" s="29" t="s">
        <v>71</v>
      </c>
      <c r="H130" s="6">
        <f t="shared" si="5"/>
        <v>-7500</v>
      </c>
      <c r="I130" s="22">
        <f t="shared" si="4"/>
        <v>3.3333333333333335</v>
      </c>
      <c r="K130" t="s">
        <v>85</v>
      </c>
      <c r="L130">
        <v>4</v>
      </c>
      <c r="M130" s="2">
        <v>450</v>
      </c>
    </row>
    <row r="131" spans="1:13" s="75" customFormat="1" ht="12.75">
      <c r="A131" s="11"/>
      <c r="B131" s="260">
        <f>SUM(B127:B130)</f>
        <v>7500</v>
      </c>
      <c r="C131" s="11" t="s">
        <v>43</v>
      </c>
      <c r="D131" s="11"/>
      <c r="E131" s="11"/>
      <c r="F131" s="110"/>
      <c r="G131" s="18"/>
      <c r="H131" s="73">
        <v>0</v>
      </c>
      <c r="I131" s="74">
        <f t="shared" si="4"/>
        <v>16.666666666666668</v>
      </c>
      <c r="M131" s="2">
        <v>450</v>
      </c>
    </row>
    <row r="132" spans="2:13" ht="12.75">
      <c r="B132" s="261"/>
      <c r="H132" s="6">
        <f>H131-B132</f>
        <v>0</v>
      </c>
      <c r="I132" s="22">
        <f t="shared" si="4"/>
        <v>0</v>
      </c>
      <c r="M132" s="2">
        <v>450</v>
      </c>
    </row>
    <row r="133" spans="2:13" ht="12.75">
      <c r="B133" s="261"/>
      <c r="H133" s="6">
        <f>H132-B133</f>
        <v>0</v>
      </c>
      <c r="I133" s="22">
        <f t="shared" si="4"/>
        <v>0</v>
      </c>
      <c r="M133" s="2">
        <v>450</v>
      </c>
    </row>
    <row r="134" spans="2:13" ht="12.75">
      <c r="B134" s="261">
        <v>1000</v>
      </c>
      <c r="C134" s="12" t="s">
        <v>97</v>
      </c>
      <c r="D134" s="12" t="s">
        <v>25</v>
      </c>
      <c r="E134" s="1" t="s">
        <v>89</v>
      </c>
      <c r="F134" s="77" t="s">
        <v>93</v>
      </c>
      <c r="G134" s="27" t="s">
        <v>91</v>
      </c>
      <c r="H134" s="6">
        <f>H133-B134</f>
        <v>-1000</v>
      </c>
      <c r="I134" s="22">
        <f t="shared" si="4"/>
        <v>2.2222222222222223</v>
      </c>
      <c r="K134" t="s">
        <v>85</v>
      </c>
      <c r="L134">
        <v>4</v>
      </c>
      <c r="M134" s="2">
        <v>450</v>
      </c>
    </row>
    <row r="135" spans="2:13" ht="12.75">
      <c r="B135" s="261">
        <v>1000</v>
      </c>
      <c r="C135" s="12" t="s">
        <v>97</v>
      </c>
      <c r="D135" s="12" t="s">
        <v>25</v>
      </c>
      <c r="E135" s="1" t="s">
        <v>89</v>
      </c>
      <c r="F135" s="77" t="s">
        <v>93</v>
      </c>
      <c r="G135" s="27" t="s">
        <v>65</v>
      </c>
      <c r="H135" s="6">
        <f>H134-B135</f>
        <v>-2000</v>
      </c>
      <c r="I135" s="22">
        <f t="shared" si="4"/>
        <v>2.2222222222222223</v>
      </c>
      <c r="K135" t="s">
        <v>85</v>
      </c>
      <c r="L135">
        <v>4</v>
      </c>
      <c r="M135" s="2">
        <v>450</v>
      </c>
    </row>
    <row r="136" spans="2:13" ht="12.75">
      <c r="B136" s="261">
        <v>1000</v>
      </c>
      <c r="C136" s="12" t="s">
        <v>97</v>
      </c>
      <c r="D136" s="12" t="s">
        <v>25</v>
      </c>
      <c r="E136" s="1" t="s">
        <v>89</v>
      </c>
      <c r="F136" s="77" t="s">
        <v>93</v>
      </c>
      <c r="G136" s="27" t="s">
        <v>71</v>
      </c>
      <c r="H136" s="6">
        <f>H135-B136</f>
        <v>-3000</v>
      </c>
      <c r="I136" s="22">
        <f t="shared" si="4"/>
        <v>2.2222222222222223</v>
      </c>
      <c r="K136" t="s">
        <v>85</v>
      </c>
      <c r="L136">
        <v>4</v>
      </c>
      <c r="M136" s="2">
        <v>450</v>
      </c>
    </row>
    <row r="137" spans="1:13" s="75" customFormat="1" ht="12.75">
      <c r="A137" s="11"/>
      <c r="B137" s="260">
        <f>SUM(B134:B136)</f>
        <v>3000</v>
      </c>
      <c r="C137" s="11" t="s">
        <v>48</v>
      </c>
      <c r="D137" s="11"/>
      <c r="E137" s="11"/>
      <c r="F137" s="110"/>
      <c r="G137" s="18"/>
      <c r="H137" s="73">
        <v>0</v>
      </c>
      <c r="I137" s="74">
        <f t="shared" si="4"/>
        <v>6.666666666666667</v>
      </c>
      <c r="M137" s="2">
        <v>450</v>
      </c>
    </row>
    <row r="138" spans="2:13" ht="12.75">
      <c r="B138" s="7"/>
      <c r="H138" s="6">
        <f>H137-B138</f>
        <v>0</v>
      </c>
      <c r="I138" s="22">
        <f t="shared" si="4"/>
        <v>0</v>
      </c>
      <c r="M138" s="2">
        <v>450</v>
      </c>
    </row>
    <row r="139" spans="2:13" ht="12.75">
      <c r="B139" s="7"/>
      <c r="H139" s="6">
        <f>H138-B139</f>
        <v>0</v>
      </c>
      <c r="I139" s="22">
        <f t="shared" si="4"/>
        <v>0</v>
      </c>
      <c r="M139" s="2">
        <v>450</v>
      </c>
    </row>
    <row r="140" spans="2:13" ht="12.75">
      <c r="B140" s="7"/>
      <c r="H140" s="6">
        <f>H139-B140</f>
        <v>0</v>
      </c>
      <c r="I140" s="22">
        <f t="shared" si="4"/>
        <v>0</v>
      </c>
      <c r="M140" s="2">
        <v>450</v>
      </c>
    </row>
    <row r="141" spans="2:13" ht="12.75">
      <c r="B141" s="7"/>
      <c r="H141" s="6">
        <f>H140-B141</f>
        <v>0</v>
      </c>
      <c r="I141" s="22">
        <f t="shared" si="4"/>
        <v>0</v>
      </c>
      <c r="M141" s="2">
        <v>450</v>
      </c>
    </row>
    <row r="142" spans="1:13" s="75" customFormat="1" ht="12.75">
      <c r="A142" s="11"/>
      <c r="B142" s="267">
        <f>+B158+B164+B176+B153+B170</f>
        <v>35500</v>
      </c>
      <c r="C142" s="69" t="s">
        <v>98</v>
      </c>
      <c r="D142" s="70" t="s">
        <v>99</v>
      </c>
      <c r="E142" s="69" t="s">
        <v>100</v>
      </c>
      <c r="F142" s="71" t="s">
        <v>101</v>
      </c>
      <c r="G142" s="72" t="s">
        <v>102</v>
      </c>
      <c r="H142" s="73"/>
      <c r="I142" s="74">
        <f>+B142/M142</f>
        <v>78.88888888888889</v>
      </c>
      <c r="J142" s="74"/>
      <c r="K142" s="74"/>
      <c r="M142" s="2">
        <v>450</v>
      </c>
    </row>
    <row r="143" spans="2:13" ht="12.75">
      <c r="B143" s="150"/>
      <c r="H143" s="6">
        <f>H142-B143</f>
        <v>0</v>
      </c>
      <c r="I143" s="22">
        <f t="shared" si="4"/>
        <v>0</v>
      </c>
      <c r="M143" s="2">
        <v>450</v>
      </c>
    </row>
    <row r="144" spans="2:13" ht="12.75">
      <c r="B144" s="150">
        <v>2000</v>
      </c>
      <c r="C144" s="1" t="s">
        <v>31</v>
      </c>
      <c r="D144" s="1" t="s">
        <v>16</v>
      </c>
      <c r="E144" s="1" t="s">
        <v>103</v>
      </c>
      <c r="F144" s="77" t="s">
        <v>104</v>
      </c>
      <c r="G144" s="27" t="s">
        <v>105</v>
      </c>
      <c r="H144" s="6">
        <f aca="true" t="shared" si="6" ref="H144:H152">H143-B144</f>
        <v>-2000</v>
      </c>
      <c r="I144" s="22">
        <v>4</v>
      </c>
      <c r="K144" t="s">
        <v>31</v>
      </c>
      <c r="L144">
        <v>5</v>
      </c>
      <c r="M144" s="2">
        <v>450</v>
      </c>
    </row>
    <row r="145" spans="2:13" ht="12.75">
      <c r="B145" s="150">
        <v>2000</v>
      </c>
      <c r="C145" s="1" t="s">
        <v>31</v>
      </c>
      <c r="D145" s="1" t="s">
        <v>16</v>
      </c>
      <c r="E145" s="1" t="s">
        <v>103</v>
      </c>
      <c r="F145" s="77" t="s">
        <v>106</v>
      </c>
      <c r="G145" s="27" t="s">
        <v>107</v>
      </c>
      <c r="H145" s="6">
        <f t="shared" si="6"/>
        <v>-4000</v>
      </c>
      <c r="I145" s="22">
        <v>4</v>
      </c>
      <c r="K145" t="s">
        <v>31</v>
      </c>
      <c r="L145">
        <v>5</v>
      </c>
      <c r="M145" s="2">
        <v>450</v>
      </c>
    </row>
    <row r="146" spans="2:13" ht="12.75">
      <c r="B146" s="150">
        <v>3000</v>
      </c>
      <c r="C146" s="1" t="s">
        <v>31</v>
      </c>
      <c r="D146" s="1" t="s">
        <v>16</v>
      </c>
      <c r="E146" s="1" t="s">
        <v>103</v>
      </c>
      <c r="F146" s="77" t="s">
        <v>108</v>
      </c>
      <c r="G146" s="27" t="s">
        <v>91</v>
      </c>
      <c r="H146" s="6">
        <f t="shared" si="6"/>
        <v>-7000</v>
      </c>
      <c r="I146" s="22">
        <v>6</v>
      </c>
      <c r="K146" t="s">
        <v>31</v>
      </c>
      <c r="L146">
        <v>5</v>
      </c>
      <c r="M146" s="2">
        <v>450</v>
      </c>
    </row>
    <row r="147" spans="2:13" ht="12.75">
      <c r="B147" s="150">
        <v>3000</v>
      </c>
      <c r="C147" s="1" t="s">
        <v>31</v>
      </c>
      <c r="D147" s="1" t="s">
        <v>16</v>
      </c>
      <c r="E147" s="1" t="s">
        <v>109</v>
      </c>
      <c r="F147" s="77" t="s">
        <v>110</v>
      </c>
      <c r="G147" s="27" t="s">
        <v>91</v>
      </c>
      <c r="H147" s="6">
        <f t="shared" si="6"/>
        <v>-10000</v>
      </c>
      <c r="I147" s="22">
        <v>6</v>
      </c>
      <c r="K147" t="s">
        <v>31</v>
      </c>
      <c r="L147">
        <v>5</v>
      </c>
      <c r="M147" s="2">
        <v>450</v>
      </c>
    </row>
    <row r="148" spans="2:13" ht="12.75">
      <c r="B148" s="150">
        <v>2000</v>
      </c>
      <c r="C148" s="1" t="s">
        <v>31</v>
      </c>
      <c r="D148" s="1" t="s">
        <v>16</v>
      </c>
      <c r="E148" s="1" t="s">
        <v>103</v>
      </c>
      <c r="F148" s="77" t="s">
        <v>111</v>
      </c>
      <c r="G148" s="27" t="s">
        <v>65</v>
      </c>
      <c r="H148" s="6">
        <f t="shared" si="6"/>
        <v>-12000</v>
      </c>
      <c r="I148" s="22">
        <v>4</v>
      </c>
      <c r="K148" t="s">
        <v>31</v>
      </c>
      <c r="L148">
        <v>5</v>
      </c>
      <c r="M148" s="2">
        <v>450</v>
      </c>
    </row>
    <row r="149" spans="2:13" ht="12.75">
      <c r="B149" s="150">
        <v>3000</v>
      </c>
      <c r="C149" s="1" t="s">
        <v>31</v>
      </c>
      <c r="D149" s="1" t="s">
        <v>16</v>
      </c>
      <c r="E149" s="1" t="s">
        <v>103</v>
      </c>
      <c r="F149" s="77" t="s">
        <v>112</v>
      </c>
      <c r="G149" s="27" t="s">
        <v>71</v>
      </c>
      <c r="H149" s="6">
        <f t="shared" si="6"/>
        <v>-15000</v>
      </c>
      <c r="I149" s="22">
        <v>6</v>
      </c>
      <c r="K149" t="s">
        <v>31</v>
      </c>
      <c r="L149">
        <v>5</v>
      </c>
      <c r="M149" s="2">
        <v>450</v>
      </c>
    </row>
    <row r="150" spans="2:13" ht="12.75">
      <c r="B150" s="150">
        <v>2000</v>
      </c>
      <c r="C150" s="1" t="s">
        <v>31</v>
      </c>
      <c r="D150" s="1" t="s">
        <v>16</v>
      </c>
      <c r="E150" s="1" t="s">
        <v>103</v>
      </c>
      <c r="F150" s="77" t="s">
        <v>113</v>
      </c>
      <c r="G150" s="27" t="s">
        <v>114</v>
      </c>
      <c r="H150" s="6">
        <f t="shared" si="6"/>
        <v>-17000</v>
      </c>
      <c r="I150" s="22">
        <v>4</v>
      </c>
      <c r="K150" t="s">
        <v>31</v>
      </c>
      <c r="L150">
        <v>5</v>
      </c>
      <c r="M150" s="2">
        <v>450</v>
      </c>
    </row>
    <row r="151" spans="2:13" ht="12.75">
      <c r="B151" s="150">
        <v>2000</v>
      </c>
      <c r="C151" s="1" t="s">
        <v>31</v>
      </c>
      <c r="D151" s="1" t="s">
        <v>16</v>
      </c>
      <c r="E151" s="1" t="s">
        <v>109</v>
      </c>
      <c r="F151" s="77" t="s">
        <v>115</v>
      </c>
      <c r="G151" s="27" t="s">
        <v>114</v>
      </c>
      <c r="H151" s="6">
        <f t="shared" si="6"/>
        <v>-19000</v>
      </c>
      <c r="I151" s="22">
        <v>4</v>
      </c>
      <c r="K151" t="s">
        <v>31</v>
      </c>
      <c r="L151">
        <v>5</v>
      </c>
      <c r="M151" s="2">
        <v>450</v>
      </c>
    </row>
    <row r="152" spans="2:13" ht="12.75">
      <c r="B152" s="150">
        <v>3000</v>
      </c>
      <c r="C152" s="1" t="s">
        <v>31</v>
      </c>
      <c r="D152" s="1" t="s">
        <v>16</v>
      </c>
      <c r="E152" s="1" t="s">
        <v>109</v>
      </c>
      <c r="F152" s="77" t="s">
        <v>116</v>
      </c>
      <c r="G152" s="27" t="s">
        <v>117</v>
      </c>
      <c r="H152" s="6">
        <f t="shared" si="6"/>
        <v>-22000</v>
      </c>
      <c r="I152" s="22">
        <v>6</v>
      </c>
      <c r="K152" t="s">
        <v>31</v>
      </c>
      <c r="L152">
        <v>5</v>
      </c>
      <c r="M152" s="2">
        <v>450</v>
      </c>
    </row>
    <row r="153" spans="1:13" s="75" customFormat="1" ht="12.75">
      <c r="A153" s="11"/>
      <c r="B153" s="267">
        <f>SUM(B144:B152)</f>
        <v>22000</v>
      </c>
      <c r="C153" s="11" t="s">
        <v>31</v>
      </c>
      <c r="D153" s="11"/>
      <c r="E153" s="11"/>
      <c r="F153" s="110"/>
      <c r="G153" s="18"/>
      <c r="H153" s="73">
        <v>0</v>
      </c>
      <c r="I153" s="74">
        <f aca="true" t="shared" si="7" ref="I153:I211">+B153/M153</f>
        <v>48.888888888888886</v>
      </c>
      <c r="M153" s="2">
        <v>450</v>
      </c>
    </row>
    <row r="154" spans="2:13" ht="12.75">
      <c r="B154" s="150"/>
      <c r="H154" s="6">
        <f>H153-B154</f>
        <v>0</v>
      </c>
      <c r="I154" s="22">
        <f t="shared" si="7"/>
        <v>0</v>
      </c>
      <c r="M154" s="2">
        <v>450</v>
      </c>
    </row>
    <row r="155" spans="2:13" ht="12.75">
      <c r="B155" s="150"/>
      <c r="H155" s="6">
        <f>H154-B155</f>
        <v>0</v>
      </c>
      <c r="I155" s="22">
        <f t="shared" si="7"/>
        <v>0</v>
      </c>
      <c r="M155" s="2">
        <v>450</v>
      </c>
    </row>
    <row r="156" spans="2:13" ht="12.75">
      <c r="B156" s="283">
        <v>1000</v>
      </c>
      <c r="C156" s="1" t="s">
        <v>118</v>
      </c>
      <c r="D156" s="12" t="s">
        <v>16</v>
      </c>
      <c r="E156" s="1" t="s">
        <v>119</v>
      </c>
      <c r="F156" s="77" t="s">
        <v>120</v>
      </c>
      <c r="G156" s="30" t="s">
        <v>65</v>
      </c>
      <c r="H156" s="6">
        <f>H155-B156</f>
        <v>-1000</v>
      </c>
      <c r="I156" s="22">
        <f t="shared" si="7"/>
        <v>2.2222222222222223</v>
      </c>
      <c r="K156" t="s">
        <v>103</v>
      </c>
      <c r="L156">
        <v>5</v>
      </c>
      <c r="M156" s="2">
        <v>450</v>
      </c>
    </row>
    <row r="157" spans="2:13" ht="12.75">
      <c r="B157" s="150">
        <v>1000</v>
      </c>
      <c r="C157" s="1" t="s">
        <v>121</v>
      </c>
      <c r="D157" s="12" t="s">
        <v>16</v>
      </c>
      <c r="E157" s="1" t="s">
        <v>119</v>
      </c>
      <c r="F157" s="77" t="s">
        <v>120</v>
      </c>
      <c r="G157" s="27" t="s">
        <v>114</v>
      </c>
      <c r="H157" s="6">
        <f>H156-B157</f>
        <v>-2000</v>
      </c>
      <c r="I157" s="22">
        <f t="shared" si="7"/>
        <v>2.2222222222222223</v>
      </c>
      <c r="K157" t="s">
        <v>103</v>
      </c>
      <c r="L157">
        <v>5</v>
      </c>
      <c r="M157" s="2">
        <v>450</v>
      </c>
    </row>
    <row r="158" spans="1:13" s="75" customFormat="1" ht="12.75">
      <c r="A158" s="11"/>
      <c r="B158" s="267">
        <f>SUM(B156:B157)</f>
        <v>2000</v>
      </c>
      <c r="C158" s="11" t="s">
        <v>43</v>
      </c>
      <c r="D158" s="11"/>
      <c r="E158" s="11"/>
      <c r="F158" s="110"/>
      <c r="G158" s="18"/>
      <c r="H158" s="73">
        <v>0</v>
      </c>
      <c r="I158" s="74">
        <f t="shared" si="7"/>
        <v>4.444444444444445</v>
      </c>
      <c r="M158" s="2">
        <v>450</v>
      </c>
    </row>
    <row r="159" spans="2:13" ht="12.75">
      <c r="B159" s="150"/>
      <c r="H159" s="6">
        <f>H158-B159</f>
        <v>0</v>
      </c>
      <c r="I159" s="22">
        <f t="shared" si="7"/>
        <v>0</v>
      </c>
      <c r="M159" s="2">
        <v>450</v>
      </c>
    </row>
    <row r="160" spans="2:13" ht="12.75">
      <c r="B160" s="150"/>
      <c r="H160" s="6">
        <f>H159-B160</f>
        <v>0</v>
      </c>
      <c r="I160" s="22">
        <f t="shared" si="7"/>
        <v>0</v>
      </c>
      <c r="M160" s="2">
        <v>450</v>
      </c>
    </row>
    <row r="161" spans="2:13" ht="12.75">
      <c r="B161" s="283">
        <v>1000</v>
      </c>
      <c r="C161" s="12" t="s">
        <v>44</v>
      </c>
      <c r="D161" s="12" t="s">
        <v>16</v>
      </c>
      <c r="E161" s="34" t="s">
        <v>45</v>
      </c>
      <c r="F161" s="77" t="s">
        <v>120</v>
      </c>
      <c r="G161" s="35" t="s">
        <v>65</v>
      </c>
      <c r="H161" s="6">
        <f>H160-B161</f>
        <v>-1000</v>
      </c>
      <c r="I161" s="22">
        <v>2</v>
      </c>
      <c r="K161" t="s">
        <v>103</v>
      </c>
      <c r="L161">
        <v>5</v>
      </c>
      <c r="M161" s="2">
        <v>450</v>
      </c>
    </row>
    <row r="162" spans="2:13" ht="12.75">
      <c r="B162" s="150">
        <v>1000</v>
      </c>
      <c r="C162" s="1" t="s">
        <v>44</v>
      </c>
      <c r="D162" s="12" t="s">
        <v>16</v>
      </c>
      <c r="E162" s="1" t="s">
        <v>45</v>
      </c>
      <c r="F162" s="77" t="s">
        <v>120</v>
      </c>
      <c r="G162" s="27" t="s">
        <v>71</v>
      </c>
      <c r="H162" s="6">
        <f>H161-B162</f>
        <v>-2000</v>
      </c>
      <c r="I162" s="22">
        <v>2</v>
      </c>
      <c r="K162" t="s">
        <v>103</v>
      </c>
      <c r="L162">
        <v>5</v>
      </c>
      <c r="M162" s="2">
        <v>450</v>
      </c>
    </row>
    <row r="163" spans="2:13" ht="12.75">
      <c r="B163" s="150">
        <v>1000</v>
      </c>
      <c r="C163" s="1" t="s">
        <v>44</v>
      </c>
      <c r="D163" s="12" t="s">
        <v>16</v>
      </c>
      <c r="E163" s="1" t="s">
        <v>45</v>
      </c>
      <c r="F163" s="77" t="s">
        <v>120</v>
      </c>
      <c r="G163" s="27" t="s">
        <v>114</v>
      </c>
      <c r="H163" s="6">
        <f>H162-B163</f>
        <v>-3000</v>
      </c>
      <c r="I163" s="22">
        <v>2</v>
      </c>
      <c r="K163" t="s">
        <v>103</v>
      </c>
      <c r="L163">
        <v>5</v>
      </c>
      <c r="M163" s="2">
        <v>450</v>
      </c>
    </row>
    <row r="164" spans="1:13" s="75" customFormat="1" ht="12.75">
      <c r="A164" s="11"/>
      <c r="B164" s="267">
        <f>SUM(B161:B163)</f>
        <v>3000</v>
      </c>
      <c r="C164" s="11"/>
      <c r="D164" s="11"/>
      <c r="E164" s="11" t="s">
        <v>45</v>
      </c>
      <c r="F164" s="110"/>
      <c r="G164" s="18"/>
      <c r="H164" s="73">
        <v>0</v>
      </c>
      <c r="I164" s="74">
        <f t="shared" si="7"/>
        <v>6.666666666666667</v>
      </c>
      <c r="M164" s="2">
        <v>450</v>
      </c>
    </row>
    <row r="165" spans="2:13" ht="12.75">
      <c r="B165" s="150"/>
      <c r="H165" s="6">
        <f>H164-B165</f>
        <v>0</v>
      </c>
      <c r="I165" s="22">
        <f t="shared" si="7"/>
        <v>0</v>
      </c>
      <c r="M165" s="2">
        <v>450</v>
      </c>
    </row>
    <row r="166" spans="2:13" ht="12.75">
      <c r="B166" s="150"/>
      <c r="H166" s="6">
        <f>H165-B166</f>
        <v>0</v>
      </c>
      <c r="I166" s="22">
        <f t="shared" si="7"/>
        <v>0</v>
      </c>
      <c r="M166" s="2">
        <v>450</v>
      </c>
    </row>
    <row r="167" spans="2:13" ht="12.75">
      <c r="B167" s="283">
        <v>2000</v>
      </c>
      <c r="C167" s="12" t="s">
        <v>48</v>
      </c>
      <c r="D167" s="12" t="s">
        <v>16</v>
      </c>
      <c r="E167" s="12" t="s">
        <v>119</v>
      </c>
      <c r="F167" s="77" t="s">
        <v>120</v>
      </c>
      <c r="G167" s="29" t="s">
        <v>65</v>
      </c>
      <c r="H167" s="6">
        <f>H166-B167</f>
        <v>-2000</v>
      </c>
      <c r="I167" s="22">
        <v>4</v>
      </c>
      <c r="K167" t="s">
        <v>103</v>
      </c>
      <c r="L167">
        <v>5</v>
      </c>
      <c r="M167" s="2">
        <v>450</v>
      </c>
    </row>
    <row r="168" spans="2:13" ht="12.75">
      <c r="B168" s="150">
        <v>2000</v>
      </c>
      <c r="C168" s="1" t="s">
        <v>48</v>
      </c>
      <c r="D168" s="12" t="s">
        <v>16</v>
      </c>
      <c r="E168" s="1" t="s">
        <v>119</v>
      </c>
      <c r="F168" s="77" t="s">
        <v>120</v>
      </c>
      <c r="G168" s="27" t="s">
        <v>71</v>
      </c>
      <c r="H168" s="6">
        <f>H167-B168</f>
        <v>-4000</v>
      </c>
      <c r="I168" s="22">
        <v>4</v>
      </c>
      <c r="K168" t="s">
        <v>103</v>
      </c>
      <c r="L168">
        <v>5</v>
      </c>
      <c r="M168" s="2">
        <v>450</v>
      </c>
    </row>
    <row r="169" spans="2:13" ht="12.75">
      <c r="B169" s="150">
        <v>2000</v>
      </c>
      <c r="C169" s="1" t="s">
        <v>48</v>
      </c>
      <c r="D169" s="12" t="s">
        <v>16</v>
      </c>
      <c r="E169" s="1" t="s">
        <v>119</v>
      </c>
      <c r="F169" s="77" t="s">
        <v>120</v>
      </c>
      <c r="G169" s="27" t="s">
        <v>114</v>
      </c>
      <c r="H169" s="6">
        <f>H168-B169</f>
        <v>-6000</v>
      </c>
      <c r="I169" s="22">
        <v>4</v>
      </c>
      <c r="K169" t="s">
        <v>103</v>
      </c>
      <c r="L169">
        <v>5</v>
      </c>
      <c r="M169" s="2">
        <v>450</v>
      </c>
    </row>
    <row r="170" spans="1:13" s="75" customFormat="1" ht="12.75">
      <c r="A170" s="11"/>
      <c r="B170" s="267">
        <f>SUM(B167:B169)</f>
        <v>6000</v>
      </c>
      <c r="C170" s="11" t="s">
        <v>48</v>
      </c>
      <c r="D170" s="11"/>
      <c r="E170" s="11"/>
      <c r="F170" s="110"/>
      <c r="G170" s="18"/>
      <c r="H170" s="73">
        <v>0</v>
      </c>
      <c r="I170" s="74">
        <f t="shared" si="7"/>
        <v>13.333333333333334</v>
      </c>
      <c r="M170" s="2">
        <v>450</v>
      </c>
    </row>
    <row r="171" spans="2:13" ht="12.75">
      <c r="B171" s="150"/>
      <c r="H171" s="6">
        <f>H170-B171</f>
        <v>0</v>
      </c>
      <c r="I171" s="22">
        <f t="shared" si="7"/>
        <v>0</v>
      </c>
      <c r="M171" s="2">
        <v>450</v>
      </c>
    </row>
    <row r="172" spans="2:13" ht="12.75">
      <c r="B172" s="150"/>
      <c r="H172" s="6">
        <f>H171-B172</f>
        <v>0</v>
      </c>
      <c r="I172" s="22">
        <f t="shared" si="7"/>
        <v>0</v>
      </c>
      <c r="M172" s="2">
        <v>450</v>
      </c>
    </row>
    <row r="173" spans="1:13" ht="12.75">
      <c r="A173" s="12"/>
      <c r="B173" s="283">
        <v>500</v>
      </c>
      <c r="C173" s="12" t="s">
        <v>58</v>
      </c>
      <c r="D173" s="12" t="s">
        <v>16</v>
      </c>
      <c r="E173" s="12" t="s">
        <v>122</v>
      </c>
      <c r="F173" s="77" t="s">
        <v>120</v>
      </c>
      <c r="G173" s="29" t="s">
        <v>65</v>
      </c>
      <c r="H173" s="6">
        <f>H172-B173</f>
        <v>-500</v>
      </c>
      <c r="I173" s="39">
        <v>1</v>
      </c>
      <c r="J173" s="15"/>
      <c r="K173" t="s">
        <v>103</v>
      </c>
      <c r="L173">
        <v>5</v>
      </c>
      <c r="M173" s="2">
        <v>450</v>
      </c>
    </row>
    <row r="174" spans="2:13" ht="12.75">
      <c r="B174" s="283">
        <v>1000</v>
      </c>
      <c r="C174" s="37" t="s">
        <v>58</v>
      </c>
      <c r="D174" s="12" t="s">
        <v>16</v>
      </c>
      <c r="E174" s="37" t="s">
        <v>122</v>
      </c>
      <c r="F174" s="77" t="s">
        <v>120</v>
      </c>
      <c r="G174" s="27" t="s">
        <v>71</v>
      </c>
      <c r="H174" s="6">
        <f>H173-B174</f>
        <v>-1500</v>
      </c>
      <c r="I174" s="22">
        <v>2</v>
      </c>
      <c r="J174" s="36"/>
      <c r="K174" t="s">
        <v>103</v>
      </c>
      <c r="L174">
        <v>5</v>
      </c>
      <c r="M174" s="2">
        <v>450</v>
      </c>
    </row>
    <row r="175" spans="2:13" ht="12.75">
      <c r="B175" s="150">
        <v>1000</v>
      </c>
      <c r="C175" s="1" t="s">
        <v>58</v>
      </c>
      <c r="D175" s="12" t="s">
        <v>16</v>
      </c>
      <c r="E175" s="1" t="s">
        <v>122</v>
      </c>
      <c r="F175" s="77" t="s">
        <v>120</v>
      </c>
      <c r="G175" s="27" t="s">
        <v>114</v>
      </c>
      <c r="H175" s="6">
        <f>H174-B175</f>
        <v>-2500</v>
      </c>
      <c r="I175" s="22">
        <v>2</v>
      </c>
      <c r="K175" t="s">
        <v>103</v>
      </c>
      <c r="L175">
        <v>5</v>
      </c>
      <c r="M175" s="2">
        <v>450</v>
      </c>
    </row>
    <row r="176" spans="1:13" s="75" customFormat="1" ht="12.75">
      <c r="A176" s="11"/>
      <c r="B176" s="267">
        <f>SUM(B173:B175)</f>
        <v>2500</v>
      </c>
      <c r="C176" s="11"/>
      <c r="D176" s="11"/>
      <c r="E176" s="11" t="s">
        <v>122</v>
      </c>
      <c r="F176" s="110"/>
      <c r="G176" s="18"/>
      <c r="H176" s="73">
        <v>0</v>
      </c>
      <c r="I176" s="74">
        <f t="shared" si="7"/>
        <v>5.555555555555555</v>
      </c>
      <c r="M176" s="2">
        <v>450</v>
      </c>
    </row>
    <row r="177" spans="8:13" ht="12.75">
      <c r="H177" s="6">
        <f>H176-B177</f>
        <v>0</v>
      </c>
      <c r="I177" s="22">
        <f t="shared" si="7"/>
        <v>0</v>
      </c>
      <c r="M177" s="2">
        <v>450</v>
      </c>
    </row>
    <row r="178" spans="8:13" ht="12.75">
      <c r="H178" s="6">
        <f>H177-B178</f>
        <v>0</v>
      </c>
      <c r="I178" s="22">
        <f t="shared" si="7"/>
        <v>0</v>
      </c>
      <c r="M178" s="2">
        <v>450</v>
      </c>
    </row>
    <row r="179" spans="8:13" ht="12.75">
      <c r="H179" s="6">
        <f>H178-B179</f>
        <v>0</v>
      </c>
      <c r="I179" s="22">
        <f t="shared" si="7"/>
        <v>0</v>
      </c>
      <c r="M179" s="2">
        <v>450</v>
      </c>
    </row>
    <row r="180" spans="8:13" ht="12.75">
      <c r="H180" s="6">
        <f>H179-B180</f>
        <v>0</v>
      </c>
      <c r="I180" s="22">
        <f>+B180/M180</f>
        <v>0</v>
      </c>
      <c r="M180" s="2">
        <v>450</v>
      </c>
    </row>
    <row r="181" spans="1:13" s="75" customFormat="1" ht="12" customHeight="1">
      <c r="A181" s="11"/>
      <c r="B181" s="282">
        <f>+B192+B199+B205+B210+B217+B222+B227+B231+B186</f>
        <v>55650</v>
      </c>
      <c r="C181" s="69" t="s">
        <v>123</v>
      </c>
      <c r="D181" s="70" t="s">
        <v>124</v>
      </c>
      <c r="E181" s="69" t="s">
        <v>82</v>
      </c>
      <c r="F181" s="71" t="s">
        <v>125</v>
      </c>
      <c r="G181" s="72" t="s">
        <v>126</v>
      </c>
      <c r="H181" s="73"/>
      <c r="I181" s="74">
        <f>+B181/M181</f>
        <v>123.66666666666667</v>
      </c>
      <c r="J181" s="74"/>
      <c r="K181" s="74"/>
      <c r="M181" s="2">
        <v>450</v>
      </c>
    </row>
    <row r="182" spans="2:13" ht="12.75">
      <c r="B182" s="281"/>
      <c r="H182" s="6">
        <f>H181-B182</f>
        <v>0</v>
      </c>
      <c r="I182" s="22">
        <f t="shared" si="7"/>
        <v>0</v>
      </c>
      <c r="M182" s="2">
        <v>450</v>
      </c>
    </row>
    <row r="183" spans="2:13" ht="12.75">
      <c r="B183" s="281">
        <v>2500</v>
      </c>
      <c r="C183" s="1" t="s">
        <v>31</v>
      </c>
      <c r="D183" s="1" t="s">
        <v>16</v>
      </c>
      <c r="E183" s="1" t="s">
        <v>127</v>
      </c>
      <c r="F183" s="77" t="s">
        <v>128</v>
      </c>
      <c r="G183" s="27" t="s">
        <v>71</v>
      </c>
      <c r="H183" s="6">
        <f>H182-B183</f>
        <v>-2500</v>
      </c>
      <c r="I183" s="22">
        <v>5</v>
      </c>
      <c r="K183" t="s">
        <v>31</v>
      </c>
      <c r="L183">
        <v>6</v>
      </c>
      <c r="M183" s="2">
        <v>450</v>
      </c>
    </row>
    <row r="184" spans="2:13" ht="12.75">
      <c r="B184" s="281">
        <v>2500</v>
      </c>
      <c r="C184" s="1" t="s">
        <v>31</v>
      </c>
      <c r="D184" s="1" t="s">
        <v>16</v>
      </c>
      <c r="E184" s="1" t="s">
        <v>127</v>
      </c>
      <c r="F184" s="77" t="s">
        <v>129</v>
      </c>
      <c r="G184" s="27" t="s">
        <v>114</v>
      </c>
      <c r="H184" s="6">
        <f>H183-B184</f>
        <v>-5000</v>
      </c>
      <c r="I184" s="22">
        <v>5</v>
      </c>
      <c r="K184" t="s">
        <v>31</v>
      </c>
      <c r="L184">
        <v>6</v>
      </c>
      <c r="M184" s="2">
        <v>450</v>
      </c>
    </row>
    <row r="185" spans="2:13" ht="12.75">
      <c r="B185" s="281">
        <v>2500</v>
      </c>
      <c r="C185" s="1" t="s">
        <v>31</v>
      </c>
      <c r="D185" s="1" t="s">
        <v>16</v>
      </c>
      <c r="E185" s="1" t="s">
        <v>127</v>
      </c>
      <c r="F185" s="77" t="s">
        <v>130</v>
      </c>
      <c r="G185" s="27" t="s">
        <v>73</v>
      </c>
      <c r="H185" s="6">
        <f>H184-B185</f>
        <v>-7500</v>
      </c>
      <c r="I185" s="22">
        <v>5</v>
      </c>
      <c r="K185" t="s">
        <v>31</v>
      </c>
      <c r="L185">
        <v>6</v>
      </c>
      <c r="M185" s="2">
        <v>450</v>
      </c>
    </row>
    <row r="186" spans="1:13" s="75" customFormat="1" ht="12.75">
      <c r="A186" s="11"/>
      <c r="B186" s="282">
        <f>SUM(B183:B185)</f>
        <v>7500</v>
      </c>
      <c r="C186" s="11" t="s">
        <v>31</v>
      </c>
      <c r="D186" s="11"/>
      <c r="E186" s="11"/>
      <c r="F186" s="110"/>
      <c r="G186" s="18"/>
      <c r="H186" s="73">
        <v>0</v>
      </c>
      <c r="I186" s="74">
        <f>+B186/M186</f>
        <v>16.666666666666668</v>
      </c>
      <c r="M186" s="2">
        <v>450</v>
      </c>
    </row>
    <row r="187" spans="1:13" s="15" customFormat="1" ht="12.75">
      <c r="A187" s="12"/>
      <c r="B187" s="286"/>
      <c r="C187" s="12"/>
      <c r="D187" s="12"/>
      <c r="E187" s="12"/>
      <c r="F187" s="78"/>
      <c r="G187" s="29"/>
      <c r="H187" s="6">
        <f>H186-B187</f>
        <v>0</v>
      </c>
      <c r="I187" s="22">
        <v>0</v>
      </c>
      <c r="M187" s="2">
        <v>450</v>
      </c>
    </row>
    <row r="188" spans="1:13" s="15" customFormat="1" ht="12.75">
      <c r="A188" s="12"/>
      <c r="B188" s="286"/>
      <c r="C188" s="12"/>
      <c r="D188" s="12"/>
      <c r="E188" s="12"/>
      <c r="F188" s="78"/>
      <c r="G188" s="29"/>
      <c r="H188" s="6">
        <f aca="true" t="shared" si="8" ref="H188:H198">H187-B188</f>
        <v>0</v>
      </c>
      <c r="I188" s="22">
        <v>0</v>
      </c>
      <c r="M188" s="2">
        <v>450</v>
      </c>
    </row>
    <row r="189" spans="1:13" s="15" customFormat="1" ht="12.75">
      <c r="A189" s="1"/>
      <c r="B189" s="281">
        <v>1000</v>
      </c>
      <c r="C189" s="1" t="s">
        <v>131</v>
      </c>
      <c r="D189" s="1" t="s">
        <v>132</v>
      </c>
      <c r="E189" s="1" t="s">
        <v>133</v>
      </c>
      <c r="F189" s="77" t="s">
        <v>134</v>
      </c>
      <c r="G189" s="27" t="s">
        <v>135</v>
      </c>
      <c r="H189" s="6">
        <f t="shared" si="8"/>
        <v>-1000</v>
      </c>
      <c r="I189" s="22">
        <v>5</v>
      </c>
      <c r="J189"/>
      <c r="K189" s="15" t="s">
        <v>127</v>
      </c>
      <c r="L189">
        <v>6</v>
      </c>
      <c r="M189" s="2">
        <v>450</v>
      </c>
    </row>
    <row r="190" spans="1:13" s="15" customFormat="1" ht="12.75">
      <c r="A190" s="1"/>
      <c r="B190" s="281">
        <v>1200</v>
      </c>
      <c r="C190" s="1" t="s">
        <v>136</v>
      </c>
      <c r="D190" s="1" t="s">
        <v>132</v>
      </c>
      <c r="E190" s="1" t="s">
        <v>133</v>
      </c>
      <c r="F190" s="77" t="s">
        <v>137</v>
      </c>
      <c r="G190" s="27" t="s">
        <v>135</v>
      </c>
      <c r="H190" s="6">
        <f t="shared" si="8"/>
        <v>-2200</v>
      </c>
      <c r="I190" s="22">
        <v>2.4</v>
      </c>
      <c r="J190"/>
      <c r="K190" s="15" t="s">
        <v>127</v>
      </c>
      <c r="L190">
        <v>6</v>
      </c>
      <c r="M190" s="2">
        <v>450</v>
      </c>
    </row>
    <row r="191" spans="1:13" s="15" customFormat="1" ht="12.75">
      <c r="A191" s="1"/>
      <c r="B191" s="281">
        <v>2100</v>
      </c>
      <c r="C191" s="1" t="s">
        <v>138</v>
      </c>
      <c r="D191" s="1" t="s">
        <v>132</v>
      </c>
      <c r="E191" s="1" t="s">
        <v>133</v>
      </c>
      <c r="F191" s="77" t="s">
        <v>137</v>
      </c>
      <c r="G191" s="27" t="s">
        <v>139</v>
      </c>
      <c r="H191" s="6">
        <f t="shared" si="8"/>
        <v>-4300</v>
      </c>
      <c r="I191" s="22">
        <v>4.2</v>
      </c>
      <c r="J191"/>
      <c r="K191" s="15" t="s">
        <v>127</v>
      </c>
      <c r="L191">
        <v>6</v>
      </c>
      <c r="M191" s="2">
        <v>450</v>
      </c>
    </row>
    <row r="192" spans="1:13" s="75" customFormat="1" ht="12.75">
      <c r="A192" s="11"/>
      <c r="B192" s="282">
        <f>SUM(B189:B191)</f>
        <v>4300</v>
      </c>
      <c r="C192" s="11" t="s">
        <v>1</v>
      </c>
      <c r="D192" s="11"/>
      <c r="E192" s="11"/>
      <c r="F192" s="110"/>
      <c r="G192" s="18"/>
      <c r="H192" s="73">
        <f>H191-B192</f>
        <v>-8600</v>
      </c>
      <c r="I192" s="74">
        <v>4.2</v>
      </c>
      <c r="M192" s="2">
        <v>450</v>
      </c>
    </row>
    <row r="193" spans="1:13" s="15" customFormat="1" ht="12.75">
      <c r="A193" s="12"/>
      <c r="B193" s="286"/>
      <c r="C193" s="12"/>
      <c r="D193" s="12"/>
      <c r="E193" s="12"/>
      <c r="F193" s="78"/>
      <c r="G193" s="29"/>
      <c r="H193" s="6">
        <v>0</v>
      </c>
      <c r="I193" s="39">
        <v>0</v>
      </c>
      <c r="M193" s="2">
        <v>450</v>
      </c>
    </row>
    <row r="194" spans="2:13" ht="12.75">
      <c r="B194" s="281"/>
      <c r="H194" s="6">
        <f t="shared" si="8"/>
        <v>0</v>
      </c>
      <c r="I194" s="22">
        <f t="shared" si="7"/>
        <v>0</v>
      </c>
      <c r="M194" s="2">
        <v>450</v>
      </c>
    </row>
    <row r="195" spans="2:13" ht="12.75">
      <c r="B195" s="281">
        <v>3500</v>
      </c>
      <c r="C195" s="1" t="s">
        <v>140</v>
      </c>
      <c r="D195" s="12" t="s">
        <v>132</v>
      </c>
      <c r="E195" s="1" t="s">
        <v>37</v>
      </c>
      <c r="F195" s="77" t="s">
        <v>141</v>
      </c>
      <c r="G195" s="27" t="s">
        <v>135</v>
      </c>
      <c r="H195" s="6">
        <f t="shared" si="8"/>
        <v>-3500</v>
      </c>
      <c r="I195" s="22">
        <f t="shared" si="7"/>
        <v>7.777777777777778</v>
      </c>
      <c r="K195" s="15" t="s">
        <v>127</v>
      </c>
      <c r="L195">
        <v>6</v>
      </c>
      <c r="M195" s="2">
        <v>450</v>
      </c>
    </row>
    <row r="196" spans="2:13" ht="12.75">
      <c r="B196" s="281">
        <v>1700</v>
      </c>
      <c r="C196" s="1" t="s">
        <v>142</v>
      </c>
      <c r="D196" s="12" t="s">
        <v>132</v>
      </c>
      <c r="E196" s="1" t="s">
        <v>37</v>
      </c>
      <c r="F196" s="77" t="s">
        <v>137</v>
      </c>
      <c r="G196" s="27" t="s">
        <v>135</v>
      </c>
      <c r="H196" s="6">
        <f t="shared" si="8"/>
        <v>-5200</v>
      </c>
      <c r="I196" s="22">
        <f t="shared" si="7"/>
        <v>3.7777777777777777</v>
      </c>
      <c r="K196" s="15" t="s">
        <v>127</v>
      </c>
      <c r="L196">
        <v>6</v>
      </c>
      <c r="M196" s="2">
        <v>450</v>
      </c>
    </row>
    <row r="197" spans="2:13" ht="12.75">
      <c r="B197" s="281">
        <v>1700</v>
      </c>
      <c r="C197" s="1" t="s">
        <v>143</v>
      </c>
      <c r="D197" s="1" t="s">
        <v>132</v>
      </c>
      <c r="E197" s="1" t="s">
        <v>37</v>
      </c>
      <c r="F197" s="77" t="s">
        <v>137</v>
      </c>
      <c r="G197" s="27" t="s">
        <v>144</v>
      </c>
      <c r="H197" s="6">
        <f t="shared" si="8"/>
        <v>-6900</v>
      </c>
      <c r="I197" s="22">
        <f t="shared" si="7"/>
        <v>3.7777777777777777</v>
      </c>
      <c r="K197" s="15" t="s">
        <v>127</v>
      </c>
      <c r="L197">
        <v>6</v>
      </c>
      <c r="M197" s="2">
        <v>450</v>
      </c>
    </row>
    <row r="198" spans="2:13" ht="12.75">
      <c r="B198" s="281">
        <v>3500</v>
      </c>
      <c r="C198" s="1" t="s">
        <v>145</v>
      </c>
      <c r="D198" s="1" t="s">
        <v>132</v>
      </c>
      <c r="E198" s="1" t="s">
        <v>37</v>
      </c>
      <c r="F198" s="77" t="s">
        <v>146</v>
      </c>
      <c r="G198" s="27" t="s">
        <v>144</v>
      </c>
      <c r="H198" s="6">
        <f t="shared" si="8"/>
        <v>-10400</v>
      </c>
      <c r="I198" s="22">
        <f t="shared" si="7"/>
        <v>7.777777777777778</v>
      </c>
      <c r="K198" s="15" t="s">
        <v>127</v>
      </c>
      <c r="L198">
        <v>6</v>
      </c>
      <c r="M198" s="2">
        <v>450</v>
      </c>
    </row>
    <row r="199" spans="1:13" s="75" customFormat="1" ht="12.75">
      <c r="A199" s="11"/>
      <c r="B199" s="282">
        <f>SUM(B195:B198)</f>
        <v>10400</v>
      </c>
      <c r="C199" s="11" t="s">
        <v>43</v>
      </c>
      <c r="D199" s="11"/>
      <c r="E199" s="11"/>
      <c r="F199" s="110"/>
      <c r="G199" s="18"/>
      <c r="H199" s="73">
        <v>0</v>
      </c>
      <c r="I199" s="74">
        <f t="shared" si="7"/>
        <v>23.11111111111111</v>
      </c>
      <c r="M199" s="2">
        <v>450</v>
      </c>
    </row>
    <row r="200" spans="2:13" ht="12.75">
      <c r="B200" s="281"/>
      <c r="H200" s="6">
        <f>H199-B200</f>
        <v>0</v>
      </c>
      <c r="I200" s="22">
        <f t="shared" si="7"/>
        <v>0</v>
      </c>
      <c r="M200" s="2">
        <v>450</v>
      </c>
    </row>
    <row r="201" spans="2:13" ht="12.75">
      <c r="B201" s="281"/>
      <c r="H201" s="6">
        <f>H200-B201</f>
        <v>0</v>
      </c>
      <c r="I201" s="22">
        <f t="shared" si="7"/>
        <v>0</v>
      </c>
      <c r="M201" s="2">
        <v>450</v>
      </c>
    </row>
    <row r="202" spans="2:13" ht="12.75">
      <c r="B202" s="281">
        <v>1800</v>
      </c>
      <c r="C202" s="1" t="s">
        <v>44</v>
      </c>
      <c r="D202" s="1" t="s">
        <v>147</v>
      </c>
      <c r="E202" s="1" t="s">
        <v>45</v>
      </c>
      <c r="F202" s="77" t="s">
        <v>137</v>
      </c>
      <c r="G202" s="27" t="s">
        <v>135</v>
      </c>
      <c r="H202" s="6">
        <f>H201-B202</f>
        <v>-1800</v>
      </c>
      <c r="I202" s="22">
        <v>3.6</v>
      </c>
      <c r="K202" s="15" t="s">
        <v>127</v>
      </c>
      <c r="L202">
        <v>6</v>
      </c>
      <c r="M202" s="2">
        <v>450</v>
      </c>
    </row>
    <row r="203" spans="2:13" ht="12.75">
      <c r="B203" s="281">
        <v>1400</v>
      </c>
      <c r="C203" s="1" t="s">
        <v>44</v>
      </c>
      <c r="D203" s="1" t="s">
        <v>147</v>
      </c>
      <c r="E203" s="1" t="s">
        <v>45</v>
      </c>
      <c r="F203" s="77" t="s">
        <v>137</v>
      </c>
      <c r="G203" s="27" t="s">
        <v>139</v>
      </c>
      <c r="H203" s="6">
        <f>H202-B203</f>
        <v>-3200</v>
      </c>
      <c r="I203" s="22">
        <v>2.8</v>
      </c>
      <c r="K203" s="15" t="s">
        <v>127</v>
      </c>
      <c r="L203">
        <v>6</v>
      </c>
      <c r="M203" s="2">
        <v>450</v>
      </c>
    </row>
    <row r="204" spans="2:13" ht="12.75">
      <c r="B204" s="281">
        <v>1200</v>
      </c>
      <c r="C204" s="1" t="s">
        <v>44</v>
      </c>
      <c r="D204" s="1" t="s">
        <v>147</v>
      </c>
      <c r="E204" s="1" t="s">
        <v>45</v>
      </c>
      <c r="F204" s="77" t="s">
        <v>137</v>
      </c>
      <c r="G204" s="27" t="s">
        <v>144</v>
      </c>
      <c r="H204" s="6">
        <f>H203-B204</f>
        <v>-4400</v>
      </c>
      <c r="I204" s="22">
        <v>2.4</v>
      </c>
      <c r="K204" s="15" t="s">
        <v>127</v>
      </c>
      <c r="L204">
        <v>6</v>
      </c>
      <c r="M204" s="2">
        <v>450</v>
      </c>
    </row>
    <row r="205" spans="1:13" s="75" customFormat="1" ht="12.75">
      <c r="A205" s="11"/>
      <c r="B205" s="282">
        <f>SUM(B202:B204)</f>
        <v>4400</v>
      </c>
      <c r="C205" s="11"/>
      <c r="D205" s="11"/>
      <c r="E205" s="11" t="s">
        <v>45</v>
      </c>
      <c r="F205" s="110"/>
      <c r="G205" s="18"/>
      <c r="H205" s="73">
        <v>0</v>
      </c>
      <c r="I205" s="74">
        <f>+B205/M205</f>
        <v>9.777777777777779</v>
      </c>
      <c r="M205" s="2">
        <v>450</v>
      </c>
    </row>
    <row r="206" spans="2:13" ht="12.75">
      <c r="B206" s="281"/>
      <c r="H206" s="6">
        <f>H205-B206</f>
        <v>0</v>
      </c>
      <c r="I206" s="22">
        <f t="shared" si="7"/>
        <v>0</v>
      </c>
      <c r="M206" s="2">
        <v>450</v>
      </c>
    </row>
    <row r="207" spans="2:13" ht="12.75">
      <c r="B207" s="281"/>
      <c r="H207" s="6">
        <f>H206-B207</f>
        <v>0</v>
      </c>
      <c r="I207" s="22">
        <f t="shared" si="7"/>
        <v>0</v>
      </c>
      <c r="M207" s="2">
        <v>450</v>
      </c>
    </row>
    <row r="208" spans="2:13" ht="12.75">
      <c r="B208" s="281">
        <v>5000</v>
      </c>
      <c r="C208" s="1" t="s">
        <v>46</v>
      </c>
      <c r="D208" s="12" t="s">
        <v>132</v>
      </c>
      <c r="E208" s="1" t="s">
        <v>37</v>
      </c>
      <c r="F208" s="77" t="s">
        <v>148</v>
      </c>
      <c r="G208" s="27" t="s">
        <v>135</v>
      </c>
      <c r="H208" s="6">
        <f>H207-B208</f>
        <v>-5000</v>
      </c>
      <c r="I208" s="22">
        <v>10</v>
      </c>
      <c r="K208" s="15" t="s">
        <v>127</v>
      </c>
      <c r="L208">
        <v>6</v>
      </c>
      <c r="M208" s="2">
        <v>450</v>
      </c>
    </row>
    <row r="209" spans="2:13" ht="12.75">
      <c r="B209" s="281">
        <v>5000</v>
      </c>
      <c r="C209" s="1" t="s">
        <v>46</v>
      </c>
      <c r="D209" s="1" t="s">
        <v>132</v>
      </c>
      <c r="E209" s="1" t="s">
        <v>37</v>
      </c>
      <c r="F209" s="77" t="s">
        <v>148</v>
      </c>
      <c r="G209" s="27" t="s">
        <v>139</v>
      </c>
      <c r="H209" s="6">
        <f>H208-B209</f>
        <v>-10000</v>
      </c>
      <c r="I209" s="22">
        <v>10</v>
      </c>
      <c r="K209" s="15" t="s">
        <v>127</v>
      </c>
      <c r="L209">
        <v>6</v>
      </c>
      <c r="M209" s="2">
        <v>450</v>
      </c>
    </row>
    <row r="210" spans="1:13" s="75" customFormat="1" ht="12.75">
      <c r="A210" s="11"/>
      <c r="B210" s="282">
        <f>SUM(B208:B209)</f>
        <v>10000</v>
      </c>
      <c r="C210" s="11" t="s">
        <v>46</v>
      </c>
      <c r="D210" s="11"/>
      <c r="E210" s="11"/>
      <c r="F210" s="110"/>
      <c r="G210" s="18"/>
      <c r="H210" s="73">
        <v>0</v>
      </c>
      <c r="I210" s="74">
        <f t="shared" si="7"/>
        <v>22.22222222222222</v>
      </c>
      <c r="M210" s="2">
        <v>450</v>
      </c>
    </row>
    <row r="211" spans="2:13" ht="12.75">
      <c r="B211" s="281"/>
      <c r="H211" s="6">
        <f aca="true" t="shared" si="9" ref="H211:H216">H210-B211</f>
        <v>0</v>
      </c>
      <c r="I211" s="22">
        <f t="shared" si="7"/>
        <v>0</v>
      </c>
      <c r="M211" s="2">
        <v>450</v>
      </c>
    </row>
    <row r="212" spans="2:13" ht="12.75">
      <c r="B212" s="281"/>
      <c r="H212" s="6">
        <f t="shared" si="9"/>
        <v>0</v>
      </c>
      <c r="I212" s="22">
        <f aca="true" t="shared" si="10" ref="I212:I268">+B212/M212</f>
        <v>0</v>
      </c>
      <c r="M212" s="2">
        <v>450</v>
      </c>
    </row>
    <row r="213" spans="2:13" ht="12.75">
      <c r="B213" s="281">
        <v>2000</v>
      </c>
      <c r="C213" s="1" t="s">
        <v>48</v>
      </c>
      <c r="D213" s="1" t="s">
        <v>132</v>
      </c>
      <c r="E213" s="1" t="s">
        <v>37</v>
      </c>
      <c r="F213" s="77" t="s">
        <v>137</v>
      </c>
      <c r="G213" s="27" t="s">
        <v>135</v>
      </c>
      <c r="H213" s="6">
        <f t="shared" si="9"/>
        <v>-2000</v>
      </c>
      <c r="I213" s="22">
        <v>4</v>
      </c>
      <c r="K213" s="15" t="s">
        <v>127</v>
      </c>
      <c r="L213">
        <v>6</v>
      </c>
      <c r="M213" s="2">
        <v>450</v>
      </c>
    </row>
    <row r="214" spans="2:13" ht="12.75">
      <c r="B214" s="281">
        <v>2000</v>
      </c>
      <c r="C214" s="1" t="s">
        <v>48</v>
      </c>
      <c r="D214" s="1" t="s">
        <v>132</v>
      </c>
      <c r="E214" s="1" t="s">
        <v>37</v>
      </c>
      <c r="F214" s="77" t="s">
        <v>137</v>
      </c>
      <c r="G214" s="27" t="s">
        <v>139</v>
      </c>
      <c r="H214" s="6">
        <f t="shared" si="9"/>
        <v>-4000</v>
      </c>
      <c r="I214" s="22">
        <v>4</v>
      </c>
      <c r="K214" s="15" t="s">
        <v>127</v>
      </c>
      <c r="L214">
        <v>6</v>
      </c>
      <c r="M214" s="2">
        <v>450</v>
      </c>
    </row>
    <row r="215" spans="2:13" ht="12.75">
      <c r="B215" s="281">
        <v>4000</v>
      </c>
      <c r="C215" s="1" t="s">
        <v>48</v>
      </c>
      <c r="D215" s="1" t="s">
        <v>132</v>
      </c>
      <c r="E215" s="1" t="s">
        <v>37</v>
      </c>
      <c r="F215" s="77" t="s">
        <v>137</v>
      </c>
      <c r="G215" s="27" t="s">
        <v>139</v>
      </c>
      <c r="H215" s="6">
        <f t="shared" si="9"/>
        <v>-8000</v>
      </c>
      <c r="I215" s="22">
        <v>8</v>
      </c>
      <c r="K215" s="15" t="s">
        <v>127</v>
      </c>
      <c r="L215">
        <v>6</v>
      </c>
      <c r="M215" s="2">
        <v>450</v>
      </c>
    </row>
    <row r="216" spans="2:13" ht="12.75">
      <c r="B216" s="281">
        <v>2000</v>
      </c>
      <c r="C216" s="1" t="s">
        <v>48</v>
      </c>
      <c r="D216" s="1" t="s">
        <v>132</v>
      </c>
      <c r="E216" s="1" t="s">
        <v>37</v>
      </c>
      <c r="F216" s="77" t="s">
        <v>137</v>
      </c>
      <c r="G216" s="27" t="s">
        <v>144</v>
      </c>
      <c r="H216" s="6">
        <f t="shared" si="9"/>
        <v>-10000</v>
      </c>
      <c r="I216" s="22">
        <v>4</v>
      </c>
      <c r="K216" s="15" t="s">
        <v>127</v>
      </c>
      <c r="L216">
        <v>6</v>
      </c>
      <c r="M216" s="2">
        <v>450</v>
      </c>
    </row>
    <row r="217" spans="1:13" s="75" customFormat="1" ht="12.75">
      <c r="A217" s="11"/>
      <c r="B217" s="282">
        <f>SUM(B213:B216)</f>
        <v>10000</v>
      </c>
      <c r="C217" s="11" t="s">
        <v>48</v>
      </c>
      <c r="D217" s="11"/>
      <c r="E217" s="11"/>
      <c r="F217" s="110"/>
      <c r="G217" s="18"/>
      <c r="H217" s="73">
        <v>0</v>
      </c>
      <c r="I217" s="74">
        <f t="shared" si="10"/>
        <v>22.22222222222222</v>
      </c>
      <c r="M217" s="2">
        <v>450</v>
      </c>
    </row>
    <row r="218" spans="2:13" ht="12.75">
      <c r="B218" s="281"/>
      <c r="H218" s="6">
        <f>H217-B218</f>
        <v>0</v>
      </c>
      <c r="I218" s="22">
        <f>+B218/M218</f>
        <v>0</v>
      </c>
      <c r="M218" s="2">
        <v>450</v>
      </c>
    </row>
    <row r="219" spans="2:13" ht="12.75">
      <c r="B219" s="281"/>
      <c r="H219" s="6">
        <f>H218-B219</f>
        <v>0</v>
      </c>
      <c r="I219" s="22">
        <f>+B219/M219</f>
        <v>0</v>
      </c>
      <c r="M219" s="2">
        <v>450</v>
      </c>
    </row>
    <row r="220" spans="2:13" ht="12.75">
      <c r="B220" s="281">
        <v>1200</v>
      </c>
      <c r="C220" s="1" t="s">
        <v>149</v>
      </c>
      <c r="D220" s="1" t="s">
        <v>132</v>
      </c>
      <c r="E220" s="1" t="s">
        <v>59</v>
      </c>
      <c r="F220" s="77" t="s">
        <v>137</v>
      </c>
      <c r="G220" s="27" t="s">
        <v>135</v>
      </c>
      <c r="H220" s="6">
        <f>H219-B220</f>
        <v>-1200</v>
      </c>
      <c r="I220" s="22">
        <f>+B220/M220</f>
        <v>2.6666666666666665</v>
      </c>
      <c r="K220" s="15" t="s">
        <v>127</v>
      </c>
      <c r="L220">
        <v>6</v>
      </c>
      <c r="M220" s="2">
        <v>450</v>
      </c>
    </row>
    <row r="221" spans="2:13" ht="12.75">
      <c r="B221" s="281">
        <v>1300</v>
      </c>
      <c r="C221" s="1" t="s">
        <v>149</v>
      </c>
      <c r="D221" s="1" t="s">
        <v>132</v>
      </c>
      <c r="E221" s="1" t="s">
        <v>59</v>
      </c>
      <c r="F221" s="77" t="s">
        <v>137</v>
      </c>
      <c r="G221" s="27" t="s">
        <v>139</v>
      </c>
      <c r="H221" s="6">
        <f>H220-B221</f>
        <v>-2500</v>
      </c>
      <c r="I221" s="22">
        <f>+B221/M221</f>
        <v>2.888888888888889</v>
      </c>
      <c r="K221" s="15" t="s">
        <v>127</v>
      </c>
      <c r="L221">
        <v>6</v>
      </c>
      <c r="M221" s="2">
        <v>450</v>
      </c>
    </row>
    <row r="222" spans="1:13" s="75" customFormat="1" ht="12.75">
      <c r="A222" s="11"/>
      <c r="B222" s="282">
        <f>SUM(B220:B221)</f>
        <v>2500</v>
      </c>
      <c r="C222" s="11"/>
      <c r="D222" s="11"/>
      <c r="E222" s="11" t="s">
        <v>122</v>
      </c>
      <c r="F222" s="110"/>
      <c r="G222" s="18"/>
      <c r="H222" s="73">
        <v>0</v>
      </c>
      <c r="I222" s="74">
        <f t="shared" si="10"/>
        <v>5.555555555555555</v>
      </c>
      <c r="M222" s="2">
        <v>450</v>
      </c>
    </row>
    <row r="223" spans="2:13" ht="12.75">
      <c r="B223" s="281"/>
      <c r="H223" s="6">
        <f>H222-B223</f>
        <v>0</v>
      </c>
      <c r="I223" s="22">
        <f>+B223/M223</f>
        <v>0</v>
      </c>
      <c r="M223" s="2">
        <v>450</v>
      </c>
    </row>
    <row r="224" spans="2:13" ht="12.75">
      <c r="B224" s="281"/>
      <c r="H224" s="6">
        <f>H223-B224</f>
        <v>0</v>
      </c>
      <c r="I224" s="22">
        <f t="shared" si="10"/>
        <v>0</v>
      </c>
      <c r="M224" s="2">
        <v>450</v>
      </c>
    </row>
    <row r="225" spans="2:13" ht="12.75">
      <c r="B225" s="281">
        <v>5000</v>
      </c>
      <c r="C225" s="1" t="s">
        <v>150</v>
      </c>
      <c r="D225" s="1" t="s">
        <v>132</v>
      </c>
      <c r="E225" s="1" t="s">
        <v>151</v>
      </c>
      <c r="F225" s="77" t="s">
        <v>152</v>
      </c>
      <c r="G225" s="27" t="s">
        <v>135</v>
      </c>
      <c r="H225" s="6">
        <f>H224-B225</f>
        <v>-5000</v>
      </c>
      <c r="I225" s="22">
        <v>10</v>
      </c>
      <c r="K225" s="15" t="s">
        <v>127</v>
      </c>
      <c r="L225">
        <v>6</v>
      </c>
      <c r="M225" s="2">
        <v>450</v>
      </c>
    </row>
    <row r="226" spans="2:13" ht="12.75">
      <c r="B226" s="281">
        <v>1000</v>
      </c>
      <c r="C226" s="1" t="s">
        <v>150</v>
      </c>
      <c r="D226" s="1" t="s">
        <v>132</v>
      </c>
      <c r="E226" s="1" t="s">
        <v>151</v>
      </c>
      <c r="F226" s="77" t="s">
        <v>137</v>
      </c>
      <c r="G226" s="27" t="s">
        <v>135</v>
      </c>
      <c r="H226" s="6">
        <f>H225-B226</f>
        <v>-6000</v>
      </c>
      <c r="I226" s="22">
        <v>2</v>
      </c>
      <c r="K226" s="15" t="s">
        <v>127</v>
      </c>
      <c r="L226">
        <v>6</v>
      </c>
      <c r="M226" s="2">
        <v>450</v>
      </c>
    </row>
    <row r="227" spans="1:13" s="75" customFormat="1" ht="12.75">
      <c r="A227" s="11"/>
      <c r="B227" s="282">
        <f>SUM(B225:B226)</f>
        <v>6000</v>
      </c>
      <c r="C227" s="11"/>
      <c r="D227" s="11"/>
      <c r="E227" s="11" t="s">
        <v>151</v>
      </c>
      <c r="F227" s="110"/>
      <c r="G227" s="18"/>
      <c r="H227" s="73">
        <v>0</v>
      </c>
      <c r="I227" s="74">
        <f t="shared" si="10"/>
        <v>13.333333333333334</v>
      </c>
      <c r="M227" s="2">
        <v>450</v>
      </c>
    </row>
    <row r="228" spans="2:13" ht="12.75">
      <c r="B228" s="281"/>
      <c r="H228" s="6">
        <f aca="true" t="shared" si="11" ref="H228:H255">H227-B228</f>
        <v>0</v>
      </c>
      <c r="I228" s="22">
        <f t="shared" si="10"/>
        <v>0</v>
      </c>
      <c r="M228" s="2">
        <v>450</v>
      </c>
    </row>
    <row r="229" spans="2:13" ht="12.75">
      <c r="B229" s="281"/>
      <c r="H229" s="6">
        <f t="shared" si="11"/>
        <v>0</v>
      </c>
      <c r="I229" s="22">
        <f t="shared" si="10"/>
        <v>0</v>
      </c>
      <c r="M229" s="2">
        <v>450</v>
      </c>
    </row>
    <row r="230" spans="2:13" ht="12.75">
      <c r="B230" s="281">
        <v>550</v>
      </c>
      <c r="C230" s="1" t="s">
        <v>153</v>
      </c>
      <c r="D230" s="1" t="s">
        <v>132</v>
      </c>
      <c r="E230" s="1" t="s">
        <v>154</v>
      </c>
      <c r="F230" s="77" t="s">
        <v>155</v>
      </c>
      <c r="G230" s="27" t="s">
        <v>139</v>
      </c>
      <c r="H230" s="6">
        <f t="shared" si="11"/>
        <v>-550</v>
      </c>
      <c r="I230" s="22">
        <f t="shared" si="10"/>
        <v>1.2222222222222223</v>
      </c>
      <c r="K230" s="15" t="s">
        <v>127</v>
      </c>
      <c r="L230">
        <v>6</v>
      </c>
      <c r="M230" s="2">
        <v>450</v>
      </c>
    </row>
    <row r="231" spans="1:13" s="75" customFormat="1" ht="12.75">
      <c r="A231" s="11"/>
      <c r="B231" s="282">
        <f>SUM(B230)</f>
        <v>550</v>
      </c>
      <c r="C231" s="11"/>
      <c r="D231" s="11"/>
      <c r="E231" s="11" t="s">
        <v>154</v>
      </c>
      <c r="F231" s="110"/>
      <c r="G231" s="18"/>
      <c r="H231" s="73">
        <v>0</v>
      </c>
      <c r="I231" s="74">
        <f t="shared" si="10"/>
        <v>1.2222222222222223</v>
      </c>
      <c r="M231" s="2">
        <v>450</v>
      </c>
    </row>
    <row r="232" spans="2:13" ht="12.75">
      <c r="B232" s="281"/>
      <c r="H232" s="6">
        <f t="shared" si="11"/>
        <v>0</v>
      </c>
      <c r="I232" s="22">
        <f>+B232/M232</f>
        <v>0</v>
      </c>
      <c r="M232" s="2">
        <v>450</v>
      </c>
    </row>
    <row r="233" spans="2:13" ht="12.75">
      <c r="B233" s="281"/>
      <c r="H233" s="6">
        <f t="shared" si="11"/>
        <v>0</v>
      </c>
      <c r="I233" s="22">
        <f t="shared" si="10"/>
        <v>0</v>
      </c>
      <c r="M233" s="2">
        <v>450</v>
      </c>
    </row>
    <row r="234" spans="2:13" ht="12.75">
      <c r="B234" s="281"/>
      <c r="H234" s="6">
        <f t="shared" si="11"/>
        <v>0</v>
      </c>
      <c r="I234" s="22">
        <f t="shared" si="10"/>
        <v>0</v>
      </c>
      <c r="M234" s="2">
        <v>450</v>
      </c>
    </row>
    <row r="235" spans="2:13" ht="12.75">
      <c r="B235" s="281"/>
      <c r="H235" s="6">
        <f t="shared" si="11"/>
        <v>0</v>
      </c>
      <c r="I235" s="22">
        <f t="shared" si="10"/>
        <v>0</v>
      </c>
      <c r="M235" s="2">
        <v>450</v>
      </c>
    </row>
    <row r="236" spans="1:13" s="75" customFormat="1" ht="12" customHeight="1">
      <c r="A236" s="11"/>
      <c r="B236" s="282">
        <f>+B245+B249+B254+B260+B264+B239</f>
        <v>18100</v>
      </c>
      <c r="C236" s="69" t="s">
        <v>156</v>
      </c>
      <c r="D236" s="70" t="s">
        <v>124</v>
      </c>
      <c r="E236" s="69" t="s">
        <v>100</v>
      </c>
      <c r="F236" s="71" t="s">
        <v>157</v>
      </c>
      <c r="G236" s="72" t="s">
        <v>102</v>
      </c>
      <c r="H236" s="73"/>
      <c r="I236" s="74">
        <f>+B236/M236</f>
        <v>40.22222222222222</v>
      </c>
      <c r="J236" s="74"/>
      <c r="K236" s="74"/>
      <c r="M236" s="2">
        <v>450</v>
      </c>
    </row>
    <row r="237" spans="2:13" ht="12.75">
      <c r="B237" s="281"/>
      <c r="H237" s="6">
        <f t="shared" si="11"/>
        <v>0</v>
      </c>
      <c r="I237" s="22">
        <f>+B237/M237</f>
        <v>0</v>
      </c>
      <c r="M237" s="2">
        <v>450</v>
      </c>
    </row>
    <row r="238" spans="2:13" ht="12.75">
      <c r="B238" s="281">
        <v>2500</v>
      </c>
      <c r="C238" s="1" t="s">
        <v>31</v>
      </c>
      <c r="D238" s="1" t="s">
        <v>16</v>
      </c>
      <c r="E238" s="1" t="s">
        <v>32</v>
      </c>
      <c r="F238" s="77" t="s">
        <v>159</v>
      </c>
      <c r="G238" s="27" t="s">
        <v>71</v>
      </c>
      <c r="H238" s="6">
        <f t="shared" si="11"/>
        <v>-2500</v>
      </c>
      <c r="I238" s="22">
        <f t="shared" si="10"/>
        <v>5.555555555555555</v>
      </c>
      <c r="K238" t="s">
        <v>31</v>
      </c>
      <c r="L238">
        <v>7</v>
      </c>
      <c r="M238" s="2">
        <v>450</v>
      </c>
    </row>
    <row r="239" spans="1:13" s="75" customFormat="1" ht="12.75">
      <c r="A239" s="11"/>
      <c r="B239" s="282">
        <f>SUM(B238)</f>
        <v>2500</v>
      </c>
      <c r="C239" s="11" t="s">
        <v>31</v>
      </c>
      <c r="D239" s="11"/>
      <c r="E239" s="11"/>
      <c r="F239" s="110"/>
      <c r="G239" s="18"/>
      <c r="H239" s="73">
        <v>0</v>
      </c>
      <c r="I239" s="74">
        <f t="shared" si="10"/>
        <v>5.555555555555555</v>
      </c>
      <c r="M239" s="2">
        <v>450</v>
      </c>
    </row>
    <row r="240" spans="2:13" ht="12.75">
      <c r="B240" s="281"/>
      <c r="H240" s="6">
        <f t="shared" si="11"/>
        <v>0</v>
      </c>
      <c r="I240" s="22">
        <f t="shared" si="10"/>
        <v>0</v>
      </c>
      <c r="M240" s="2">
        <v>450</v>
      </c>
    </row>
    <row r="241" spans="2:13" ht="12.75">
      <c r="B241" s="281"/>
      <c r="H241" s="6">
        <f t="shared" si="11"/>
        <v>0</v>
      </c>
      <c r="I241" s="22">
        <f t="shared" si="10"/>
        <v>0</v>
      </c>
      <c r="M241" s="2">
        <v>450</v>
      </c>
    </row>
    <row r="242" spans="2:13" ht="12.75">
      <c r="B242" s="287">
        <v>3000</v>
      </c>
      <c r="C242" s="37" t="s">
        <v>986</v>
      </c>
      <c r="D242" s="12" t="s">
        <v>16</v>
      </c>
      <c r="E242" s="37" t="s">
        <v>37</v>
      </c>
      <c r="F242" s="77" t="s">
        <v>161</v>
      </c>
      <c r="G242" s="27" t="s">
        <v>71</v>
      </c>
      <c r="H242" s="6">
        <f>H241-B242</f>
        <v>-3000</v>
      </c>
      <c r="I242" s="22">
        <f t="shared" si="10"/>
        <v>6.666666666666667</v>
      </c>
      <c r="J242" s="36"/>
      <c r="K242" t="s">
        <v>32</v>
      </c>
      <c r="L242" s="36">
        <v>7</v>
      </c>
      <c r="M242" s="2">
        <v>450</v>
      </c>
    </row>
    <row r="243" spans="2:13" ht="12.75">
      <c r="B243" s="281">
        <v>800</v>
      </c>
      <c r="C243" s="1" t="s">
        <v>162</v>
      </c>
      <c r="D243" s="12" t="s">
        <v>16</v>
      </c>
      <c r="E243" s="1" t="s">
        <v>37</v>
      </c>
      <c r="F243" s="77" t="s">
        <v>163</v>
      </c>
      <c r="G243" s="27" t="s">
        <v>114</v>
      </c>
      <c r="H243" s="6">
        <f>H242-B243</f>
        <v>-3800</v>
      </c>
      <c r="I243" s="22">
        <f t="shared" si="10"/>
        <v>1.7777777777777777</v>
      </c>
      <c r="K243" t="s">
        <v>32</v>
      </c>
      <c r="L243" s="36">
        <v>7</v>
      </c>
      <c r="M243" s="2">
        <v>450</v>
      </c>
    </row>
    <row r="244" spans="2:13" ht="12.75">
      <c r="B244" s="281">
        <v>800</v>
      </c>
      <c r="C244" s="1" t="s">
        <v>987</v>
      </c>
      <c r="D244" s="12" t="s">
        <v>16</v>
      </c>
      <c r="E244" s="1" t="s">
        <v>37</v>
      </c>
      <c r="F244" s="77" t="s">
        <v>164</v>
      </c>
      <c r="G244" s="27" t="s">
        <v>114</v>
      </c>
      <c r="H244" s="6">
        <f>H243-B244</f>
        <v>-4600</v>
      </c>
      <c r="I244" s="22">
        <f t="shared" si="10"/>
        <v>1.7777777777777777</v>
      </c>
      <c r="K244" t="s">
        <v>32</v>
      </c>
      <c r="L244" s="36">
        <v>7</v>
      </c>
      <c r="M244" s="2">
        <v>450</v>
      </c>
    </row>
    <row r="245" spans="1:13" s="75" customFormat="1" ht="12.75">
      <c r="A245" s="11"/>
      <c r="B245" s="282">
        <f>SUM(B242:B244)</f>
        <v>4600</v>
      </c>
      <c r="C245" s="11" t="s">
        <v>43</v>
      </c>
      <c r="D245" s="11"/>
      <c r="E245" s="11"/>
      <c r="F245" s="110"/>
      <c r="G245" s="18"/>
      <c r="H245" s="73">
        <v>0</v>
      </c>
      <c r="I245" s="74">
        <f t="shared" si="10"/>
        <v>10.222222222222221</v>
      </c>
      <c r="M245" s="2">
        <v>450</v>
      </c>
    </row>
    <row r="246" spans="2:13" ht="12.75">
      <c r="B246" s="281"/>
      <c r="H246" s="6">
        <f t="shared" si="11"/>
        <v>0</v>
      </c>
      <c r="I246" s="22">
        <f>+B246/M246</f>
        <v>0</v>
      </c>
      <c r="M246" s="2">
        <v>450</v>
      </c>
    </row>
    <row r="247" spans="2:13" ht="12.75">
      <c r="B247" s="281"/>
      <c r="H247" s="6">
        <f t="shared" si="11"/>
        <v>0</v>
      </c>
      <c r="I247" s="22">
        <f t="shared" si="10"/>
        <v>0</v>
      </c>
      <c r="M247" s="2">
        <v>450</v>
      </c>
    </row>
    <row r="248" spans="2:13" ht="12.75">
      <c r="B248" s="281">
        <v>1000</v>
      </c>
      <c r="C248" s="1" t="s">
        <v>44</v>
      </c>
      <c r="D248" s="12" t="s">
        <v>16</v>
      </c>
      <c r="E248" s="1" t="s">
        <v>45</v>
      </c>
      <c r="F248" s="77" t="s">
        <v>164</v>
      </c>
      <c r="G248" s="27" t="s">
        <v>71</v>
      </c>
      <c r="H248" s="6">
        <f t="shared" si="11"/>
        <v>-1000</v>
      </c>
      <c r="I248" s="22">
        <f t="shared" si="10"/>
        <v>2.2222222222222223</v>
      </c>
      <c r="K248" t="s">
        <v>32</v>
      </c>
      <c r="L248" s="36">
        <v>7</v>
      </c>
      <c r="M248" s="2">
        <v>450</v>
      </c>
    </row>
    <row r="249" spans="1:13" s="75" customFormat="1" ht="12.75">
      <c r="A249" s="11"/>
      <c r="B249" s="282">
        <f>SUM(B248)</f>
        <v>1000</v>
      </c>
      <c r="C249" s="11"/>
      <c r="D249" s="11"/>
      <c r="E249" s="11" t="s">
        <v>45</v>
      </c>
      <c r="F249" s="110"/>
      <c r="G249" s="18"/>
      <c r="H249" s="73">
        <v>0</v>
      </c>
      <c r="I249" s="74">
        <f t="shared" si="10"/>
        <v>2.2222222222222223</v>
      </c>
      <c r="M249" s="2">
        <v>450</v>
      </c>
    </row>
    <row r="250" spans="2:13" ht="12.75">
      <c r="B250" s="281"/>
      <c r="H250" s="6">
        <f t="shared" si="11"/>
        <v>0</v>
      </c>
      <c r="I250" s="22">
        <f t="shared" si="10"/>
        <v>0</v>
      </c>
      <c r="M250" s="2">
        <v>450</v>
      </c>
    </row>
    <row r="251" spans="2:13" ht="12.75">
      <c r="B251" s="281"/>
      <c r="H251" s="6">
        <f>H250-B251</f>
        <v>0</v>
      </c>
      <c r="I251" s="22">
        <f t="shared" si="10"/>
        <v>0</v>
      </c>
      <c r="M251" s="2">
        <v>450</v>
      </c>
    </row>
    <row r="252" spans="2:13" ht="12.75">
      <c r="B252" s="281">
        <v>3000</v>
      </c>
      <c r="C252" s="1" t="s">
        <v>46</v>
      </c>
      <c r="D252" s="12" t="s">
        <v>16</v>
      </c>
      <c r="E252" s="1" t="s">
        <v>37</v>
      </c>
      <c r="F252" s="77" t="s">
        <v>165</v>
      </c>
      <c r="G252" s="27" t="s">
        <v>71</v>
      </c>
      <c r="H252" s="6">
        <f>H251-B252</f>
        <v>-3000</v>
      </c>
      <c r="I252" s="22">
        <v>6</v>
      </c>
      <c r="K252" t="s">
        <v>32</v>
      </c>
      <c r="L252" s="36">
        <v>7</v>
      </c>
      <c r="M252" s="2">
        <v>450</v>
      </c>
    </row>
    <row r="253" spans="2:13" ht="12.75">
      <c r="B253" s="281">
        <v>3000</v>
      </c>
      <c r="C253" s="1" t="s">
        <v>46</v>
      </c>
      <c r="D253" s="12" t="s">
        <v>16</v>
      </c>
      <c r="E253" s="1" t="s">
        <v>37</v>
      </c>
      <c r="F253" s="77" t="s">
        <v>166</v>
      </c>
      <c r="G253" s="27" t="s">
        <v>114</v>
      </c>
      <c r="H253" s="6">
        <f>H252-B253</f>
        <v>-6000</v>
      </c>
      <c r="I253" s="22">
        <v>6</v>
      </c>
      <c r="K253" t="s">
        <v>32</v>
      </c>
      <c r="L253" s="36">
        <v>7</v>
      </c>
      <c r="M253" s="2">
        <v>450</v>
      </c>
    </row>
    <row r="254" spans="1:13" s="75" customFormat="1" ht="12.75">
      <c r="A254" s="11"/>
      <c r="B254" s="282">
        <f>SUM(B252:B253)</f>
        <v>6000</v>
      </c>
      <c r="C254" s="11" t="s">
        <v>46</v>
      </c>
      <c r="D254" s="11"/>
      <c r="E254" s="11"/>
      <c r="F254" s="110"/>
      <c r="G254" s="18"/>
      <c r="H254" s="73">
        <v>0</v>
      </c>
      <c r="I254" s="74">
        <f t="shared" si="10"/>
        <v>13.333333333333334</v>
      </c>
      <c r="M254" s="2">
        <v>450</v>
      </c>
    </row>
    <row r="255" spans="2:13" ht="12.75">
      <c r="B255" s="281"/>
      <c r="H255" s="6">
        <f t="shared" si="11"/>
        <v>0</v>
      </c>
      <c r="I255" s="22">
        <f t="shared" si="10"/>
        <v>0</v>
      </c>
      <c r="M255" s="2">
        <v>450</v>
      </c>
    </row>
    <row r="256" spans="2:13" ht="12.75">
      <c r="B256" s="281"/>
      <c r="H256" s="6">
        <f>H255-B256</f>
        <v>0</v>
      </c>
      <c r="I256" s="22">
        <f t="shared" si="10"/>
        <v>0</v>
      </c>
      <c r="M256" s="2">
        <v>450</v>
      </c>
    </row>
    <row r="257" spans="2:13" ht="12.75">
      <c r="B257" s="281">
        <v>1000</v>
      </c>
      <c r="C257" s="1" t="s">
        <v>48</v>
      </c>
      <c r="D257" s="12" t="s">
        <v>16</v>
      </c>
      <c r="E257" s="1" t="s">
        <v>37</v>
      </c>
      <c r="F257" s="77" t="s">
        <v>164</v>
      </c>
      <c r="G257" s="27" t="s">
        <v>71</v>
      </c>
      <c r="H257" s="6">
        <f>H256-B257</f>
        <v>-1000</v>
      </c>
      <c r="I257" s="22">
        <v>2</v>
      </c>
      <c r="K257" t="s">
        <v>32</v>
      </c>
      <c r="L257" s="36">
        <v>7</v>
      </c>
      <c r="M257" s="2">
        <v>450</v>
      </c>
    </row>
    <row r="258" spans="2:13" ht="12.75">
      <c r="B258" s="281">
        <v>1000</v>
      </c>
      <c r="C258" s="1" t="s">
        <v>48</v>
      </c>
      <c r="D258" s="12" t="s">
        <v>16</v>
      </c>
      <c r="E258" s="1" t="s">
        <v>37</v>
      </c>
      <c r="F258" s="77" t="s">
        <v>164</v>
      </c>
      <c r="G258" s="27" t="s">
        <v>114</v>
      </c>
      <c r="H258" s="6">
        <f>H257-B258</f>
        <v>-2000</v>
      </c>
      <c r="I258" s="22">
        <v>2</v>
      </c>
      <c r="K258" t="s">
        <v>32</v>
      </c>
      <c r="L258" s="36">
        <v>7</v>
      </c>
      <c r="M258" s="2">
        <v>450</v>
      </c>
    </row>
    <row r="259" spans="2:13" ht="12.75">
      <c r="B259" s="281">
        <v>1000</v>
      </c>
      <c r="C259" s="1" t="s">
        <v>48</v>
      </c>
      <c r="D259" s="12" t="s">
        <v>16</v>
      </c>
      <c r="E259" s="1" t="s">
        <v>37</v>
      </c>
      <c r="F259" s="77" t="s">
        <v>164</v>
      </c>
      <c r="G259" s="27" t="s">
        <v>73</v>
      </c>
      <c r="H259" s="6">
        <f>H258-B259</f>
        <v>-3000</v>
      </c>
      <c r="I259" s="22">
        <v>2</v>
      </c>
      <c r="K259" t="s">
        <v>32</v>
      </c>
      <c r="L259" s="36">
        <v>7</v>
      </c>
      <c r="M259" s="2">
        <v>450</v>
      </c>
    </row>
    <row r="260" spans="1:13" s="75" customFormat="1" ht="12.75">
      <c r="A260" s="11"/>
      <c r="B260" s="282">
        <f>SUM(B257:B259)</f>
        <v>3000</v>
      </c>
      <c r="C260" s="11" t="s">
        <v>48</v>
      </c>
      <c r="D260" s="11"/>
      <c r="E260" s="11"/>
      <c r="F260" s="110"/>
      <c r="G260" s="18"/>
      <c r="H260" s="73">
        <v>0</v>
      </c>
      <c r="I260" s="74">
        <f t="shared" si="10"/>
        <v>6.666666666666667</v>
      </c>
      <c r="M260" s="2">
        <v>450</v>
      </c>
    </row>
    <row r="261" spans="2:13" ht="12.75">
      <c r="B261" s="281"/>
      <c r="H261" s="6">
        <f aca="true" t="shared" si="12" ref="H261:H268">H260-B261</f>
        <v>0</v>
      </c>
      <c r="I261" s="22">
        <f>+B261/M261</f>
        <v>0</v>
      </c>
      <c r="M261" s="2">
        <v>450</v>
      </c>
    </row>
    <row r="262" spans="2:13" ht="12.75">
      <c r="B262" s="281"/>
      <c r="H262" s="6">
        <f t="shared" si="12"/>
        <v>0</v>
      </c>
      <c r="I262" s="22">
        <f t="shared" si="10"/>
        <v>0</v>
      </c>
      <c r="M262" s="2">
        <v>450</v>
      </c>
    </row>
    <row r="263" spans="2:13" ht="12.75">
      <c r="B263" s="281">
        <v>1000</v>
      </c>
      <c r="C263" s="1" t="s">
        <v>58</v>
      </c>
      <c r="D263" s="12" t="s">
        <v>16</v>
      </c>
      <c r="E263" s="1" t="s">
        <v>59</v>
      </c>
      <c r="F263" s="77" t="s">
        <v>164</v>
      </c>
      <c r="G263" s="27" t="s">
        <v>114</v>
      </c>
      <c r="H263" s="6">
        <f t="shared" si="12"/>
        <v>-1000</v>
      </c>
      <c r="I263" s="22">
        <f t="shared" si="10"/>
        <v>2.2222222222222223</v>
      </c>
      <c r="K263" t="s">
        <v>32</v>
      </c>
      <c r="L263" s="36">
        <v>7</v>
      </c>
      <c r="M263" s="2">
        <v>450</v>
      </c>
    </row>
    <row r="264" spans="1:13" s="75" customFormat="1" ht="12.75">
      <c r="A264" s="11"/>
      <c r="B264" s="282">
        <f>SUM(B263)</f>
        <v>1000</v>
      </c>
      <c r="C264" s="11"/>
      <c r="D264" s="11"/>
      <c r="E264" s="11" t="s">
        <v>59</v>
      </c>
      <c r="F264" s="110"/>
      <c r="G264" s="18"/>
      <c r="H264" s="73">
        <v>0</v>
      </c>
      <c r="I264" s="74">
        <f t="shared" si="10"/>
        <v>2.2222222222222223</v>
      </c>
      <c r="M264" s="2">
        <v>450</v>
      </c>
    </row>
    <row r="265" spans="2:13" ht="12.75">
      <c r="B265" s="281"/>
      <c r="H265" s="6">
        <f t="shared" si="12"/>
        <v>0</v>
      </c>
      <c r="I265" s="22">
        <f t="shared" si="10"/>
        <v>0</v>
      </c>
      <c r="M265" s="2">
        <v>450</v>
      </c>
    </row>
    <row r="266" spans="2:13" ht="12.75">
      <c r="B266" s="281"/>
      <c r="H266" s="6">
        <f t="shared" si="12"/>
        <v>0</v>
      </c>
      <c r="I266" s="22">
        <f t="shared" si="10"/>
        <v>0</v>
      </c>
      <c r="M266" s="2">
        <v>450</v>
      </c>
    </row>
    <row r="267" spans="2:13" ht="12.75">
      <c r="B267" s="281"/>
      <c r="H267" s="6">
        <f t="shared" si="12"/>
        <v>0</v>
      </c>
      <c r="I267" s="22">
        <f t="shared" si="10"/>
        <v>0</v>
      </c>
      <c r="M267" s="2">
        <v>450</v>
      </c>
    </row>
    <row r="268" spans="2:13" ht="12.75">
      <c r="B268" s="281"/>
      <c r="H268" s="6">
        <f t="shared" si="12"/>
        <v>0</v>
      </c>
      <c r="I268" s="22">
        <f t="shared" si="10"/>
        <v>0</v>
      </c>
      <c r="M268" s="2">
        <v>450</v>
      </c>
    </row>
    <row r="269" spans="1:13" s="75" customFormat="1" ht="12" customHeight="1">
      <c r="A269" s="11"/>
      <c r="B269" s="282">
        <f>+B282+B286+B292+B298+B302+B274</f>
        <v>30600</v>
      </c>
      <c r="C269" s="69" t="s">
        <v>167</v>
      </c>
      <c r="D269" s="70" t="s">
        <v>168</v>
      </c>
      <c r="E269" s="69" t="s">
        <v>100</v>
      </c>
      <c r="F269" s="71" t="s">
        <v>169</v>
      </c>
      <c r="G269" s="72" t="s">
        <v>158</v>
      </c>
      <c r="H269" s="73"/>
      <c r="I269" s="74">
        <f>+B269/M269</f>
        <v>68</v>
      </c>
      <c r="J269" s="74"/>
      <c r="K269" s="74"/>
      <c r="M269" s="2">
        <v>450</v>
      </c>
    </row>
    <row r="270" spans="2:13" ht="12.75">
      <c r="B270" s="281"/>
      <c r="H270" s="6">
        <f>H269-B270</f>
        <v>0</v>
      </c>
      <c r="I270" s="22">
        <f>+B270/M270</f>
        <v>0</v>
      </c>
      <c r="M270" s="2">
        <v>450</v>
      </c>
    </row>
    <row r="271" spans="2:13" ht="12.75">
      <c r="B271" s="281">
        <v>2500</v>
      </c>
      <c r="C271" s="1" t="s">
        <v>31</v>
      </c>
      <c r="D271" s="1" t="s">
        <v>16</v>
      </c>
      <c r="E271" s="1" t="s">
        <v>32</v>
      </c>
      <c r="F271" s="77" t="s">
        <v>170</v>
      </c>
      <c r="G271" s="27" t="s">
        <v>117</v>
      </c>
      <c r="H271" s="6">
        <f aca="true" t="shared" si="13" ref="H271:H285">H270-B271</f>
        <v>-2500</v>
      </c>
      <c r="I271" s="22">
        <v>5</v>
      </c>
      <c r="K271" t="s">
        <v>31</v>
      </c>
      <c r="L271">
        <v>8</v>
      </c>
      <c r="M271" s="2">
        <v>450</v>
      </c>
    </row>
    <row r="272" spans="2:13" ht="12.75">
      <c r="B272" s="281">
        <v>6000</v>
      </c>
      <c r="C272" s="1" t="s">
        <v>31</v>
      </c>
      <c r="D272" s="1" t="s">
        <v>16</v>
      </c>
      <c r="E272" s="1" t="s">
        <v>109</v>
      </c>
      <c r="F272" s="77" t="s">
        <v>171</v>
      </c>
      <c r="G272" s="27" t="s">
        <v>172</v>
      </c>
      <c r="H272" s="6">
        <f t="shared" si="13"/>
        <v>-8500</v>
      </c>
      <c r="I272" s="22">
        <v>12</v>
      </c>
      <c r="K272" t="s">
        <v>31</v>
      </c>
      <c r="L272">
        <v>8</v>
      </c>
      <c r="M272" s="2">
        <v>450</v>
      </c>
    </row>
    <row r="273" spans="2:13" ht="12.75">
      <c r="B273" s="281">
        <v>2500</v>
      </c>
      <c r="C273" s="1" t="s">
        <v>31</v>
      </c>
      <c r="D273" s="1" t="s">
        <v>16</v>
      </c>
      <c r="E273" s="1" t="s">
        <v>32</v>
      </c>
      <c r="F273" s="77" t="s">
        <v>173</v>
      </c>
      <c r="G273" s="27" t="s">
        <v>172</v>
      </c>
      <c r="H273" s="6">
        <f t="shared" si="13"/>
        <v>-11000</v>
      </c>
      <c r="I273" s="22">
        <v>5</v>
      </c>
      <c r="K273" t="s">
        <v>31</v>
      </c>
      <c r="L273">
        <v>8</v>
      </c>
      <c r="M273" s="2">
        <v>450</v>
      </c>
    </row>
    <row r="274" spans="1:13" s="75" customFormat="1" ht="12.75">
      <c r="A274" s="11"/>
      <c r="B274" s="282">
        <f>SUM(B271:B273)</f>
        <v>11000</v>
      </c>
      <c r="C274" s="11" t="s">
        <v>31</v>
      </c>
      <c r="D274" s="11"/>
      <c r="E274" s="11"/>
      <c r="F274" s="110"/>
      <c r="G274" s="18"/>
      <c r="H274" s="73">
        <v>0</v>
      </c>
      <c r="I274" s="74">
        <f aca="true" t="shared" si="14" ref="I274:I335">+B274/M274</f>
        <v>24.444444444444443</v>
      </c>
      <c r="M274" s="2">
        <v>450</v>
      </c>
    </row>
    <row r="275" spans="2:13" ht="12.75">
      <c r="B275" s="281"/>
      <c r="H275" s="6">
        <f t="shared" si="13"/>
        <v>0</v>
      </c>
      <c r="I275" s="22">
        <f t="shared" si="14"/>
        <v>0</v>
      </c>
      <c r="M275" s="2">
        <v>450</v>
      </c>
    </row>
    <row r="276" spans="2:13" ht="12.75">
      <c r="B276" s="281"/>
      <c r="H276" s="6">
        <f t="shared" si="13"/>
        <v>0</v>
      </c>
      <c r="I276" s="22">
        <f>+B276/M276</f>
        <v>0</v>
      </c>
      <c r="M276" s="2">
        <v>450</v>
      </c>
    </row>
    <row r="277" spans="2:13" ht="12.75">
      <c r="B277" s="281">
        <v>2500</v>
      </c>
      <c r="C277" s="1" t="s">
        <v>160</v>
      </c>
      <c r="D277" s="12" t="s">
        <v>16</v>
      </c>
      <c r="E277" s="1" t="s">
        <v>37</v>
      </c>
      <c r="F277" s="77" t="s">
        <v>174</v>
      </c>
      <c r="G277" s="27" t="s">
        <v>117</v>
      </c>
      <c r="H277" s="6">
        <f t="shared" si="13"/>
        <v>-2500</v>
      </c>
      <c r="I277" s="22">
        <f t="shared" si="14"/>
        <v>5.555555555555555</v>
      </c>
      <c r="K277" t="s">
        <v>32</v>
      </c>
      <c r="L277">
        <v>8</v>
      </c>
      <c r="M277" s="2">
        <v>450</v>
      </c>
    </row>
    <row r="278" spans="2:13" ht="12.75">
      <c r="B278" s="281">
        <v>600</v>
      </c>
      <c r="C278" s="1" t="s">
        <v>175</v>
      </c>
      <c r="D278" s="12" t="s">
        <v>16</v>
      </c>
      <c r="E278" s="1" t="s">
        <v>37</v>
      </c>
      <c r="F278" s="77" t="s">
        <v>176</v>
      </c>
      <c r="G278" s="27" t="s">
        <v>177</v>
      </c>
      <c r="H278" s="6">
        <f t="shared" si="13"/>
        <v>-3100</v>
      </c>
      <c r="I278" s="22">
        <f t="shared" si="14"/>
        <v>1.3333333333333333</v>
      </c>
      <c r="K278" t="s">
        <v>32</v>
      </c>
      <c r="L278">
        <v>8</v>
      </c>
      <c r="M278" s="2">
        <v>450</v>
      </c>
    </row>
    <row r="279" spans="2:13" ht="12.75">
      <c r="B279" s="281">
        <v>600</v>
      </c>
      <c r="C279" s="1" t="s">
        <v>178</v>
      </c>
      <c r="D279" s="12" t="s">
        <v>16</v>
      </c>
      <c r="E279" s="1" t="s">
        <v>37</v>
      </c>
      <c r="F279" s="77" t="s">
        <v>176</v>
      </c>
      <c r="G279" s="27" t="s">
        <v>177</v>
      </c>
      <c r="H279" s="6">
        <f t="shared" si="13"/>
        <v>-3700</v>
      </c>
      <c r="I279" s="22">
        <f t="shared" si="14"/>
        <v>1.3333333333333333</v>
      </c>
      <c r="K279" t="s">
        <v>32</v>
      </c>
      <c r="L279">
        <v>8</v>
      </c>
      <c r="M279" s="2">
        <v>450</v>
      </c>
    </row>
    <row r="280" spans="2:13" ht="12.75">
      <c r="B280" s="281">
        <v>600</v>
      </c>
      <c r="C280" s="1" t="s">
        <v>175</v>
      </c>
      <c r="D280" s="12" t="s">
        <v>16</v>
      </c>
      <c r="E280" s="1" t="s">
        <v>37</v>
      </c>
      <c r="F280" s="77" t="s">
        <v>176</v>
      </c>
      <c r="G280" s="27" t="s">
        <v>172</v>
      </c>
      <c r="H280" s="6">
        <f t="shared" si="13"/>
        <v>-4300</v>
      </c>
      <c r="I280" s="22">
        <f t="shared" si="14"/>
        <v>1.3333333333333333</v>
      </c>
      <c r="K280" t="s">
        <v>32</v>
      </c>
      <c r="L280">
        <v>8</v>
      </c>
      <c r="M280" s="2">
        <v>450</v>
      </c>
    </row>
    <row r="281" spans="2:13" ht="12.75">
      <c r="B281" s="281">
        <v>600</v>
      </c>
      <c r="C281" s="12" t="s">
        <v>178</v>
      </c>
      <c r="D281" s="12" t="s">
        <v>16</v>
      </c>
      <c r="E281" s="1" t="s">
        <v>37</v>
      </c>
      <c r="F281" s="77" t="s">
        <v>176</v>
      </c>
      <c r="G281" s="27" t="s">
        <v>172</v>
      </c>
      <c r="H281" s="6">
        <f t="shared" si="13"/>
        <v>-4900</v>
      </c>
      <c r="I281" s="22">
        <f t="shared" si="14"/>
        <v>1.3333333333333333</v>
      </c>
      <c r="K281" t="s">
        <v>32</v>
      </c>
      <c r="L281">
        <v>8</v>
      </c>
      <c r="M281" s="2">
        <v>450</v>
      </c>
    </row>
    <row r="282" spans="1:13" s="75" customFormat="1" ht="12.75">
      <c r="A282" s="11"/>
      <c r="B282" s="282">
        <f>SUM(B277:B281)</f>
        <v>4900</v>
      </c>
      <c r="C282" s="11" t="s">
        <v>43</v>
      </c>
      <c r="D282" s="11"/>
      <c r="E282" s="11"/>
      <c r="F282" s="110"/>
      <c r="G282" s="18"/>
      <c r="H282" s="73">
        <v>0</v>
      </c>
      <c r="I282" s="74">
        <f t="shared" si="14"/>
        <v>10.88888888888889</v>
      </c>
      <c r="M282" s="2">
        <v>450</v>
      </c>
    </row>
    <row r="283" spans="2:13" ht="12.75">
      <c r="B283" s="281"/>
      <c r="H283" s="6">
        <f t="shared" si="13"/>
        <v>0</v>
      </c>
      <c r="I283" s="22">
        <f t="shared" si="14"/>
        <v>0</v>
      </c>
      <c r="M283" s="2">
        <v>450</v>
      </c>
    </row>
    <row r="284" spans="2:13" ht="12.75">
      <c r="B284" s="281"/>
      <c r="H284" s="6">
        <f t="shared" si="13"/>
        <v>0</v>
      </c>
      <c r="I284" s="22">
        <f t="shared" si="14"/>
        <v>0</v>
      </c>
      <c r="M284" s="2">
        <v>450</v>
      </c>
    </row>
    <row r="285" spans="2:13" ht="12.75">
      <c r="B285" s="281">
        <v>1200</v>
      </c>
      <c r="C285" s="1" t="s">
        <v>44</v>
      </c>
      <c r="D285" s="12" t="s">
        <v>16</v>
      </c>
      <c r="E285" s="1" t="s">
        <v>45</v>
      </c>
      <c r="F285" s="77" t="s">
        <v>176</v>
      </c>
      <c r="G285" s="27" t="s">
        <v>117</v>
      </c>
      <c r="H285" s="6">
        <f t="shared" si="13"/>
        <v>-1200</v>
      </c>
      <c r="I285" s="22">
        <f t="shared" si="14"/>
        <v>2.6666666666666665</v>
      </c>
      <c r="K285" t="s">
        <v>32</v>
      </c>
      <c r="L285">
        <v>8</v>
      </c>
      <c r="M285" s="2">
        <v>450</v>
      </c>
    </row>
    <row r="286" spans="1:13" s="75" customFormat="1" ht="12.75">
      <c r="A286" s="11"/>
      <c r="B286" s="282">
        <f>SUM(B285)</f>
        <v>1200</v>
      </c>
      <c r="C286" s="11"/>
      <c r="D286" s="11"/>
      <c r="E286" s="11" t="s">
        <v>45</v>
      </c>
      <c r="F286" s="110"/>
      <c r="G286" s="18"/>
      <c r="H286" s="73">
        <v>0</v>
      </c>
      <c r="I286" s="74">
        <f t="shared" si="14"/>
        <v>2.6666666666666665</v>
      </c>
      <c r="M286" s="2">
        <v>450</v>
      </c>
    </row>
    <row r="287" spans="2:13" ht="12.75">
      <c r="B287" s="281"/>
      <c r="H287" s="6">
        <f>H286-B287</f>
        <v>0</v>
      </c>
      <c r="I287" s="22">
        <f>+B287/M287</f>
        <v>0</v>
      </c>
      <c r="M287" s="2">
        <v>450</v>
      </c>
    </row>
    <row r="288" spans="2:13" ht="12.75">
      <c r="B288" s="281"/>
      <c r="H288" s="6">
        <f>H287-B288</f>
        <v>0</v>
      </c>
      <c r="I288" s="22">
        <f t="shared" si="14"/>
        <v>0</v>
      </c>
      <c r="M288" s="2">
        <v>450</v>
      </c>
    </row>
    <row r="289" spans="2:13" ht="12.75">
      <c r="B289" s="281">
        <v>3000</v>
      </c>
      <c r="C289" s="1" t="s">
        <v>46</v>
      </c>
      <c r="D289" s="12" t="s">
        <v>16</v>
      </c>
      <c r="E289" s="1" t="s">
        <v>37</v>
      </c>
      <c r="F289" s="77" t="s">
        <v>179</v>
      </c>
      <c r="G289" s="27" t="s">
        <v>117</v>
      </c>
      <c r="H289" s="6">
        <f>H288-B289</f>
        <v>-3000</v>
      </c>
      <c r="I289" s="22">
        <v>6</v>
      </c>
      <c r="K289" t="s">
        <v>32</v>
      </c>
      <c r="L289">
        <v>8</v>
      </c>
      <c r="M289" s="2">
        <v>450</v>
      </c>
    </row>
    <row r="290" spans="2:13" ht="12.75">
      <c r="B290" s="281">
        <v>3000</v>
      </c>
      <c r="C290" s="1" t="s">
        <v>46</v>
      </c>
      <c r="D290" s="12" t="s">
        <v>16</v>
      </c>
      <c r="E290" s="1" t="s">
        <v>37</v>
      </c>
      <c r="F290" s="77" t="s">
        <v>179</v>
      </c>
      <c r="G290" s="27" t="s">
        <v>177</v>
      </c>
      <c r="H290" s="6">
        <f>H289-B290</f>
        <v>-6000</v>
      </c>
      <c r="I290" s="22">
        <v>6</v>
      </c>
      <c r="K290" t="s">
        <v>32</v>
      </c>
      <c r="L290">
        <v>8</v>
      </c>
      <c r="M290" s="2">
        <v>450</v>
      </c>
    </row>
    <row r="291" spans="2:13" ht="12.75">
      <c r="B291" s="281">
        <v>3000</v>
      </c>
      <c r="C291" s="1" t="s">
        <v>46</v>
      </c>
      <c r="D291" s="12" t="s">
        <v>16</v>
      </c>
      <c r="E291" s="1" t="s">
        <v>37</v>
      </c>
      <c r="F291" s="77" t="s">
        <v>179</v>
      </c>
      <c r="G291" s="27" t="s">
        <v>172</v>
      </c>
      <c r="H291" s="6">
        <f>H290-B291</f>
        <v>-9000</v>
      </c>
      <c r="I291" s="22">
        <v>6</v>
      </c>
      <c r="K291" t="s">
        <v>32</v>
      </c>
      <c r="L291">
        <v>8</v>
      </c>
      <c r="M291" s="2">
        <v>450</v>
      </c>
    </row>
    <row r="292" spans="1:256" s="75" customFormat="1" ht="12.75">
      <c r="A292" s="11"/>
      <c r="B292" s="282">
        <f>SUM(B289:B291)</f>
        <v>9000</v>
      </c>
      <c r="C292" s="11" t="s">
        <v>46</v>
      </c>
      <c r="D292" s="11"/>
      <c r="E292" s="11"/>
      <c r="F292" s="110"/>
      <c r="G292" s="18"/>
      <c r="H292" s="73">
        <v>0</v>
      </c>
      <c r="I292" s="74">
        <f t="shared" si="14"/>
        <v>20</v>
      </c>
      <c r="M292" s="2">
        <v>450</v>
      </c>
      <c r="IV292" s="75">
        <f>SUM(M292:IU292)</f>
        <v>450</v>
      </c>
    </row>
    <row r="293" spans="2:13" ht="12.75">
      <c r="B293" s="281"/>
      <c r="H293" s="6">
        <f>H292-B293</f>
        <v>0</v>
      </c>
      <c r="I293" s="22">
        <f>+B293/M293</f>
        <v>0</v>
      </c>
      <c r="M293" s="2">
        <v>450</v>
      </c>
    </row>
    <row r="294" spans="2:13" ht="12.75">
      <c r="B294" s="281"/>
      <c r="H294" s="6">
        <f>H293-B294</f>
        <v>0</v>
      </c>
      <c r="I294" s="22">
        <f t="shared" si="14"/>
        <v>0</v>
      </c>
      <c r="M294" s="2">
        <v>450</v>
      </c>
    </row>
    <row r="295" spans="2:13" ht="12.75">
      <c r="B295" s="281">
        <v>1000</v>
      </c>
      <c r="C295" s="1" t="s">
        <v>48</v>
      </c>
      <c r="D295" s="12" t="s">
        <v>16</v>
      </c>
      <c r="E295" s="1" t="s">
        <v>37</v>
      </c>
      <c r="F295" s="77" t="s">
        <v>176</v>
      </c>
      <c r="G295" s="27" t="s">
        <v>117</v>
      </c>
      <c r="H295" s="6">
        <f>H294-B295</f>
        <v>-1000</v>
      </c>
      <c r="I295" s="22">
        <v>2</v>
      </c>
      <c r="K295" t="s">
        <v>32</v>
      </c>
      <c r="L295">
        <v>8</v>
      </c>
      <c r="M295" s="2">
        <v>450</v>
      </c>
    </row>
    <row r="296" spans="2:13" ht="12.75">
      <c r="B296" s="281">
        <v>1000</v>
      </c>
      <c r="C296" s="1" t="s">
        <v>48</v>
      </c>
      <c r="D296" s="12" t="s">
        <v>16</v>
      </c>
      <c r="E296" s="1" t="s">
        <v>37</v>
      </c>
      <c r="F296" s="77" t="s">
        <v>176</v>
      </c>
      <c r="G296" s="27" t="s">
        <v>177</v>
      </c>
      <c r="H296" s="6">
        <f>H295-B296</f>
        <v>-2000</v>
      </c>
      <c r="I296" s="22">
        <v>2</v>
      </c>
      <c r="K296" t="s">
        <v>32</v>
      </c>
      <c r="L296">
        <v>8</v>
      </c>
      <c r="M296" s="2">
        <v>450</v>
      </c>
    </row>
    <row r="297" spans="2:13" ht="12.75">
      <c r="B297" s="281">
        <v>1000</v>
      </c>
      <c r="C297" s="1" t="s">
        <v>48</v>
      </c>
      <c r="D297" s="12" t="s">
        <v>16</v>
      </c>
      <c r="E297" s="1" t="s">
        <v>37</v>
      </c>
      <c r="F297" s="77" t="s">
        <v>176</v>
      </c>
      <c r="G297" s="27" t="s">
        <v>172</v>
      </c>
      <c r="H297" s="6">
        <f>H296-B297</f>
        <v>-3000</v>
      </c>
      <c r="I297" s="22">
        <v>2</v>
      </c>
      <c r="K297" t="s">
        <v>32</v>
      </c>
      <c r="L297">
        <v>8</v>
      </c>
      <c r="M297" s="2">
        <v>450</v>
      </c>
    </row>
    <row r="298" spans="1:13" s="75" customFormat="1" ht="12.75">
      <c r="A298" s="11"/>
      <c r="B298" s="282">
        <f>SUM(B295:B297)</f>
        <v>3000</v>
      </c>
      <c r="C298" s="11" t="s">
        <v>48</v>
      </c>
      <c r="D298" s="11"/>
      <c r="E298" s="11"/>
      <c r="F298" s="110"/>
      <c r="G298" s="18"/>
      <c r="H298" s="73">
        <v>0</v>
      </c>
      <c r="I298" s="74">
        <f t="shared" si="14"/>
        <v>6.666666666666667</v>
      </c>
      <c r="M298" s="2">
        <v>450</v>
      </c>
    </row>
    <row r="299" spans="2:13" ht="12.75">
      <c r="B299" s="281"/>
      <c r="H299" s="6">
        <f>H298-B299</f>
        <v>0</v>
      </c>
      <c r="I299" s="22">
        <f>+B299/M299</f>
        <v>0</v>
      </c>
      <c r="M299" s="2">
        <v>450</v>
      </c>
    </row>
    <row r="300" spans="2:13" ht="12.75">
      <c r="B300" s="281"/>
      <c r="H300" s="6">
        <f>H299-B300</f>
        <v>0</v>
      </c>
      <c r="I300" s="22">
        <f t="shared" si="14"/>
        <v>0</v>
      </c>
      <c r="M300" s="2">
        <v>450</v>
      </c>
    </row>
    <row r="301" spans="2:13" ht="12.75">
      <c r="B301" s="281">
        <v>1500</v>
      </c>
      <c r="C301" s="1" t="s">
        <v>58</v>
      </c>
      <c r="D301" s="12" t="s">
        <v>16</v>
      </c>
      <c r="E301" s="1" t="s">
        <v>59</v>
      </c>
      <c r="F301" s="77" t="s">
        <v>176</v>
      </c>
      <c r="G301" s="27" t="s">
        <v>177</v>
      </c>
      <c r="H301" s="6">
        <f>H300-B301</f>
        <v>-1500</v>
      </c>
      <c r="I301" s="22">
        <f t="shared" si="14"/>
        <v>3.3333333333333335</v>
      </c>
      <c r="K301" t="s">
        <v>32</v>
      </c>
      <c r="L301">
        <v>8</v>
      </c>
      <c r="M301" s="2">
        <v>450</v>
      </c>
    </row>
    <row r="302" spans="1:13" s="75" customFormat="1" ht="12.75">
      <c r="A302" s="11"/>
      <c r="B302" s="282">
        <f>SUM(B301)</f>
        <v>1500</v>
      </c>
      <c r="C302" s="11"/>
      <c r="D302" s="11"/>
      <c r="E302" s="11" t="s">
        <v>59</v>
      </c>
      <c r="F302" s="110"/>
      <c r="G302" s="18"/>
      <c r="H302" s="73">
        <v>0</v>
      </c>
      <c r="I302" s="74">
        <f t="shared" si="14"/>
        <v>3.3333333333333335</v>
      </c>
      <c r="M302" s="2">
        <v>450</v>
      </c>
    </row>
    <row r="303" spans="8:13" ht="12.75">
      <c r="H303" s="6">
        <f>H302-B303</f>
        <v>0</v>
      </c>
      <c r="I303" s="22">
        <f t="shared" si="14"/>
        <v>0</v>
      </c>
      <c r="M303" s="2">
        <v>450</v>
      </c>
    </row>
    <row r="304" spans="8:13" ht="12.75">
      <c r="H304" s="6">
        <f>H303-B304</f>
        <v>0</v>
      </c>
      <c r="I304" s="22">
        <f t="shared" si="14"/>
        <v>0</v>
      </c>
      <c r="M304" s="2">
        <v>450</v>
      </c>
    </row>
    <row r="305" spans="8:13" ht="12.75">
      <c r="H305" s="6">
        <f>H304-B305</f>
        <v>0</v>
      </c>
      <c r="I305" s="22">
        <f t="shared" si="14"/>
        <v>0</v>
      </c>
      <c r="M305" s="2">
        <v>450</v>
      </c>
    </row>
    <row r="306" spans="8:13" ht="12.75">
      <c r="H306" s="6">
        <f>H305-B306</f>
        <v>0</v>
      </c>
      <c r="I306" s="22">
        <f>+B306/M306</f>
        <v>0</v>
      </c>
      <c r="M306" s="2">
        <v>450</v>
      </c>
    </row>
    <row r="307" spans="1:13" s="75" customFormat="1" ht="12" customHeight="1">
      <c r="A307" s="11"/>
      <c r="B307" s="260">
        <f>+B317+B323+B311</f>
        <v>14500</v>
      </c>
      <c r="C307" s="69" t="s">
        <v>180</v>
      </c>
      <c r="D307" s="70" t="s">
        <v>168</v>
      </c>
      <c r="E307" s="69" t="s">
        <v>82</v>
      </c>
      <c r="F307" s="71" t="s">
        <v>83</v>
      </c>
      <c r="G307" s="72" t="s">
        <v>84</v>
      </c>
      <c r="H307" s="73"/>
      <c r="I307" s="74">
        <f>+B307/M307</f>
        <v>32.22222222222222</v>
      </c>
      <c r="J307" s="74"/>
      <c r="K307" s="74"/>
      <c r="M307" s="2">
        <v>450</v>
      </c>
    </row>
    <row r="308" spans="2:13" ht="12.75">
      <c r="B308" s="261"/>
      <c r="H308" s="6">
        <f>H307-B308</f>
        <v>0</v>
      </c>
      <c r="I308" s="22">
        <f t="shared" si="14"/>
        <v>0</v>
      </c>
      <c r="M308" s="2">
        <v>450</v>
      </c>
    </row>
    <row r="309" spans="2:13" ht="12.75">
      <c r="B309" s="261">
        <v>2500</v>
      </c>
      <c r="C309" s="1" t="s">
        <v>31</v>
      </c>
      <c r="D309" s="1" t="s">
        <v>16</v>
      </c>
      <c r="E309" s="1" t="s">
        <v>948</v>
      </c>
      <c r="F309" s="78" t="s">
        <v>949</v>
      </c>
      <c r="G309" s="27" t="s">
        <v>117</v>
      </c>
      <c r="H309" s="6">
        <f>H308-B309</f>
        <v>-2500</v>
      </c>
      <c r="I309" s="22">
        <f t="shared" si="14"/>
        <v>5.555555555555555</v>
      </c>
      <c r="K309" t="s">
        <v>31</v>
      </c>
      <c r="L309">
        <v>9</v>
      </c>
      <c r="M309" s="2">
        <v>450</v>
      </c>
    </row>
    <row r="310" spans="1:13" s="15" customFormat="1" ht="12.75">
      <c r="A310" s="12"/>
      <c r="B310" s="262">
        <v>2500</v>
      </c>
      <c r="C310" s="12" t="s">
        <v>31</v>
      </c>
      <c r="D310" s="12" t="s">
        <v>16</v>
      </c>
      <c r="E310" s="12" t="s">
        <v>948</v>
      </c>
      <c r="F310" s="78" t="s">
        <v>950</v>
      </c>
      <c r="G310" s="29" t="s">
        <v>172</v>
      </c>
      <c r="H310" s="28">
        <f>H309-B310</f>
        <v>-5000</v>
      </c>
      <c r="I310" s="39">
        <f t="shared" si="14"/>
        <v>5.555555555555555</v>
      </c>
      <c r="K310" s="15" t="s">
        <v>31</v>
      </c>
      <c r="L310" s="15">
        <v>9</v>
      </c>
      <c r="M310" s="2">
        <v>450</v>
      </c>
    </row>
    <row r="311" spans="1:13" s="75" customFormat="1" ht="12.75">
      <c r="A311" s="11"/>
      <c r="B311" s="260">
        <f>SUM(B309:B310)</f>
        <v>5000</v>
      </c>
      <c r="C311" s="11"/>
      <c r="D311" s="11"/>
      <c r="E311" s="11"/>
      <c r="F311" s="110"/>
      <c r="G311" s="18"/>
      <c r="H311" s="73">
        <f>H308-B311</f>
        <v>-5000</v>
      </c>
      <c r="I311" s="74">
        <f t="shared" si="14"/>
        <v>11.11111111111111</v>
      </c>
      <c r="M311" s="2">
        <v>450</v>
      </c>
    </row>
    <row r="312" spans="2:13" ht="12.75">
      <c r="B312" s="261"/>
      <c r="H312" s="6">
        <v>0</v>
      </c>
      <c r="I312" s="22">
        <f>+B312/M312</f>
        <v>0</v>
      </c>
      <c r="M312" s="2">
        <v>450</v>
      </c>
    </row>
    <row r="313" spans="2:13" ht="12.75">
      <c r="B313" s="261"/>
      <c r="H313" s="6">
        <v>0</v>
      </c>
      <c r="I313" s="22">
        <f>+B313/M313</f>
        <v>0</v>
      </c>
      <c r="M313" s="2">
        <v>450</v>
      </c>
    </row>
    <row r="314" spans="2:13" ht="12.75">
      <c r="B314" s="262">
        <v>1500</v>
      </c>
      <c r="C314" s="1" t="s">
        <v>88</v>
      </c>
      <c r="D314" s="12" t="s">
        <v>25</v>
      </c>
      <c r="E314" s="1" t="s">
        <v>89</v>
      </c>
      <c r="F314" s="77" t="s">
        <v>181</v>
      </c>
      <c r="G314" s="27" t="s">
        <v>117</v>
      </c>
      <c r="H314" s="6">
        <f>H311-B314</f>
        <v>-6500</v>
      </c>
      <c r="I314" s="22">
        <f t="shared" si="14"/>
        <v>3.3333333333333335</v>
      </c>
      <c r="J314" s="36"/>
      <c r="K314" t="s">
        <v>85</v>
      </c>
      <c r="L314" s="36">
        <v>9</v>
      </c>
      <c r="M314" s="2">
        <v>450</v>
      </c>
    </row>
    <row r="315" spans="2:13" ht="12.75">
      <c r="B315" s="262">
        <v>2500</v>
      </c>
      <c r="C315" s="32" t="s">
        <v>92</v>
      </c>
      <c r="D315" s="12" t="s">
        <v>25</v>
      </c>
      <c r="E315" s="32" t="s">
        <v>89</v>
      </c>
      <c r="F315" s="77" t="s">
        <v>182</v>
      </c>
      <c r="G315" s="27" t="s">
        <v>117</v>
      </c>
      <c r="H315" s="6">
        <f>H314-B315</f>
        <v>-9000</v>
      </c>
      <c r="I315" s="22">
        <f t="shared" si="14"/>
        <v>5.555555555555555</v>
      </c>
      <c r="K315" t="s">
        <v>85</v>
      </c>
      <c r="L315" s="36">
        <v>9</v>
      </c>
      <c r="M315" s="2">
        <v>450</v>
      </c>
    </row>
    <row r="316" spans="2:13" ht="12.75">
      <c r="B316" s="262">
        <v>2500</v>
      </c>
      <c r="C316" s="12" t="s">
        <v>94</v>
      </c>
      <c r="D316" s="12" t="s">
        <v>25</v>
      </c>
      <c r="E316" s="34" t="s">
        <v>89</v>
      </c>
      <c r="F316" s="77" t="s">
        <v>182</v>
      </c>
      <c r="G316" s="27" t="s">
        <v>172</v>
      </c>
      <c r="H316" s="6">
        <f>H315-B316</f>
        <v>-11500</v>
      </c>
      <c r="I316" s="22">
        <f t="shared" si="14"/>
        <v>5.555555555555555</v>
      </c>
      <c r="K316" t="s">
        <v>85</v>
      </c>
      <c r="L316" s="36">
        <v>9</v>
      </c>
      <c r="M316" s="2">
        <v>450</v>
      </c>
    </row>
    <row r="317" spans="1:13" s="75" customFormat="1" ht="12.75">
      <c r="A317" s="11"/>
      <c r="B317" s="260">
        <f>SUM(B314:B316)</f>
        <v>6500</v>
      </c>
      <c r="C317" s="11" t="s">
        <v>43</v>
      </c>
      <c r="D317" s="11"/>
      <c r="E317" s="11"/>
      <c r="F317" s="110"/>
      <c r="G317" s="18"/>
      <c r="H317" s="73">
        <v>0</v>
      </c>
      <c r="I317" s="74">
        <f t="shared" si="14"/>
        <v>14.444444444444445</v>
      </c>
      <c r="M317" s="2">
        <v>450</v>
      </c>
    </row>
    <row r="318" spans="2:13" ht="12.75">
      <c r="B318" s="261"/>
      <c r="H318" s="6">
        <f>H317-B318</f>
        <v>0</v>
      </c>
      <c r="I318" s="22">
        <f t="shared" si="14"/>
        <v>0</v>
      </c>
      <c r="M318" s="2">
        <v>450</v>
      </c>
    </row>
    <row r="319" spans="2:13" ht="12.75">
      <c r="B319" s="261"/>
      <c r="H319" s="6">
        <f>H318-B319</f>
        <v>0</v>
      </c>
      <c r="I319" s="22">
        <f t="shared" si="14"/>
        <v>0</v>
      </c>
      <c r="M319" s="2">
        <v>450</v>
      </c>
    </row>
    <row r="320" spans="2:13" ht="12.75">
      <c r="B320" s="261">
        <v>1000</v>
      </c>
      <c r="C320" s="12" t="s">
        <v>97</v>
      </c>
      <c r="D320" s="12" t="s">
        <v>25</v>
      </c>
      <c r="E320" s="1" t="s">
        <v>89</v>
      </c>
      <c r="F320" s="77" t="s">
        <v>182</v>
      </c>
      <c r="G320" s="27" t="s">
        <v>117</v>
      </c>
      <c r="H320" s="6">
        <f>H319-B320</f>
        <v>-1000</v>
      </c>
      <c r="I320" s="22">
        <f t="shared" si="14"/>
        <v>2.2222222222222223</v>
      </c>
      <c r="K320" t="s">
        <v>85</v>
      </c>
      <c r="L320" s="36">
        <v>9</v>
      </c>
      <c r="M320" s="2">
        <v>450</v>
      </c>
    </row>
    <row r="321" spans="2:13" ht="12.75">
      <c r="B321" s="261">
        <v>1000</v>
      </c>
      <c r="C321" s="12" t="s">
        <v>97</v>
      </c>
      <c r="D321" s="12" t="s">
        <v>25</v>
      </c>
      <c r="E321" s="1" t="s">
        <v>89</v>
      </c>
      <c r="F321" s="77" t="s">
        <v>182</v>
      </c>
      <c r="G321" s="27" t="s">
        <v>177</v>
      </c>
      <c r="H321" s="6">
        <f>H320-B321</f>
        <v>-2000</v>
      </c>
      <c r="I321" s="22">
        <f t="shared" si="14"/>
        <v>2.2222222222222223</v>
      </c>
      <c r="K321" t="s">
        <v>85</v>
      </c>
      <c r="L321" s="36">
        <v>9</v>
      </c>
      <c r="M321" s="2">
        <v>450</v>
      </c>
    </row>
    <row r="322" spans="2:13" ht="12.75">
      <c r="B322" s="261">
        <v>1000</v>
      </c>
      <c r="C322" s="12" t="s">
        <v>97</v>
      </c>
      <c r="D322" s="12" t="s">
        <v>25</v>
      </c>
      <c r="E322" s="1" t="s">
        <v>89</v>
      </c>
      <c r="F322" s="77" t="s">
        <v>182</v>
      </c>
      <c r="G322" s="27" t="s">
        <v>172</v>
      </c>
      <c r="H322" s="6">
        <f>H321-B322</f>
        <v>-3000</v>
      </c>
      <c r="I322" s="22">
        <f t="shared" si="14"/>
        <v>2.2222222222222223</v>
      </c>
      <c r="K322" t="s">
        <v>85</v>
      </c>
      <c r="L322" s="36">
        <v>9</v>
      </c>
      <c r="M322" s="2">
        <v>450</v>
      </c>
    </row>
    <row r="323" spans="1:13" s="75" customFormat="1" ht="12" customHeight="1">
      <c r="A323" s="11"/>
      <c r="B323" s="260">
        <f>SUM(B320:B322)</f>
        <v>3000</v>
      </c>
      <c r="C323" s="11" t="s">
        <v>48</v>
      </c>
      <c r="D323" s="11"/>
      <c r="E323" s="11"/>
      <c r="F323" s="110"/>
      <c r="G323" s="18"/>
      <c r="H323" s="73">
        <v>0</v>
      </c>
      <c r="I323" s="74">
        <f t="shared" si="14"/>
        <v>6.666666666666667</v>
      </c>
      <c r="M323" s="2">
        <v>450</v>
      </c>
    </row>
    <row r="324" spans="8:13" ht="12.75">
      <c r="H324" s="6">
        <f>H323-B324</f>
        <v>0</v>
      </c>
      <c r="I324" s="22">
        <f t="shared" si="14"/>
        <v>0</v>
      </c>
      <c r="M324" s="2">
        <v>450</v>
      </c>
    </row>
    <row r="325" spans="8:13" ht="12.75">
      <c r="H325" s="6">
        <f>H324-B325</f>
        <v>0</v>
      </c>
      <c r="I325" s="22">
        <f t="shared" si="14"/>
        <v>0</v>
      </c>
      <c r="M325" s="2">
        <v>450</v>
      </c>
    </row>
    <row r="326" spans="8:13" ht="12.75">
      <c r="H326" s="6">
        <f>H325-B326</f>
        <v>0</v>
      </c>
      <c r="I326" s="22">
        <f t="shared" si="14"/>
        <v>0</v>
      </c>
      <c r="M326" s="2">
        <v>450</v>
      </c>
    </row>
    <row r="327" spans="1:13" s="75" customFormat="1" ht="12" customHeight="1">
      <c r="A327" s="11"/>
      <c r="B327" s="260">
        <f>+B340+B345+B350+B354+B331</f>
        <v>26600</v>
      </c>
      <c r="C327" s="69" t="s">
        <v>183</v>
      </c>
      <c r="D327" s="70" t="s">
        <v>218</v>
      </c>
      <c r="E327" s="69" t="s">
        <v>184</v>
      </c>
      <c r="F327" s="71" t="s">
        <v>185</v>
      </c>
      <c r="G327" s="72" t="s">
        <v>84</v>
      </c>
      <c r="H327" s="73"/>
      <c r="I327" s="74">
        <f>+B327/M327</f>
        <v>59.111111111111114</v>
      </c>
      <c r="J327" s="74"/>
      <c r="K327" s="74"/>
      <c r="M327" s="2">
        <v>450</v>
      </c>
    </row>
    <row r="328" spans="2:13" ht="12.75">
      <c r="B328" s="261"/>
      <c r="H328" s="6">
        <f>H327-B328</f>
        <v>0</v>
      </c>
      <c r="I328" s="22">
        <f t="shared" si="14"/>
        <v>0</v>
      </c>
      <c r="M328" s="2">
        <v>450</v>
      </c>
    </row>
    <row r="329" spans="2:13" ht="12.75">
      <c r="B329" s="261">
        <v>3000</v>
      </c>
      <c r="C329" s="1" t="s">
        <v>31</v>
      </c>
      <c r="D329" s="1" t="s">
        <v>16</v>
      </c>
      <c r="E329" s="1" t="s">
        <v>103</v>
      </c>
      <c r="F329" s="77" t="s">
        <v>186</v>
      </c>
      <c r="G329" s="27" t="s">
        <v>117</v>
      </c>
      <c r="H329" s="6">
        <f>H328-B329</f>
        <v>-3000</v>
      </c>
      <c r="I329" s="22">
        <v>6</v>
      </c>
      <c r="K329" t="s">
        <v>31</v>
      </c>
      <c r="L329">
        <v>10</v>
      </c>
      <c r="M329" s="2">
        <v>450</v>
      </c>
    </row>
    <row r="330" spans="2:13" ht="12.75">
      <c r="B330" s="261">
        <v>3000</v>
      </c>
      <c r="C330" s="1" t="s">
        <v>31</v>
      </c>
      <c r="D330" s="1" t="s">
        <v>16</v>
      </c>
      <c r="E330" s="1" t="s">
        <v>103</v>
      </c>
      <c r="F330" s="77" t="s">
        <v>187</v>
      </c>
      <c r="G330" s="27" t="s">
        <v>177</v>
      </c>
      <c r="H330" s="6">
        <f>H329-B330</f>
        <v>-6000</v>
      </c>
      <c r="I330" s="22">
        <v>6</v>
      </c>
      <c r="K330" t="s">
        <v>31</v>
      </c>
      <c r="L330">
        <v>10</v>
      </c>
      <c r="M330" s="2">
        <v>450</v>
      </c>
    </row>
    <row r="331" spans="1:13" s="75" customFormat="1" ht="12.75">
      <c r="A331" s="11"/>
      <c r="B331" s="260">
        <f>SUM(B329:B330)</f>
        <v>6000</v>
      </c>
      <c r="C331" s="11" t="s">
        <v>31</v>
      </c>
      <c r="D331" s="11"/>
      <c r="E331" s="11"/>
      <c r="F331" s="110"/>
      <c r="G331" s="18"/>
      <c r="H331" s="73">
        <v>0</v>
      </c>
      <c r="I331" s="74">
        <f t="shared" si="14"/>
        <v>13.333333333333334</v>
      </c>
      <c r="M331" s="2">
        <v>450</v>
      </c>
    </row>
    <row r="332" spans="2:13" ht="12.75">
      <c r="B332" s="261"/>
      <c r="H332" s="6">
        <f aca="true" t="shared" si="15" ref="H332:H339">H331-B332</f>
        <v>0</v>
      </c>
      <c r="I332" s="22">
        <f t="shared" si="14"/>
        <v>0</v>
      </c>
      <c r="M332" s="2">
        <v>450</v>
      </c>
    </row>
    <row r="333" spans="2:13" ht="12.75">
      <c r="B333" s="261"/>
      <c r="H333" s="6">
        <f t="shared" si="15"/>
        <v>0</v>
      </c>
      <c r="I333" s="22">
        <f t="shared" si="14"/>
        <v>0</v>
      </c>
      <c r="M333" s="2">
        <v>450</v>
      </c>
    </row>
    <row r="334" spans="2:13" ht="12.75">
      <c r="B334" s="261">
        <v>700</v>
      </c>
      <c r="C334" s="1" t="s">
        <v>188</v>
      </c>
      <c r="D334" s="12" t="s">
        <v>16</v>
      </c>
      <c r="E334" s="1" t="s">
        <v>119</v>
      </c>
      <c r="F334" s="77" t="s">
        <v>189</v>
      </c>
      <c r="G334" s="27" t="s">
        <v>117</v>
      </c>
      <c r="H334" s="6">
        <f t="shared" si="15"/>
        <v>-700</v>
      </c>
      <c r="I334" s="22">
        <f t="shared" si="14"/>
        <v>1.5555555555555556</v>
      </c>
      <c r="K334" t="s">
        <v>103</v>
      </c>
      <c r="L334">
        <v>10</v>
      </c>
      <c r="M334" s="2">
        <v>450</v>
      </c>
    </row>
    <row r="335" spans="2:13" ht="12.75">
      <c r="B335" s="261">
        <v>700</v>
      </c>
      <c r="C335" s="1" t="s">
        <v>190</v>
      </c>
      <c r="D335" s="12" t="s">
        <v>16</v>
      </c>
      <c r="E335" s="1" t="s">
        <v>119</v>
      </c>
      <c r="F335" s="77" t="s">
        <v>189</v>
      </c>
      <c r="G335" s="27" t="s">
        <v>117</v>
      </c>
      <c r="H335" s="6">
        <f t="shared" si="15"/>
        <v>-1400</v>
      </c>
      <c r="I335" s="22">
        <f t="shared" si="14"/>
        <v>1.5555555555555556</v>
      </c>
      <c r="K335" t="s">
        <v>103</v>
      </c>
      <c r="L335">
        <v>10</v>
      </c>
      <c r="M335" s="2">
        <v>450</v>
      </c>
    </row>
    <row r="336" spans="2:13" ht="12.75">
      <c r="B336" s="261">
        <v>700</v>
      </c>
      <c r="C336" s="1" t="s">
        <v>188</v>
      </c>
      <c r="D336" s="12" t="s">
        <v>16</v>
      </c>
      <c r="E336" s="1" t="s">
        <v>119</v>
      </c>
      <c r="F336" s="77" t="s">
        <v>189</v>
      </c>
      <c r="G336" s="27" t="s">
        <v>117</v>
      </c>
      <c r="H336" s="6">
        <f t="shared" si="15"/>
        <v>-2100</v>
      </c>
      <c r="I336" s="22">
        <f>+B336/M336</f>
        <v>1.5555555555555556</v>
      </c>
      <c r="K336" t="s">
        <v>103</v>
      </c>
      <c r="L336">
        <v>10</v>
      </c>
      <c r="M336" s="2">
        <v>450</v>
      </c>
    </row>
    <row r="337" spans="2:13" ht="12.75">
      <c r="B337" s="261">
        <v>3000</v>
      </c>
      <c r="C337" s="1" t="s">
        <v>191</v>
      </c>
      <c r="D337" s="12" t="s">
        <v>16</v>
      </c>
      <c r="E337" s="1" t="s">
        <v>119</v>
      </c>
      <c r="F337" s="77" t="s">
        <v>192</v>
      </c>
      <c r="G337" s="27" t="s">
        <v>117</v>
      </c>
      <c r="H337" s="6">
        <f t="shared" si="15"/>
        <v>-5100</v>
      </c>
      <c r="I337" s="22">
        <f>+B337/M337</f>
        <v>6.666666666666667</v>
      </c>
      <c r="K337" t="s">
        <v>103</v>
      </c>
      <c r="L337">
        <v>10</v>
      </c>
      <c r="M337" s="2">
        <v>450</v>
      </c>
    </row>
    <row r="338" spans="2:13" ht="12.75">
      <c r="B338" s="261">
        <v>3500</v>
      </c>
      <c r="C338" s="1" t="s">
        <v>193</v>
      </c>
      <c r="D338" s="12" t="s">
        <v>16</v>
      </c>
      <c r="E338" s="1" t="s">
        <v>119</v>
      </c>
      <c r="F338" s="77" t="s">
        <v>194</v>
      </c>
      <c r="G338" s="27" t="s">
        <v>177</v>
      </c>
      <c r="H338" s="6">
        <f t="shared" si="15"/>
        <v>-8600</v>
      </c>
      <c r="I338" s="22">
        <f>+B338/M338</f>
        <v>7.777777777777778</v>
      </c>
      <c r="K338" t="s">
        <v>103</v>
      </c>
      <c r="L338">
        <v>10</v>
      </c>
      <c r="M338" s="2">
        <v>450</v>
      </c>
    </row>
    <row r="339" spans="2:13" ht="12.75">
      <c r="B339" s="261">
        <v>3500</v>
      </c>
      <c r="C339" s="1" t="s">
        <v>195</v>
      </c>
      <c r="D339" s="12" t="s">
        <v>16</v>
      </c>
      <c r="E339" s="1" t="s">
        <v>119</v>
      </c>
      <c r="F339" s="77" t="s">
        <v>196</v>
      </c>
      <c r="G339" s="27" t="s">
        <v>177</v>
      </c>
      <c r="H339" s="6">
        <f t="shared" si="15"/>
        <v>-12100</v>
      </c>
      <c r="I339" s="22">
        <f>+B339/M339</f>
        <v>7.777777777777778</v>
      </c>
      <c r="K339" t="s">
        <v>103</v>
      </c>
      <c r="L339">
        <v>10</v>
      </c>
      <c r="M339" s="2">
        <v>450</v>
      </c>
    </row>
    <row r="340" spans="1:13" s="75" customFormat="1" ht="12.75">
      <c r="A340" s="11"/>
      <c r="B340" s="260">
        <f>SUM(B334:B339)</f>
        <v>12100</v>
      </c>
      <c r="C340" s="11" t="s">
        <v>43</v>
      </c>
      <c r="D340" s="11"/>
      <c r="E340" s="11"/>
      <c r="F340" s="110"/>
      <c r="G340" s="18"/>
      <c r="H340" s="73">
        <v>0</v>
      </c>
      <c r="I340" s="74">
        <f aca="true" t="shared" si="16" ref="I340:I400">+B340/M340</f>
        <v>26.88888888888889</v>
      </c>
      <c r="M340" s="2">
        <v>450</v>
      </c>
    </row>
    <row r="341" spans="2:13" ht="12.75">
      <c r="B341" s="261"/>
      <c r="H341" s="6">
        <f>H340-B341</f>
        <v>0</v>
      </c>
      <c r="I341" s="22">
        <f t="shared" si="16"/>
        <v>0</v>
      </c>
      <c r="M341" s="2">
        <v>450</v>
      </c>
    </row>
    <row r="342" spans="2:13" ht="12.75">
      <c r="B342" s="261"/>
      <c r="H342" s="6">
        <f>H341-B342</f>
        <v>0</v>
      </c>
      <c r="I342" s="22">
        <f t="shared" si="16"/>
        <v>0</v>
      </c>
      <c r="M342" s="2">
        <v>450</v>
      </c>
    </row>
    <row r="343" spans="2:13" ht="12.75">
      <c r="B343" s="262">
        <v>2000</v>
      </c>
      <c r="C343" s="1" t="s">
        <v>44</v>
      </c>
      <c r="D343" s="12" t="s">
        <v>16</v>
      </c>
      <c r="E343" s="1" t="s">
        <v>45</v>
      </c>
      <c r="F343" s="77" t="s">
        <v>189</v>
      </c>
      <c r="G343" s="27" t="s">
        <v>117</v>
      </c>
      <c r="H343" s="6">
        <f aca="true" t="shared" si="17" ref="H343:H349">H342-B343</f>
        <v>-2000</v>
      </c>
      <c r="I343" s="22">
        <f t="shared" si="16"/>
        <v>4.444444444444445</v>
      </c>
      <c r="K343" t="s">
        <v>103</v>
      </c>
      <c r="L343">
        <v>10</v>
      </c>
      <c r="M343" s="2">
        <v>450</v>
      </c>
    </row>
    <row r="344" spans="1:13" s="75" customFormat="1" ht="12.75">
      <c r="A344" s="1"/>
      <c r="B344" s="262">
        <v>1500</v>
      </c>
      <c r="C344" s="1" t="s">
        <v>44</v>
      </c>
      <c r="D344" s="12" t="s">
        <v>16</v>
      </c>
      <c r="E344" s="1" t="s">
        <v>45</v>
      </c>
      <c r="F344" s="77" t="s">
        <v>189</v>
      </c>
      <c r="G344" s="27" t="s">
        <v>177</v>
      </c>
      <c r="H344" s="6">
        <f t="shared" si="17"/>
        <v>-3500</v>
      </c>
      <c r="I344" s="22">
        <f t="shared" si="16"/>
        <v>3.3333333333333335</v>
      </c>
      <c r="J344"/>
      <c r="K344" t="s">
        <v>103</v>
      </c>
      <c r="L344">
        <v>10</v>
      </c>
      <c r="M344" s="2">
        <v>450</v>
      </c>
    </row>
    <row r="345" spans="1:13" s="75" customFormat="1" ht="12.75">
      <c r="A345" s="11"/>
      <c r="B345" s="260">
        <f>SUM(B343:B344)</f>
        <v>3500</v>
      </c>
      <c r="C345" s="11"/>
      <c r="D345" s="11"/>
      <c r="E345" s="11" t="s">
        <v>45</v>
      </c>
      <c r="F345" s="110"/>
      <c r="G345" s="18"/>
      <c r="H345" s="73">
        <v>0</v>
      </c>
      <c r="I345" s="74">
        <f t="shared" si="16"/>
        <v>7.777777777777778</v>
      </c>
      <c r="M345" s="2">
        <v>450</v>
      </c>
    </row>
    <row r="346" spans="2:13" ht="12.75">
      <c r="B346" s="261"/>
      <c r="H346" s="6">
        <f t="shared" si="17"/>
        <v>0</v>
      </c>
      <c r="I346" s="22">
        <f t="shared" si="16"/>
        <v>0</v>
      </c>
      <c r="M346" s="2">
        <v>450</v>
      </c>
    </row>
    <row r="347" spans="2:13" ht="12.75">
      <c r="B347" s="261"/>
      <c r="H347" s="6">
        <f t="shared" si="17"/>
        <v>0</v>
      </c>
      <c r="I347" s="22">
        <f t="shared" si="16"/>
        <v>0</v>
      </c>
      <c r="J347" s="15"/>
      <c r="M347" s="2">
        <v>450</v>
      </c>
    </row>
    <row r="348" spans="2:13" ht="12.75">
      <c r="B348" s="261">
        <v>2000</v>
      </c>
      <c r="C348" s="1" t="s">
        <v>48</v>
      </c>
      <c r="D348" s="12" t="s">
        <v>16</v>
      </c>
      <c r="E348" s="1" t="s">
        <v>119</v>
      </c>
      <c r="F348" s="77" t="s">
        <v>189</v>
      </c>
      <c r="G348" s="27" t="s">
        <v>117</v>
      </c>
      <c r="H348" s="6">
        <f t="shared" si="17"/>
        <v>-2000</v>
      </c>
      <c r="I348" s="22">
        <v>4</v>
      </c>
      <c r="K348" t="s">
        <v>103</v>
      </c>
      <c r="L348">
        <v>10</v>
      </c>
      <c r="M348" s="2">
        <v>450</v>
      </c>
    </row>
    <row r="349" spans="1:13" s="75" customFormat="1" ht="12.75">
      <c r="A349" s="1"/>
      <c r="B349" s="262">
        <v>2000</v>
      </c>
      <c r="C349" s="1" t="s">
        <v>48</v>
      </c>
      <c r="D349" s="12" t="s">
        <v>16</v>
      </c>
      <c r="E349" s="1" t="s">
        <v>119</v>
      </c>
      <c r="F349" s="77" t="s">
        <v>189</v>
      </c>
      <c r="G349" s="27" t="s">
        <v>177</v>
      </c>
      <c r="H349" s="6">
        <f t="shared" si="17"/>
        <v>-4000</v>
      </c>
      <c r="I349" s="22">
        <v>4</v>
      </c>
      <c r="J349"/>
      <c r="K349" t="s">
        <v>103</v>
      </c>
      <c r="L349">
        <v>10</v>
      </c>
      <c r="M349" s="2">
        <v>450</v>
      </c>
    </row>
    <row r="350" spans="1:13" s="75" customFormat="1" ht="12.75">
      <c r="A350" s="11"/>
      <c r="B350" s="260">
        <f>SUM(B348:B349)</f>
        <v>4000</v>
      </c>
      <c r="C350" s="11" t="s">
        <v>48</v>
      </c>
      <c r="D350" s="11"/>
      <c r="E350" s="11"/>
      <c r="F350" s="110"/>
      <c r="G350" s="18"/>
      <c r="H350" s="73">
        <v>0</v>
      </c>
      <c r="I350" s="74">
        <f t="shared" si="16"/>
        <v>8.88888888888889</v>
      </c>
      <c r="M350" s="2">
        <v>450</v>
      </c>
    </row>
    <row r="351" spans="2:13" ht="12.75">
      <c r="B351" s="261"/>
      <c r="H351" s="6">
        <f>H350-B351</f>
        <v>0</v>
      </c>
      <c r="I351" s="22">
        <f t="shared" si="16"/>
        <v>0</v>
      </c>
      <c r="M351" s="2">
        <v>450</v>
      </c>
    </row>
    <row r="352" spans="2:13" ht="12.75">
      <c r="B352" s="261"/>
      <c r="H352" s="6">
        <f>H351-B352</f>
        <v>0</v>
      </c>
      <c r="I352" s="22">
        <f t="shared" si="16"/>
        <v>0</v>
      </c>
      <c r="M352" s="2">
        <v>450</v>
      </c>
    </row>
    <row r="353" spans="2:13" ht="12.75">
      <c r="B353" s="262">
        <v>1000</v>
      </c>
      <c r="C353" s="12" t="s">
        <v>58</v>
      </c>
      <c r="D353" s="12" t="s">
        <v>16</v>
      </c>
      <c r="E353" s="1" t="s">
        <v>122</v>
      </c>
      <c r="F353" s="77" t="s">
        <v>189</v>
      </c>
      <c r="G353" s="27" t="s">
        <v>177</v>
      </c>
      <c r="H353" s="6">
        <f>H352-B353</f>
        <v>-1000</v>
      </c>
      <c r="I353" s="22">
        <f t="shared" si="16"/>
        <v>2.2222222222222223</v>
      </c>
      <c r="K353" t="s">
        <v>103</v>
      </c>
      <c r="L353">
        <v>10</v>
      </c>
      <c r="M353" s="2">
        <v>450</v>
      </c>
    </row>
    <row r="354" spans="1:13" s="75" customFormat="1" ht="12.75">
      <c r="A354" s="11"/>
      <c r="B354" s="260">
        <f>SUM(B353)</f>
        <v>1000</v>
      </c>
      <c r="C354" s="11"/>
      <c r="D354" s="11"/>
      <c r="E354" s="11" t="s">
        <v>197</v>
      </c>
      <c r="F354" s="110"/>
      <c r="G354" s="18"/>
      <c r="H354" s="73">
        <v>0</v>
      </c>
      <c r="I354" s="74">
        <f t="shared" si="16"/>
        <v>2.2222222222222223</v>
      </c>
      <c r="M354" s="2">
        <v>450</v>
      </c>
    </row>
    <row r="355" spans="8:13" ht="12.75">
      <c r="H355" s="6">
        <f>H354-B355</f>
        <v>0</v>
      </c>
      <c r="I355" s="22">
        <f t="shared" si="16"/>
        <v>0</v>
      </c>
      <c r="M355" s="2">
        <v>450</v>
      </c>
    </row>
    <row r="356" spans="8:13" ht="12.75">
      <c r="H356" s="6">
        <f>H355-B356</f>
        <v>0</v>
      </c>
      <c r="I356" s="22">
        <f t="shared" si="16"/>
        <v>0</v>
      </c>
      <c r="M356" s="2">
        <v>450</v>
      </c>
    </row>
    <row r="357" spans="8:13" ht="12.75">
      <c r="H357" s="6">
        <f>H356-B357</f>
        <v>0</v>
      </c>
      <c r="I357" s="22">
        <f t="shared" si="16"/>
        <v>0</v>
      </c>
      <c r="M357" s="2">
        <v>450</v>
      </c>
    </row>
    <row r="358" spans="8:13" ht="12.75">
      <c r="H358" s="6">
        <f>H357-B358</f>
        <v>0</v>
      </c>
      <c r="I358" s="22">
        <f t="shared" si="16"/>
        <v>0</v>
      </c>
      <c r="M358" s="2">
        <v>450</v>
      </c>
    </row>
    <row r="359" spans="1:13" s="75" customFormat="1" ht="12" customHeight="1">
      <c r="A359" s="11"/>
      <c r="B359" s="282">
        <f>+B368+B373+B378+B384+B389+B363</f>
        <v>18850</v>
      </c>
      <c r="C359" s="69" t="s">
        <v>198</v>
      </c>
      <c r="D359" s="70" t="s">
        <v>168</v>
      </c>
      <c r="E359" s="69" t="s">
        <v>184</v>
      </c>
      <c r="F359" s="71" t="s">
        <v>199</v>
      </c>
      <c r="G359" s="72" t="s">
        <v>200</v>
      </c>
      <c r="H359" s="73"/>
      <c r="I359" s="74">
        <f>+B359/M359</f>
        <v>41.888888888888886</v>
      </c>
      <c r="J359" s="74"/>
      <c r="K359" s="74"/>
      <c r="M359" s="2">
        <v>450</v>
      </c>
    </row>
    <row r="360" spans="2:13" ht="12.75">
      <c r="B360" s="281"/>
      <c r="H360" s="6">
        <f>H359-B360</f>
        <v>0</v>
      </c>
      <c r="I360" s="22">
        <f>+B360/M360</f>
        <v>0</v>
      </c>
      <c r="M360" s="2">
        <v>450</v>
      </c>
    </row>
    <row r="361" spans="2:13" ht="12.75">
      <c r="B361" s="281">
        <v>2500</v>
      </c>
      <c r="C361" s="1" t="s">
        <v>31</v>
      </c>
      <c r="D361" s="1" t="s">
        <v>16</v>
      </c>
      <c r="E361" s="1" t="s">
        <v>63</v>
      </c>
      <c r="F361" s="77" t="s">
        <v>201</v>
      </c>
      <c r="G361" s="27" t="s">
        <v>117</v>
      </c>
      <c r="H361" s="6">
        <f>H360-B361</f>
        <v>-2500</v>
      </c>
      <c r="I361" s="22">
        <v>5</v>
      </c>
      <c r="K361" t="s">
        <v>31</v>
      </c>
      <c r="L361">
        <v>11</v>
      </c>
      <c r="M361" s="2">
        <v>450</v>
      </c>
    </row>
    <row r="362" spans="2:13" ht="12.75">
      <c r="B362" s="281">
        <v>2500</v>
      </c>
      <c r="C362" s="1" t="s">
        <v>31</v>
      </c>
      <c r="D362" s="1" t="s">
        <v>16</v>
      </c>
      <c r="E362" s="1" t="s">
        <v>63</v>
      </c>
      <c r="F362" s="77" t="s">
        <v>202</v>
      </c>
      <c r="G362" s="27" t="s">
        <v>172</v>
      </c>
      <c r="H362" s="6">
        <f>H361-B362</f>
        <v>-5000</v>
      </c>
      <c r="I362" s="22">
        <v>5</v>
      </c>
      <c r="K362" t="s">
        <v>31</v>
      </c>
      <c r="L362">
        <v>11</v>
      </c>
      <c r="M362" s="2">
        <v>450</v>
      </c>
    </row>
    <row r="363" spans="1:13" s="75" customFormat="1" ht="12.75">
      <c r="A363" s="11"/>
      <c r="B363" s="282">
        <f>SUM(B361:B362)</f>
        <v>5000</v>
      </c>
      <c r="C363" s="11" t="s">
        <v>31</v>
      </c>
      <c r="D363" s="11"/>
      <c r="E363" s="11"/>
      <c r="F363" s="110"/>
      <c r="G363" s="18"/>
      <c r="H363" s="73">
        <v>0</v>
      </c>
      <c r="I363" s="74">
        <f t="shared" si="16"/>
        <v>11.11111111111111</v>
      </c>
      <c r="M363" s="2">
        <v>450</v>
      </c>
    </row>
    <row r="364" spans="2:13" ht="12.75">
      <c r="B364" s="281"/>
      <c r="H364" s="6">
        <f>H363-B364</f>
        <v>0</v>
      </c>
      <c r="I364" s="22">
        <f t="shared" si="16"/>
        <v>0</v>
      </c>
      <c r="M364" s="2">
        <v>450</v>
      </c>
    </row>
    <row r="365" spans="2:13" ht="12.75">
      <c r="B365" s="281"/>
      <c r="H365" s="6">
        <f aca="true" t="shared" si="18" ref="H365:H407">H364-B365</f>
        <v>0</v>
      </c>
      <c r="I365" s="22">
        <f t="shared" si="16"/>
        <v>0</v>
      </c>
      <c r="M365" s="2">
        <v>450</v>
      </c>
    </row>
    <row r="366" spans="1:13" ht="12.75">
      <c r="A366" s="12"/>
      <c r="B366" s="286">
        <v>2200</v>
      </c>
      <c r="C366" s="12" t="s">
        <v>203</v>
      </c>
      <c r="D366" s="12" t="s">
        <v>25</v>
      </c>
      <c r="E366" s="12" t="s">
        <v>204</v>
      </c>
      <c r="F366" s="78" t="s">
        <v>205</v>
      </c>
      <c r="G366" s="30" t="s">
        <v>117</v>
      </c>
      <c r="H366" s="6">
        <f t="shared" si="18"/>
        <v>-2200</v>
      </c>
      <c r="I366" s="39">
        <f t="shared" si="16"/>
        <v>4.888888888888889</v>
      </c>
      <c r="J366" s="15"/>
      <c r="K366" s="15" t="s">
        <v>63</v>
      </c>
      <c r="L366" s="15">
        <v>11</v>
      </c>
      <c r="M366" s="2">
        <v>450</v>
      </c>
    </row>
    <row r="367" spans="2:13" ht="12.75">
      <c r="B367" s="281">
        <v>1000</v>
      </c>
      <c r="C367" s="12" t="s">
        <v>206</v>
      </c>
      <c r="D367" s="12" t="s">
        <v>25</v>
      </c>
      <c r="E367" s="1" t="s">
        <v>204</v>
      </c>
      <c r="F367" s="77" t="s">
        <v>207</v>
      </c>
      <c r="G367" s="29" t="s">
        <v>177</v>
      </c>
      <c r="H367" s="6">
        <f t="shared" si="18"/>
        <v>-3200</v>
      </c>
      <c r="I367" s="22">
        <f t="shared" si="16"/>
        <v>2.2222222222222223</v>
      </c>
      <c r="K367" t="s">
        <v>63</v>
      </c>
      <c r="L367">
        <v>11</v>
      </c>
      <c r="M367" s="2">
        <v>450</v>
      </c>
    </row>
    <row r="368" spans="1:13" s="75" customFormat="1" ht="12.75">
      <c r="A368" s="11"/>
      <c r="B368" s="282">
        <f>SUM(B366:B367)</f>
        <v>3200</v>
      </c>
      <c r="C368" s="11" t="s">
        <v>43</v>
      </c>
      <c r="D368" s="11"/>
      <c r="E368" s="11"/>
      <c r="F368" s="110"/>
      <c r="G368" s="18"/>
      <c r="H368" s="73">
        <v>0</v>
      </c>
      <c r="I368" s="74">
        <f t="shared" si="16"/>
        <v>7.111111111111111</v>
      </c>
      <c r="M368" s="2">
        <v>450</v>
      </c>
    </row>
    <row r="369" spans="2:13" ht="12.75">
      <c r="B369" s="281"/>
      <c r="H369" s="6">
        <f t="shared" si="18"/>
        <v>0</v>
      </c>
      <c r="I369" s="22">
        <f t="shared" si="16"/>
        <v>0</v>
      </c>
      <c r="M369" s="2">
        <v>450</v>
      </c>
    </row>
    <row r="370" spans="2:13" ht="12.75">
      <c r="B370" s="281"/>
      <c r="H370" s="6">
        <f>H369-B370</f>
        <v>0</v>
      </c>
      <c r="I370" s="22">
        <f t="shared" si="16"/>
        <v>0</v>
      </c>
      <c r="M370" s="2">
        <v>450</v>
      </c>
    </row>
    <row r="371" spans="1:13" ht="12.75">
      <c r="A371" s="12"/>
      <c r="B371" s="286">
        <v>1000</v>
      </c>
      <c r="C371" s="12" t="s">
        <v>208</v>
      </c>
      <c r="D371" s="12" t="s">
        <v>25</v>
      </c>
      <c r="E371" s="12" t="s">
        <v>209</v>
      </c>
      <c r="F371" s="77" t="s">
        <v>210</v>
      </c>
      <c r="G371" s="29" t="s">
        <v>177</v>
      </c>
      <c r="H371" s="6">
        <f>H370-B371</f>
        <v>-1000</v>
      </c>
      <c r="I371" s="39">
        <v>2</v>
      </c>
      <c r="J371" s="15"/>
      <c r="K371" t="s">
        <v>63</v>
      </c>
      <c r="L371">
        <v>11</v>
      </c>
      <c r="M371" s="2">
        <v>450</v>
      </c>
    </row>
    <row r="372" spans="2:13" ht="12.75">
      <c r="B372" s="281">
        <v>1100</v>
      </c>
      <c r="C372" s="1" t="s">
        <v>208</v>
      </c>
      <c r="D372" s="12" t="s">
        <v>25</v>
      </c>
      <c r="E372" s="1" t="s">
        <v>209</v>
      </c>
      <c r="F372" s="77" t="s">
        <v>210</v>
      </c>
      <c r="G372" s="27" t="s">
        <v>172</v>
      </c>
      <c r="H372" s="6">
        <f>H371-B372</f>
        <v>-2100</v>
      </c>
      <c r="I372" s="22">
        <v>2.2</v>
      </c>
      <c r="K372" t="s">
        <v>63</v>
      </c>
      <c r="L372">
        <v>11</v>
      </c>
      <c r="M372" s="2">
        <v>450</v>
      </c>
    </row>
    <row r="373" spans="1:13" s="75" customFormat="1" ht="12.75">
      <c r="A373" s="11"/>
      <c r="B373" s="282">
        <f>SUM(B371:B372)</f>
        <v>2100</v>
      </c>
      <c r="C373" s="11"/>
      <c r="D373" s="11"/>
      <c r="E373" s="11"/>
      <c r="F373" s="110"/>
      <c r="G373" s="18"/>
      <c r="H373" s="73">
        <v>0</v>
      </c>
      <c r="I373" s="74">
        <f t="shared" si="16"/>
        <v>4.666666666666667</v>
      </c>
      <c r="M373" s="2">
        <v>450</v>
      </c>
    </row>
    <row r="374" spans="2:13" ht="12.75">
      <c r="B374" s="281"/>
      <c r="H374" s="6">
        <f t="shared" si="18"/>
        <v>0</v>
      </c>
      <c r="I374" s="22">
        <f t="shared" si="16"/>
        <v>0</v>
      </c>
      <c r="M374" s="2">
        <v>450</v>
      </c>
    </row>
    <row r="375" spans="2:13" ht="12.75">
      <c r="B375" s="281"/>
      <c r="H375" s="6">
        <f t="shared" si="18"/>
        <v>0</v>
      </c>
      <c r="I375" s="22">
        <f t="shared" si="16"/>
        <v>0</v>
      </c>
      <c r="M375" s="2">
        <v>450</v>
      </c>
    </row>
    <row r="376" spans="2:13" ht="12.75">
      <c r="B376" s="281">
        <v>2500</v>
      </c>
      <c r="C376" s="37" t="s">
        <v>211</v>
      </c>
      <c r="D376" s="12" t="s">
        <v>25</v>
      </c>
      <c r="E376" s="37" t="s">
        <v>204</v>
      </c>
      <c r="F376" s="77" t="s">
        <v>212</v>
      </c>
      <c r="G376" s="29" t="s">
        <v>177</v>
      </c>
      <c r="H376" s="6">
        <f t="shared" si="18"/>
        <v>-2500</v>
      </c>
      <c r="I376" s="22">
        <v>5</v>
      </c>
      <c r="J376" s="36"/>
      <c r="K376" t="s">
        <v>63</v>
      </c>
      <c r="L376">
        <v>11</v>
      </c>
      <c r="M376" s="2">
        <v>450</v>
      </c>
    </row>
    <row r="377" spans="2:13" ht="12.75">
      <c r="B377" s="281">
        <v>2500</v>
      </c>
      <c r="C377" s="1" t="s">
        <v>211</v>
      </c>
      <c r="D377" s="12" t="s">
        <v>25</v>
      </c>
      <c r="E377" s="1" t="s">
        <v>204</v>
      </c>
      <c r="F377" s="77" t="s">
        <v>212</v>
      </c>
      <c r="G377" s="27" t="s">
        <v>172</v>
      </c>
      <c r="H377" s="6">
        <f t="shared" si="18"/>
        <v>-5000</v>
      </c>
      <c r="I377" s="22">
        <v>5</v>
      </c>
      <c r="K377" t="s">
        <v>63</v>
      </c>
      <c r="L377">
        <v>11</v>
      </c>
      <c r="M377" s="2">
        <v>450</v>
      </c>
    </row>
    <row r="378" spans="1:13" s="75" customFormat="1" ht="12.75">
      <c r="A378" s="11"/>
      <c r="B378" s="282">
        <f>SUM(B376:B377)</f>
        <v>5000</v>
      </c>
      <c r="C378" s="11" t="s">
        <v>211</v>
      </c>
      <c r="D378" s="11"/>
      <c r="E378" s="11"/>
      <c r="F378" s="110"/>
      <c r="G378" s="18"/>
      <c r="H378" s="73">
        <v>0</v>
      </c>
      <c r="I378" s="74">
        <f t="shared" si="16"/>
        <v>11.11111111111111</v>
      </c>
      <c r="M378" s="2">
        <v>450</v>
      </c>
    </row>
    <row r="379" spans="2:13" ht="12.75">
      <c r="B379" s="281"/>
      <c r="H379" s="6">
        <f t="shared" si="18"/>
        <v>0</v>
      </c>
      <c r="I379" s="22">
        <f t="shared" si="16"/>
        <v>0</v>
      </c>
      <c r="M379" s="2">
        <v>450</v>
      </c>
    </row>
    <row r="380" spans="2:13" ht="12.75">
      <c r="B380" s="281"/>
      <c r="H380" s="6">
        <f t="shared" si="18"/>
        <v>0</v>
      </c>
      <c r="I380" s="22">
        <f t="shared" si="16"/>
        <v>0</v>
      </c>
      <c r="M380" s="2">
        <v>450</v>
      </c>
    </row>
    <row r="381" spans="2:13" ht="12.75">
      <c r="B381" s="286">
        <v>1000</v>
      </c>
      <c r="C381" s="12" t="s">
        <v>213</v>
      </c>
      <c r="D381" s="12" t="s">
        <v>25</v>
      </c>
      <c r="E381" s="12" t="s">
        <v>204</v>
      </c>
      <c r="F381" s="77" t="s">
        <v>210</v>
      </c>
      <c r="G381" s="30" t="s">
        <v>117</v>
      </c>
      <c r="H381" s="6">
        <f t="shared" si="18"/>
        <v>-1000</v>
      </c>
      <c r="I381" s="22">
        <v>2</v>
      </c>
      <c r="K381" t="s">
        <v>63</v>
      </c>
      <c r="L381">
        <v>11</v>
      </c>
      <c r="M381" s="2">
        <v>450</v>
      </c>
    </row>
    <row r="382" spans="2:13" ht="12.75">
      <c r="B382" s="281">
        <v>1000</v>
      </c>
      <c r="C382" s="37" t="s">
        <v>213</v>
      </c>
      <c r="D382" s="12" t="s">
        <v>25</v>
      </c>
      <c r="E382" s="37" t="s">
        <v>204</v>
      </c>
      <c r="F382" s="77" t="s">
        <v>210</v>
      </c>
      <c r="G382" s="29" t="s">
        <v>177</v>
      </c>
      <c r="H382" s="6">
        <f>H381-B382</f>
        <v>-2000</v>
      </c>
      <c r="I382" s="22">
        <v>2</v>
      </c>
      <c r="J382" s="36"/>
      <c r="K382" t="s">
        <v>63</v>
      </c>
      <c r="L382">
        <v>11</v>
      </c>
      <c r="M382" s="2">
        <v>450</v>
      </c>
    </row>
    <row r="383" spans="2:13" ht="12.75">
      <c r="B383" s="281">
        <v>1000</v>
      </c>
      <c r="C383" s="1" t="s">
        <v>213</v>
      </c>
      <c r="D383" s="12" t="s">
        <v>25</v>
      </c>
      <c r="E383" s="1" t="s">
        <v>204</v>
      </c>
      <c r="F383" s="77" t="s">
        <v>210</v>
      </c>
      <c r="G383" s="27" t="s">
        <v>172</v>
      </c>
      <c r="H383" s="6">
        <f t="shared" si="18"/>
        <v>-3000</v>
      </c>
      <c r="I383" s="22">
        <v>2</v>
      </c>
      <c r="K383" t="s">
        <v>63</v>
      </c>
      <c r="L383">
        <v>11</v>
      </c>
      <c r="M383" s="2">
        <v>450</v>
      </c>
    </row>
    <row r="384" spans="1:13" s="75" customFormat="1" ht="12.75">
      <c r="A384" s="11"/>
      <c r="B384" s="282">
        <f>SUM(B381:B383)</f>
        <v>3000</v>
      </c>
      <c r="C384" s="11" t="s">
        <v>48</v>
      </c>
      <c r="D384" s="11"/>
      <c r="E384" s="11"/>
      <c r="F384" s="110"/>
      <c r="G384" s="18"/>
      <c r="H384" s="73">
        <v>0</v>
      </c>
      <c r="I384" s="74">
        <f t="shared" si="16"/>
        <v>6.666666666666667</v>
      </c>
      <c r="M384" s="2">
        <v>450</v>
      </c>
    </row>
    <row r="385" spans="2:13" ht="12.75">
      <c r="B385" s="281"/>
      <c r="H385" s="6">
        <f t="shared" si="18"/>
        <v>0</v>
      </c>
      <c r="I385" s="22">
        <f t="shared" si="16"/>
        <v>0</v>
      </c>
      <c r="M385" s="2">
        <v>450</v>
      </c>
    </row>
    <row r="386" spans="2:13" ht="12.75">
      <c r="B386" s="281"/>
      <c r="H386" s="6">
        <f t="shared" si="18"/>
        <v>0</v>
      </c>
      <c r="I386" s="22">
        <f t="shared" si="16"/>
        <v>0</v>
      </c>
      <c r="M386" s="2">
        <v>450</v>
      </c>
    </row>
    <row r="387" spans="2:13" ht="12.75">
      <c r="B387" s="281">
        <v>300</v>
      </c>
      <c r="C387" s="12" t="s">
        <v>214</v>
      </c>
      <c r="D387" s="12" t="s">
        <v>25</v>
      </c>
      <c r="E387" s="1" t="s">
        <v>154</v>
      </c>
      <c r="F387" s="77" t="s">
        <v>215</v>
      </c>
      <c r="G387" s="29" t="s">
        <v>177</v>
      </c>
      <c r="H387" s="6">
        <f t="shared" si="18"/>
        <v>-300</v>
      </c>
      <c r="I387" s="22">
        <f t="shared" si="16"/>
        <v>0.6666666666666666</v>
      </c>
      <c r="K387" t="s">
        <v>63</v>
      </c>
      <c r="L387">
        <v>11</v>
      </c>
      <c r="M387" s="2">
        <v>450</v>
      </c>
    </row>
    <row r="388" spans="2:13" ht="12.75">
      <c r="B388" s="281">
        <v>250</v>
      </c>
      <c r="C388" s="1" t="s">
        <v>216</v>
      </c>
      <c r="D388" s="12" t="s">
        <v>25</v>
      </c>
      <c r="E388" s="1" t="s">
        <v>154</v>
      </c>
      <c r="F388" s="77" t="s">
        <v>215</v>
      </c>
      <c r="G388" s="29" t="s">
        <v>177</v>
      </c>
      <c r="H388" s="6">
        <f t="shared" si="18"/>
        <v>-550</v>
      </c>
      <c r="I388" s="22">
        <f t="shared" si="16"/>
        <v>0.5555555555555556</v>
      </c>
      <c r="K388" t="s">
        <v>63</v>
      </c>
      <c r="L388">
        <v>11</v>
      </c>
      <c r="M388" s="2">
        <v>450</v>
      </c>
    </row>
    <row r="389" spans="1:13" s="75" customFormat="1" ht="12.75">
      <c r="A389" s="11"/>
      <c r="B389" s="282">
        <f>SUM(B387:B388)</f>
        <v>550</v>
      </c>
      <c r="C389" s="11"/>
      <c r="D389" s="11"/>
      <c r="E389" s="11" t="s">
        <v>154</v>
      </c>
      <c r="F389" s="110"/>
      <c r="G389" s="18"/>
      <c r="H389" s="73">
        <v>0</v>
      </c>
      <c r="I389" s="74">
        <f t="shared" si="16"/>
        <v>1.2222222222222223</v>
      </c>
      <c r="M389" s="2">
        <v>450</v>
      </c>
    </row>
    <row r="390" spans="2:13" ht="12.75">
      <c r="B390" s="281"/>
      <c r="H390" s="6">
        <f t="shared" si="18"/>
        <v>0</v>
      </c>
      <c r="I390" s="22">
        <f t="shared" si="16"/>
        <v>0</v>
      </c>
      <c r="M390" s="2">
        <v>450</v>
      </c>
    </row>
    <row r="391" spans="2:13" ht="12.75">
      <c r="B391" s="281"/>
      <c r="H391" s="6">
        <f t="shared" si="18"/>
        <v>0</v>
      </c>
      <c r="I391" s="22">
        <f t="shared" si="16"/>
        <v>0</v>
      </c>
      <c r="M391" s="2">
        <v>450</v>
      </c>
    </row>
    <row r="392" spans="2:13" ht="12.75">
      <c r="B392" s="281"/>
      <c r="H392" s="6">
        <f t="shared" si="18"/>
        <v>0</v>
      </c>
      <c r="I392" s="22">
        <f t="shared" si="16"/>
        <v>0</v>
      </c>
      <c r="M392" s="2">
        <v>450</v>
      </c>
    </row>
    <row r="393" spans="2:13" ht="12.75">
      <c r="B393" s="281"/>
      <c r="H393" s="6">
        <f t="shared" si="18"/>
        <v>0</v>
      </c>
      <c r="I393" s="22">
        <f t="shared" si="16"/>
        <v>0</v>
      </c>
      <c r="M393" s="2">
        <v>450</v>
      </c>
    </row>
    <row r="394" spans="1:13" s="75" customFormat="1" ht="12" customHeight="1">
      <c r="A394" s="11"/>
      <c r="B394" s="282">
        <f>+B401+B406+B411+B416+B421+B397</f>
        <v>17850</v>
      </c>
      <c r="C394" s="69" t="s">
        <v>217</v>
      </c>
      <c r="D394" s="70" t="s">
        <v>218</v>
      </c>
      <c r="E394" s="69" t="s">
        <v>50</v>
      </c>
      <c r="F394" s="71" t="s">
        <v>51</v>
      </c>
      <c r="G394" s="72" t="s">
        <v>30</v>
      </c>
      <c r="H394" s="73"/>
      <c r="I394" s="74">
        <f>+B394/M394</f>
        <v>39.666666666666664</v>
      </c>
      <c r="J394" s="74"/>
      <c r="K394" s="74"/>
      <c r="M394" s="2">
        <v>450</v>
      </c>
    </row>
    <row r="395" spans="2:13" ht="12.75">
      <c r="B395" s="281"/>
      <c r="H395" s="6">
        <f t="shared" si="18"/>
        <v>0</v>
      </c>
      <c r="I395" s="22">
        <f t="shared" si="16"/>
        <v>0</v>
      </c>
      <c r="M395" s="2">
        <v>450</v>
      </c>
    </row>
    <row r="396" spans="2:13" ht="12.75">
      <c r="B396" s="281">
        <v>2500</v>
      </c>
      <c r="C396" s="1" t="s">
        <v>31</v>
      </c>
      <c r="D396" s="1" t="s">
        <v>16</v>
      </c>
      <c r="E396" s="1" t="s">
        <v>52</v>
      </c>
      <c r="F396" s="77" t="s">
        <v>219</v>
      </c>
      <c r="G396" s="27" t="s">
        <v>117</v>
      </c>
      <c r="H396" s="6">
        <f t="shared" si="18"/>
        <v>-2500</v>
      </c>
      <c r="I396" s="22">
        <f t="shared" si="16"/>
        <v>5.555555555555555</v>
      </c>
      <c r="K396" t="s">
        <v>31</v>
      </c>
      <c r="L396">
        <v>12</v>
      </c>
      <c r="M396" s="2">
        <v>450</v>
      </c>
    </row>
    <row r="397" spans="1:13" s="75" customFormat="1" ht="12.75">
      <c r="A397" s="11"/>
      <c r="B397" s="282">
        <f>SUM(B396)</f>
        <v>2500</v>
      </c>
      <c r="C397" s="11" t="s">
        <v>31</v>
      </c>
      <c r="D397" s="11"/>
      <c r="E397" s="11"/>
      <c r="F397" s="110"/>
      <c r="G397" s="18"/>
      <c r="H397" s="73">
        <v>0</v>
      </c>
      <c r="I397" s="74">
        <f t="shared" si="16"/>
        <v>5.555555555555555</v>
      </c>
      <c r="M397" s="2">
        <v>450</v>
      </c>
    </row>
    <row r="398" spans="2:13" ht="12.75">
      <c r="B398" s="281"/>
      <c r="H398" s="6">
        <f t="shared" si="18"/>
        <v>0</v>
      </c>
      <c r="I398" s="22">
        <f t="shared" si="16"/>
        <v>0</v>
      </c>
      <c r="M398" s="2">
        <v>450</v>
      </c>
    </row>
    <row r="399" spans="2:13" ht="12.75">
      <c r="B399" s="281"/>
      <c r="H399" s="6">
        <f t="shared" si="18"/>
        <v>0</v>
      </c>
      <c r="I399" s="22">
        <f t="shared" si="16"/>
        <v>0</v>
      </c>
      <c r="M399" s="2">
        <v>450</v>
      </c>
    </row>
    <row r="400" spans="2:13" ht="12.75">
      <c r="B400" s="281">
        <v>2000</v>
      </c>
      <c r="C400" s="1" t="s">
        <v>54</v>
      </c>
      <c r="D400" s="12" t="s">
        <v>16</v>
      </c>
      <c r="E400" s="1" t="s">
        <v>37</v>
      </c>
      <c r="F400" s="77" t="s">
        <v>220</v>
      </c>
      <c r="G400" s="27" t="s">
        <v>117</v>
      </c>
      <c r="H400" s="6">
        <f t="shared" si="18"/>
        <v>-2000</v>
      </c>
      <c r="I400" s="22">
        <f t="shared" si="16"/>
        <v>4.444444444444445</v>
      </c>
      <c r="K400" t="s">
        <v>52</v>
      </c>
      <c r="L400">
        <v>12</v>
      </c>
      <c r="M400" s="2">
        <v>450</v>
      </c>
    </row>
    <row r="401" spans="1:13" s="75" customFormat="1" ht="12.75">
      <c r="A401" s="11"/>
      <c r="B401" s="282">
        <f>SUM(B400)</f>
        <v>2000</v>
      </c>
      <c r="C401" s="11" t="s">
        <v>43</v>
      </c>
      <c r="D401" s="11"/>
      <c r="E401" s="11"/>
      <c r="F401" s="110"/>
      <c r="G401" s="18"/>
      <c r="H401" s="73">
        <v>0</v>
      </c>
      <c r="I401" s="74">
        <f aca="true" t="shared" si="19" ref="I401:I449">+B401/M401</f>
        <v>4.444444444444445</v>
      </c>
      <c r="M401" s="2">
        <v>450</v>
      </c>
    </row>
    <row r="402" spans="2:13" ht="12.75">
      <c r="B402" s="281"/>
      <c r="H402" s="6">
        <f t="shared" si="18"/>
        <v>0</v>
      </c>
      <c r="I402" s="22">
        <f t="shared" si="19"/>
        <v>0</v>
      </c>
      <c r="M402" s="2">
        <v>450</v>
      </c>
    </row>
    <row r="403" spans="2:13" ht="12.75">
      <c r="B403" s="281"/>
      <c r="H403" s="6">
        <f>H402-B403</f>
        <v>0</v>
      </c>
      <c r="I403" s="22">
        <f t="shared" si="19"/>
        <v>0</v>
      </c>
      <c r="M403" s="2">
        <v>450</v>
      </c>
    </row>
    <row r="404" spans="2:13" ht="12.75">
      <c r="B404" s="281">
        <v>1450</v>
      </c>
      <c r="C404" s="1" t="s">
        <v>44</v>
      </c>
      <c r="D404" s="12" t="s">
        <v>16</v>
      </c>
      <c r="E404" s="1" t="s">
        <v>45</v>
      </c>
      <c r="F404" s="77" t="s">
        <v>221</v>
      </c>
      <c r="G404" s="27" t="s">
        <v>117</v>
      </c>
      <c r="H404" s="6">
        <f>H403-B404</f>
        <v>-1450</v>
      </c>
      <c r="I404" s="22">
        <v>2.9</v>
      </c>
      <c r="K404" t="s">
        <v>52</v>
      </c>
      <c r="L404">
        <v>12</v>
      </c>
      <c r="M404" s="2">
        <v>450</v>
      </c>
    </row>
    <row r="405" spans="2:13" ht="12.75">
      <c r="B405" s="281">
        <v>1400</v>
      </c>
      <c r="C405" s="1" t="s">
        <v>44</v>
      </c>
      <c r="D405" s="12" t="s">
        <v>16</v>
      </c>
      <c r="E405" s="1" t="s">
        <v>45</v>
      </c>
      <c r="F405" s="77" t="s">
        <v>221</v>
      </c>
      <c r="G405" s="27" t="s">
        <v>177</v>
      </c>
      <c r="H405" s="6">
        <f>H404-B405</f>
        <v>-2850</v>
      </c>
      <c r="I405" s="22">
        <v>2.8</v>
      </c>
      <c r="K405" t="s">
        <v>52</v>
      </c>
      <c r="L405">
        <v>12</v>
      </c>
      <c r="M405" s="2">
        <v>450</v>
      </c>
    </row>
    <row r="406" spans="1:13" s="75" customFormat="1" ht="12.75">
      <c r="A406" s="11"/>
      <c r="B406" s="282">
        <f>SUM(B404:B405)</f>
        <v>2850</v>
      </c>
      <c r="C406" s="11"/>
      <c r="D406" s="11"/>
      <c r="E406" s="11" t="s">
        <v>209</v>
      </c>
      <c r="F406" s="110"/>
      <c r="G406" s="18"/>
      <c r="H406" s="73">
        <v>0</v>
      </c>
      <c r="I406" s="74">
        <f t="shared" si="19"/>
        <v>6.333333333333333</v>
      </c>
      <c r="M406" s="2">
        <v>450</v>
      </c>
    </row>
    <row r="407" spans="2:13" ht="12.75">
      <c r="B407" s="281"/>
      <c r="H407" s="6">
        <f t="shared" si="18"/>
        <v>0</v>
      </c>
      <c r="I407" s="22">
        <f t="shared" si="19"/>
        <v>0</v>
      </c>
      <c r="M407" s="2">
        <v>450</v>
      </c>
    </row>
    <row r="408" spans="2:13" ht="12.75">
      <c r="B408" s="281"/>
      <c r="H408" s="6">
        <f>H407-B408</f>
        <v>0</v>
      </c>
      <c r="I408" s="22">
        <f t="shared" si="19"/>
        <v>0</v>
      </c>
      <c r="M408" s="2">
        <v>450</v>
      </c>
    </row>
    <row r="409" spans="2:13" ht="12.75">
      <c r="B409" s="281">
        <v>3000</v>
      </c>
      <c r="C409" s="1" t="s">
        <v>46</v>
      </c>
      <c r="D409" s="12" t="s">
        <v>16</v>
      </c>
      <c r="E409" s="1" t="s">
        <v>37</v>
      </c>
      <c r="F409" s="77" t="s">
        <v>222</v>
      </c>
      <c r="G409" s="27" t="s">
        <v>117</v>
      </c>
      <c r="H409" s="6">
        <f>H408-B409</f>
        <v>-3000</v>
      </c>
      <c r="I409" s="22">
        <v>6</v>
      </c>
      <c r="K409" t="s">
        <v>52</v>
      </c>
      <c r="L409">
        <v>12</v>
      </c>
      <c r="M409" s="2">
        <v>450</v>
      </c>
    </row>
    <row r="410" spans="2:13" ht="12.75">
      <c r="B410" s="281">
        <v>3000</v>
      </c>
      <c r="C410" s="1" t="s">
        <v>46</v>
      </c>
      <c r="D410" s="12" t="s">
        <v>16</v>
      </c>
      <c r="E410" s="1" t="s">
        <v>37</v>
      </c>
      <c r="F410" s="77" t="s">
        <v>223</v>
      </c>
      <c r="G410" s="27" t="s">
        <v>177</v>
      </c>
      <c r="H410" s="6">
        <f>H409-B410</f>
        <v>-6000</v>
      </c>
      <c r="I410" s="22">
        <v>6</v>
      </c>
      <c r="K410" t="s">
        <v>52</v>
      </c>
      <c r="L410">
        <v>12</v>
      </c>
      <c r="M410" s="2">
        <v>450</v>
      </c>
    </row>
    <row r="411" spans="1:13" s="75" customFormat="1" ht="12.75">
      <c r="A411" s="11"/>
      <c r="B411" s="282">
        <f>SUM(B409:B410)</f>
        <v>6000</v>
      </c>
      <c r="C411" s="11" t="s">
        <v>211</v>
      </c>
      <c r="D411" s="11"/>
      <c r="E411" s="11"/>
      <c r="F411" s="110"/>
      <c r="G411" s="18"/>
      <c r="H411" s="73">
        <v>0</v>
      </c>
      <c r="I411" s="74">
        <f t="shared" si="19"/>
        <v>13.333333333333334</v>
      </c>
      <c r="M411" s="2">
        <v>450</v>
      </c>
    </row>
    <row r="412" spans="2:13" ht="12.75">
      <c r="B412" s="281"/>
      <c r="H412" s="6">
        <f aca="true" t="shared" si="20" ref="H412:H465">H411-B412</f>
        <v>0</v>
      </c>
      <c r="I412" s="22">
        <f t="shared" si="19"/>
        <v>0</v>
      </c>
      <c r="M412" s="2">
        <v>450</v>
      </c>
    </row>
    <row r="413" spans="2:13" ht="12.75">
      <c r="B413" s="281"/>
      <c r="H413" s="6">
        <f t="shared" si="20"/>
        <v>0</v>
      </c>
      <c r="I413" s="22">
        <f t="shared" si="19"/>
        <v>0</v>
      </c>
      <c r="M413" s="2">
        <v>450</v>
      </c>
    </row>
    <row r="414" spans="2:13" ht="12.75">
      <c r="B414" s="281">
        <v>1000</v>
      </c>
      <c r="C414" s="1" t="s">
        <v>48</v>
      </c>
      <c r="D414" s="12" t="s">
        <v>16</v>
      </c>
      <c r="E414" s="1" t="s">
        <v>37</v>
      </c>
      <c r="F414" s="77" t="s">
        <v>221</v>
      </c>
      <c r="G414" s="27" t="s">
        <v>117</v>
      </c>
      <c r="H414" s="6">
        <f t="shared" si="20"/>
        <v>-1000</v>
      </c>
      <c r="I414" s="22">
        <v>2</v>
      </c>
      <c r="K414" t="s">
        <v>52</v>
      </c>
      <c r="L414">
        <v>12</v>
      </c>
      <c r="M414" s="2">
        <v>450</v>
      </c>
    </row>
    <row r="415" spans="2:13" ht="12.75">
      <c r="B415" s="281">
        <v>1000</v>
      </c>
      <c r="C415" s="1" t="s">
        <v>48</v>
      </c>
      <c r="D415" s="12" t="s">
        <v>16</v>
      </c>
      <c r="E415" s="1" t="s">
        <v>37</v>
      </c>
      <c r="F415" s="77" t="s">
        <v>221</v>
      </c>
      <c r="G415" s="27" t="s">
        <v>177</v>
      </c>
      <c r="H415" s="6">
        <f t="shared" si="20"/>
        <v>-2000</v>
      </c>
      <c r="I415" s="22">
        <v>2</v>
      </c>
      <c r="K415" t="s">
        <v>52</v>
      </c>
      <c r="L415">
        <v>12</v>
      </c>
      <c r="M415" s="2">
        <v>450</v>
      </c>
    </row>
    <row r="416" spans="1:13" s="75" customFormat="1" ht="12.75">
      <c r="A416" s="11"/>
      <c r="B416" s="282">
        <f>SUM(B414:B415)</f>
        <v>2000</v>
      </c>
      <c r="C416" s="11" t="s">
        <v>213</v>
      </c>
      <c r="D416" s="11"/>
      <c r="E416" s="11"/>
      <c r="F416" s="110"/>
      <c r="G416" s="18"/>
      <c r="H416" s="73">
        <v>0</v>
      </c>
      <c r="I416" s="74">
        <f t="shared" si="19"/>
        <v>4.444444444444445</v>
      </c>
      <c r="M416" s="2">
        <v>450</v>
      </c>
    </row>
    <row r="417" spans="2:13" ht="12.75">
      <c r="B417" s="281"/>
      <c r="H417" s="6">
        <f t="shared" si="20"/>
        <v>0</v>
      </c>
      <c r="I417" s="22">
        <f t="shared" si="19"/>
        <v>0</v>
      </c>
      <c r="M417" s="2">
        <v>450</v>
      </c>
    </row>
    <row r="418" spans="2:13" ht="12.75">
      <c r="B418" s="281"/>
      <c r="H418" s="6">
        <f t="shared" si="20"/>
        <v>0</v>
      </c>
      <c r="I418" s="22">
        <f t="shared" si="19"/>
        <v>0</v>
      </c>
      <c r="M418" s="2">
        <v>450</v>
      </c>
    </row>
    <row r="419" spans="2:13" ht="12.75">
      <c r="B419" s="281">
        <v>1500</v>
      </c>
      <c r="C419" s="1" t="s">
        <v>58</v>
      </c>
      <c r="D419" s="12" t="s">
        <v>16</v>
      </c>
      <c r="E419" s="1" t="s">
        <v>59</v>
      </c>
      <c r="F419" s="77" t="s">
        <v>221</v>
      </c>
      <c r="G419" s="27" t="s">
        <v>117</v>
      </c>
      <c r="H419" s="6">
        <f t="shared" si="20"/>
        <v>-1500</v>
      </c>
      <c r="I419" s="22">
        <v>3</v>
      </c>
      <c r="K419" t="s">
        <v>52</v>
      </c>
      <c r="L419">
        <v>12</v>
      </c>
      <c r="M419" s="2">
        <v>450</v>
      </c>
    </row>
    <row r="420" spans="2:13" ht="12.75">
      <c r="B420" s="281">
        <v>1000</v>
      </c>
      <c r="C420" s="1" t="s">
        <v>58</v>
      </c>
      <c r="D420" s="12" t="s">
        <v>16</v>
      </c>
      <c r="E420" s="1" t="s">
        <v>59</v>
      </c>
      <c r="F420" s="77" t="s">
        <v>221</v>
      </c>
      <c r="G420" s="27" t="s">
        <v>177</v>
      </c>
      <c r="H420" s="6">
        <f t="shared" si="20"/>
        <v>-2500</v>
      </c>
      <c r="I420" s="22">
        <v>2</v>
      </c>
      <c r="K420" t="s">
        <v>52</v>
      </c>
      <c r="L420">
        <v>12</v>
      </c>
      <c r="M420" s="2">
        <v>450</v>
      </c>
    </row>
    <row r="421" spans="1:13" s="75" customFormat="1" ht="12.75">
      <c r="A421" s="11"/>
      <c r="B421" s="282">
        <f>SUM(B419:B420)</f>
        <v>2500</v>
      </c>
      <c r="C421" s="11"/>
      <c r="D421" s="11"/>
      <c r="E421" s="11" t="s">
        <v>59</v>
      </c>
      <c r="F421" s="110"/>
      <c r="G421" s="18"/>
      <c r="H421" s="73">
        <v>0</v>
      </c>
      <c r="I421" s="74">
        <f t="shared" si="19"/>
        <v>5.555555555555555</v>
      </c>
      <c r="M421" s="2">
        <v>450</v>
      </c>
    </row>
    <row r="422" spans="2:13" ht="12.75">
      <c r="B422" s="281"/>
      <c r="H422" s="6">
        <f t="shared" si="20"/>
        <v>0</v>
      </c>
      <c r="I422" s="22">
        <f t="shared" si="19"/>
        <v>0</v>
      </c>
      <c r="M422" s="2">
        <v>450</v>
      </c>
    </row>
    <row r="423" spans="2:13" ht="12.75">
      <c r="B423" s="281"/>
      <c r="H423" s="6">
        <f t="shared" si="20"/>
        <v>0</v>
      </c>
      <c r="I423" s="22">
        <f t="shared" si="19"/>
        <v>0</v>
      </c>
      <c r="M423" s="2">
        <v>450</v>
      </c>
    </row>
    <row r="424" spans="2:13" ht="12.75">
      <c r="B424" s="281"/>
      <c r="H424" s="6">
        <f t="shared" si="20"/>
        <v>0</v>
      </c>
      <c r="I424" s="22">
        <f t="shared" si="19"/>
        <v>0</v>
      </c>
      <c r="M424" s="2">
        <v>450</v>
      </c>
    </row>
    <row r="425" spans="2:13" ht="12.75">
      <c r="B425" s="281"/>
      <c r="H425" s="6">
        <f t="shared" si="20"/>
        <v>0</v>
      </c>
      <c r="I425" s="22">
        <f t="shared" si="19"/>
        <v>0</v>
      </c>
      <c r="M425" s="2">
        <v>450</v>
      </c>
    </row>
    <row r="426" spans="1:13" s="75" customFormat="1" ht="12" customHeight="1">
      <c r="A426" s="11"/>
      <c r="B426" s="282">
        <f>+B441+B447+B453+B459+B433</f>
        <v>35800</v>
      </c>
      <c r="C426" s="69" t="s">
        <v>224</v>
      </c>
      <c r="D426" s="70" t="s">
        <v>241</v>
      </c>
      <c r="E426" s="69" t="s">
        <v>100</v>
      </c>
      <c r="F426" s="71" t="s">
        <v>101</v>
      </c>
      <c r="G426" s="72" t="s">
        <v>102</v>
      </c>
      <c r="H426" s="73"/>
      <c r="I426" s="74">
        <f>+B426/M426</f>
        <v>79.55555555555556</v>
      </c>
      <c r="J426" s="74"/>
      <c r="K426" s="74"/>
      <c r="M426" s="2">
        <v>450</v>
      </c>
    </row>
    <row r="427" spans="2:13" ht="12.75">
      <c r="B427" s="281"/>
      <c r="H427" s="6">
        <f t="shared" si="20"/>
        <v>0</v>
      </c>
      <c r="I427" s="22">
        <f t="shared" si="19"/>
        <v>0</v>
      </c>
      <c r="M427" s="2">
        <v>450</v>
      </c>
    </row>
    <row r="428" spans="2:13" ht="12.75">
      <c r="B428" s="281">
        <v>3000</v>
      </c>
      <c r="C428" s="1" t="s">
        <v>31</v>
      </c>
      <c r="D428" s="1" t="s">
        <v>16</v>
      </c>
      <c r="E428" s="1" t="s">
        <v>103</v>
      </c>
      <c r="F428" s="77" t="s">
        <v>225</v>
      </c>
      <c r="G428" s="27" t="s">
        <v>172</v>
      </c>
      <c r="H428" s="6">
        <f t="shared" si="20"/>
        <v>-3000</v>
      </c>
      <c r="I428" s="22">
        <v>6</v>
      </c>
      <c r="K428" t="s">
        <v>31</v>
      </c>
      <c r="L428">
        <v>13</v>
      </c>
      <c r="M428" s="2">
        <v>450</v>
      </c>
    </row>
    <row r="429" spans="2:13" ht="12.75">
      <c r="B429" s="281">
        <v>3000</v>
      </c>
      <c r="C429" s="1" t="s">
        <v>31</v>
      </c>
      <c r="D429" s="1" t="s">
        <v>16</v>
      </c>
      <c r="E429" s="1" t="s">
        <v>103</v>
      </c>
      <c r="F429" s="77" t="s">
        <v>226</v>
      </c>
      <c r="G429" s="27" t="s">
        <v>227</v>
      </c>
      <c r="H429" s="6">
        <f t="shared" si="20"/>
        <v>-6000</v>
      </c>
      <c r="I429" s="22">
        <v>6</v>
      </c>
      <c r="K429" t="s">
        <v>31</v>
      </c>
      <c r="L429">
        <v>13</v>
      </c>
      <c r="M429" s="2">
        <v>450</v>
      </c>
    </row>
    <row r="430" spans="2:13" ht="12.75">
      <c r="B430" s="281">
        <v>3000</v>
      </c>
      <c r="C430" s="1" t="s">
        <v>31</v>
      </c>
      <c r="D430" s="1" t="s">
        <v>16</v>
      </c>
      <c r="E430" s="1" t="s">
        <v>109</v>
      </c>
      <c r="F430" s="77" t="s">
        <v>228</v>
      </c>
      <c r="G430" s="27" t="s">
        <v>227</v>
      </c>
      <c r="H430" s="6">
        <f t="shared" si="20"/>
        <v>-9000</v>
      </c>
      <c r="I430" s="22">
        <v>6</v>
      </c>
      <c r="K430" t="s">
        <v>31</v>
      </c>
      <c r="L430">
        <v>13</v>
      </c>
      <c r="M430" s="2">
        <v>450</v>
      </c>
    </row>
    <row r="431" spans="2:13" ht="12.75">
      <c r="B431" s="281">
        <v>3000</v>
      </c>
      <c r="C431" s="1" t="s">
        <v>31</v>
      </c>
      <c r="D431" s="1" t="s">
        <v>16</v>
      </c>
      <c r="E431" s="1" t="s">
        <v>103</v>
      </c>
      <c r="F431" s="77" t="s">
        <v>229</v>
      </c>
      <c r="G431" s="27" t="s">
        <v>230</v>
      </c>
      <c r="H431" s="6">
        <f t="shared" si="20"/>
        <v>-12000</v>
      </c>
      <c r="I431" s="22">
        <v>6</v>
      </c>
      <c r="K431" t="s">
        <v>31</v>
      </c>
      <c r="L431">
        <v>13</v>
      </c>
      <c r="M431" s="2">
        <v>450</v>
      </c>
    </row>
    <row r="432" spans="2:13" ht="12.75">
      <c r="B432" s="281">
        <v>3000</v>
      </c>
      <c r="C432" s="1" t="s">
        <v>31</v>
      </c>
      <c r="D432" s="1" t="s">
        <v>16</v>
      </c>
      <c r="E432" s="1" t="s">
        <v>103</v>
      </c>
      <c r="F432" s="77" t="s">
        <v>231</v>
      </c>
      <c r="G432" s="27" t="s">
        <v>232</v>
      </c>
      <c r="H432" s="6">
        <f t="shared" si="20"/>
        <v>-15000</v>
      </c>
      <c r="I432" s="22">
        <v>6</v>
      </c>
      <c r="K432" t="s">
        <v>31</v>
      </c>
      <c r="L432">
        <v>13</v>
      </c>
      <c r="M432" s="2">
        <v>450</v>
      </c>
    </row>
    <row r="433" spans="1:13" s="75" customFormat="1" ht="12.75">
      <c r="A433" s="11"/>
      <c r="B433" s="282">
        <f>SUM(B428:B432)</f>
        <v>15000</v>
      </c>
      <c r="C433" s="11" t="s">
        <v>31</v>
      </c>
      <c r="D433" s="11"/>
      <c r="E433" s="11"/>
      <c r="F433" s="110"/>
      <c r="G433" s="18"/>
      <c r="H433" s="73">
        <v>0</v>
      </c>
      <c r="I433" s="74">
        <f t="shared" si="19"/>
        <v>33.333333333333336</v>
      </c>
      <c r="M433" s="2">
        <v>450</v>
      </c>
    </row>
    <row r="434" spans="2:13" ht="12.75">
      <c r="B434" s="281"/>
      <c r="H434" s="6">
        <f t="shared" si="20"/>
        <v>0</v>
      </c>
      <c r="I434" s="22">
        <f t="shared" si="19"/>
        <v>0</v>
      </c>
      <c r="M434" s="2">
        <v>450</v>
      </c>
    </row>
    <row r="435" spans="2:13" ht="12.75">
      <c r="B435" s="281"/>
      <c r="H435" s="6">
        <f t="shared" si="20"/>
        <v>0</v>
      </c>
      <c r="I435" s="22">
        <f t="shared" si="19"/>
        <v>0</v>
      </c>
      <c r="M435" s="2">
        <v>450</v>
      </c>
    </row>
    <row r="436" spans="2:13" ht="12.75">
      <c r="B436" s="281">
        <v>3000</v>
      </c>
      <c r="C436" s="1" t="s">
        <v>233</v>
      </c>
      <c r="D436" s="12" t="s">
        <v>16</v>
      </c>
      <c r="E436" s="1" t="s">
        <v>119</v>
      </c>
      <c r="F436" s="77" t="s">
        <v>234</v>
      </c>
      <c r="G436" s="27" t="s">
        <v>177</v>
      </c>
      <c r="H436" s="6">
        <f t="shared" si="20"/>
        <v>-3000</v>
      </c>
      <c r="I436" s="22">
        <f t="shared" si="19"/>
        <v>6.666666666666667</v>
      </c>
      <c r="K436" t="s">
        <v>103</v>
      </c>
      <c r="L436">
        <v>13</v>
      </c>
      <c r="M436" s="2">
        <v>450</v>
      </c>
    </row>
    <row r="437" spans="2:13" ht="12.75">
      <c r="B437" s="281">
        <v>1500</v>
      </c>
      <c r="C437" s="1" t="s">
        <v>235</v>
      </c>
      <c r="D437" s="12" t="s">
        <v>16</v>
      </c>
      <c r="E437" s="1" t="s">
        <v>119</v>
      </c>
      <c r="F437" s="77" t="s">
        <v>236</v>
      </c>
      <c r="G437" s="27" t="s">
        <v>172</v>
      </c>
      <c r="H437" s="6">
        <f t="shared" si="20"/>
        <v>-4500</v>
      </c>
      <c r="I437" s="22">
        <f t="shared" si="19"/>
        <v>3.3333333333333335</v>
      </c>
      <c r="K437" t="s">
        <v>103</v>
      </c>
      <c r="L437">
        <v>13</v>
      </c>
      <c r="M437" s="2">
        <v>450</v>
      </c>
    </row>
    <row r="438" spans="2:13" ht="12.75">
      <c r="B438" s="281">
        <v>1500</v>
      </c>
      <c r="C438" s="1" t="s">
        <v>237</v>
      </c>
      <c r="D438" s="12" t="s">
        <v>16</v>
      </c>
      <c r="E438" s="1" t="s">
        <v>119</v>
      </c>
      <c r="F438" s="77" t="s">
        <v>236</v>
      </c>
      <c r="G438" s="27" t="s">
        <v>172</v>
      </c>
      <c r="H438" s="6">
        <f t="shared" si="20"/>
        <v>-6000</v>
      </c>
      <c r="I438" s="22">
        <f t="shared" si="19"/>
        <v>3.3333333333333335</v>
      </c>
      <c r="K438" t="s">
        <v>103</v>
      </c>
      <c r="L438">
        <v>13</v>
      </c>
      <c r="M438" s="2">
        <v>450</v>
      </c>
    </row>
    <row r="439" spans="2:13" ht="12.75">
      <c r="B439" s="281">
        <v>500</v>
      </c>
      <c r="C439" s="1" t="s">
        <v>238</v>
      </c>
      <c r="D439" s="12" t="s">
        <v>16</v>
      </c>
      <c r="E439" s="1" t="s">
        <v>119</v>
      </c>
      <c r="F439" s="77" t="s">
        <v>236</v>
      </c>
      <c r="G439" s="27" t="s">
        <v>227</v>
      </c>
      <c r="H439" s="6">
        <f t="shared" si="20"/>
        <v>-6500</v>
      </c>
      <c r="I439" s="22">
        <f t="shared" si="19"/>
        <v>1.1111111111111112</v>
      </c>
      <c r="K439" t="s">
        <v>103</v>
      </c>
      <c r="L439">
        <v>13</v>
      </c>
      <c r="M439" s="2">
        <v>450</v>
      </c>
    </row>
    <row r="440" spans="2:13" ht="12.75">
      <c r="B440" s="281">
        <v>500</v>
      </c>
      <c r="C440" s="1" t="s">
        <v>239</v>
      </c>
      <c r="D440" s="12" t="s">
        <v>16</v>
      </c>
      <c r="E440" s="1" t="s">
        <v>119</v>
      </c>
      <c r="F440" s="77" t="s">
        <v>236</v>
      </c>
      <c r="G440" s="27" t="s">
        <v>227</v>
      </c>
      <c r="H440" s="6">
        <f t="shared" si="20"/>
        <v>-7000</v>
      </c>
      <c r="I440" s="22">
        <f t="shared" si="19"/>
        <v>1.1111111111111112</v>
      </c>
      <c r="K440" t="s">
        <v>103</v>
      </c>
      <c r="L440">
        <v>13</v>
      </c>
      <c r="M440" s="2">
        <v>450</v>
      </c>
    </row>
    <row r="441" spans="1:13" s="75" customFormat="1" ht="12.75">
      <c r="A441" s="11"/>
      <c r="B441" s="282">
        <f>SUM(B436:B440)</f>
        <v>7000</v>
      </c>
      <c r="C441" s="11" t="s">
        <v>43</v>
      </c>
      <c r="D441" s="11"/>
      <c r="E441" s="11"/>
      <c r="F441" s="110"/>
      <c r="G441" s="18"/>
      <c r="H441" s="73">
        <v>0</v>
      </c>
      <c r="I441" s="74">
        <f t="shared" si="19"/>
        <v>15.555555555555555</v>
      </c>
      <c r="M441" s="2">
        <v>450</v>
      </c>
    </row>
    <row r="442" spans="2:13" ht="12.75">
      <c r="B442" s="281"/>
      <c r="H442" s="6">
        <f t="shared" si="20"/>
        <v>0</v>
      </c>
      <c r="I442" s="22">
        <f t="shared" si="19"/>
        <v>0</v>
      </c>
      <c r="M442" s="2">
        <v>450</v>
      </c>
    </row>
    <row r="443" spans="2:13" ht="12.75">
      <c r="B443" s="281"/>
      <c r="H443" s="6">
        <f t="shared" si="20"/>
        <v>0</v>
      </c>
      <c r="I443" s="22">
        <f t="shared" si="19"/>
        <v>0</v>
      </c>
      <c r="M443" s="2">
        <v>450</v>
      </c>
    </row>
    <row r="444" spans="2:13" ht="12.75">
      <c r="B444" s="281">
        <v>1500</v>
      </c>
      <c r="C444" s="1" t="s">
        <v>44</v>
      </c>
      <c r="D444" s="12" t="s">
        <v>16</v>
      </c>
      <c r="E444" s="1" t="s">
        <v>45</v>
      </c>
      <c r="F444" s="77" t="s">
        <v>236</v>
      </c>
      <c r="G444" s="27" t="s">
        <v>172</v>
      </c>
      <c r="H444" s="6">
        <f t="shared" si="20"/>
        <v>-1500</v>
      </c>
      <c r="I444" s="22">
        <v>3</v>
      </c>
      <c r="K444" t="s">
        <v>103</v>
      </c>
      <c r="L444">
        <v>13</v>
      </c>
      <c r="M444" s="2">
        <v>450</v>
      </c>
    </row>
    <row r="445" spans="2:13" ht="12.75">
      <c r="B445" s="281">
        <v>1800</v>
      </c>
      <c r="C445" s="1" t="s">
        <v>44</v>
      </c>
      <c r="D445" s="12" t="s">
        <v>16</v>
      </c>
      <c r="E445" s="1" t="s">
        <v>45</v>
      </c>
      <c r="F445" s="77" t="s">
        <v>236</v>
      </c>
      <c r="G445" s="27" t="s">
        <v>227</v>
      </c>
      <c r="H445" s="6">
        <f t="shared" si="20"/>
        <v>-3300</v>
      </c>
      <c r="I445" s="22">
        <v>3.6</v>
      </c>
      <c r="K445" t="s">
        <v>103</v>
      </c>
      <c r="L445">
        <v>13</v>
      </c>
      <c r="M445" s="2">
        <v>450</v>
      </c>
    </row>
    <row r="446" spans="2:13" ht="12.75">
      <c r="B446" s="281">
        <v>1500</v>
      </c>
      <c r="C446" s="1" t="s">
        <v>44</v>
      </c>
      <c r="D446" s="12" t="s">
        <v>16</v>
      </c>
      <c r="E446" s="1" t="s">
        <v>45</v>
      </c>
      <c r="F446" s="77" t="s">
        <v>236</v>
      </c>
      <c r="G446" s="27" t="s">
        <v>230</v>
      </c>
      <c r="H446" s="6">
        <f t="shared" si="20"/>
        <v>-4800</v>
      </c>
      <c r="I446" s="22">
        <v>3</v>
      </c>
      <c r="K446" t="s">
        <v>103</v>
      </c>
      <c r="L446">
        <v>13</v>
      </c>
      <c r="M446" s="2">
        <v>450</v>
      </c>
    </row>
    <row r="447" spans="1:13" s="75" customFormat="1" ht="12.75">
      <c r="A447" s="11"/>
      <c r="B447" s="282">
        <f>SUM(B444:B446)</f>
        <v>4800</v>
      </c>
      <c r="C447" s="11"/>
      <c r="D447" s="11"/>
      <c r="E447" s="11" t="s">
        <v>45</v>
      </c>
      <c r="F447" s="110"/>
      <c r="G447" s="18"/>
      <c r="H447" s="73">
        <v>0</v>
      </c>
      <c r="I447" s="74">
        <f t="shared" si="19"/>
        <v>10.666666666666666</v>
      </c>
      <c r="M447" s="2">
        <v>450</v>
      </c>
    </row>
    <row r="448" spans="2:13" ht="12.75">
      <c r="B448" s="281"/>
      <c r="H448" s="6">
        <f t="shared" si="20"/>
        <v>0</v>
      </c>
      <c r="I448" s="22">
        <f t="shared" si="19"/>
        <v>0</v>
      </c>
      <c r="M448" s="2">
        <v>450</v>
      </c>
    </row>
    <row r="449" spans="2:13" ht="12.75">
      <c r="B449" s="281"/>
      <c r="H449" s="6">
        <f t="shared" si="20"/>
        <v>0</v>
      </c>
      <c r="I449" s="22">
        <f t="shared" si="19"/>
        <v>0</v>
      </c>
      <c r="M449" s="2">
        <v>450</v>
      </c>
    </row>
    <row r="450" spans="2:13" ht="12.75">
      <c r="B450" s="281">
        <v>2000</v>
      </c>
      <c r="C450" s="1" t="s">
        <v>48</v>
      </c>
      <c r="D450" s="12" t="s">
        <v>16</v>
      </c>
      <c r="E450" s="1" t="s">
        <v>119</v>
      </c>
      <c r="F450" s="77" t="s">
        <v>236</v>
      </c>
      <c r="G450" s="27" t="s">
        <v>172</v>
      </c>
      <c r="H450" s="6">
        <f t="shared" si="20"/>
        <v>-2000</v>
      </c>
      <c r="I450" s="22">
        <v>4</v>
      </c>
      <c r="K450" t="s">
        <v>103</v>
      </c>
      <c r="L450">
        <v>13</v>
      </c>
      <c r="M450" s="2">
        <v>450</v>
      </c>
    </row>
    <row r="451" spans="2:13" ht="12.75">
      <c r="B451" s="281">
        <v>2000</v>
      </c>
      <c r="C451" s="1" t="s">
        <v>48</v>
      </c>
      <c r="D451" s="12" t="s">
        <v>16</v>
      </c>
      <c r="E451" s="1" t="s">
        <v>119</v>
      </c>
      <c r="F451" s="77" t="s">
        <v>236</v>
      </c>
      <c r="G451" s="27" t="s">
        <v>227</v>
      </c>
      <c r="H451" s="6">
        <f t="shared" si="20"/>
        <v>-4000</v>
      </c>
      <c r="I451" s="22">
        <v>4</v>
      </c>
      <c r="K451" t="s">
        <v>103</v>
      </c>
      <c r="L451">
        <v>13</v>
      </c>
      <c r="M451" s="2">
        <v>450</v>
      </c>
    </row>
    <row r="452" spans="2:13" ht="12.75">
      <c r="B452" s="281">
        <v>2000</v>
      </c>
      <c r="C452" s="1" t="s">
        <v>48</v>
      </c>
      <c r="D452" s="12" t="s">
        <v>16</v>
      </c>
      <c r="E452" s="1" t="s">
        <v>119</v>
      </c>
      <c r="F452" s="77" t="s">
        <v>236</v>
      </c>
      <c r="G452" s="27" t="s">
        <v>230</v>
      </c>
      <c r="H452" s="6">
        <f t="shared" si="20"/>
        <v>-6000</v>
      </c>
      <c r="I452" s="22">
        <v>4</v>
      </c>
      <c r="K452" t="s">
        <v>103</v>
      </c>
      <c r="L452">
        <v>13</v>
      </c>
      <c r="M452" s="2">
        <v>450</v>
      </c>
    </row>
    <row r="453" spans="1:13" s="75" customFormat="1" ht="12.75">
      <c r="A453" s="11"/>
      <c r="B453" s="282">
        <f>SUM(B450:B452)</f>
        <v>6000</v>
      </c>
      <c r="C453" s="11" t="s">
        <v>48</v>
      </c>
      <c r="D453" s="11"/>
      <c r="E453" s="11"/>
      <c r="F453" s="110"/>
      <c r="G453" s="18"/>
      <c r="H453" s="73">
        <v>0</v>
      </c>
      <c r="I453" s="74">
        <f aca="true" t="shared" si="21" ref="I453:I483">+B453/M453</f>
        <v>13.333333333333334</v>
      </c>
      <c r="M453" s="2">
        <v>450</v>
      </c>
    </row>
    <row r="454" spans="2:13" ht="12.75">
      <c r="B454" s="281"/>
      <c r="H454" s="6">
        <f t="shared" si="20"/>
        <v>0</v>
      </c>
      <c r="I454" s="22">
        <f t="shared" si="21"/>
        <v>0</v>
      </c>
      <c r="M454" s="2">
        <v>450</v>
      </c>
    </row>
    <row r="455" spans="2:13" ht="12.75">
      <c r="B455" s="281"/>
      <c r="H455" s="6">
        <f t="shared" si="20"/>
        <v>0</v>
      </c>
      <c r="I455" s="22">
        <f t="shared" si="21"/>
        <v>0</v>
      </c>
      <c r="M455" s="2">
        <v>450</v>
      </c>
    </row>
    <row r="456" spans="2:13" ht="12.75">
      <c r="B456" s="281">
        <v>1000</v>
      </c>
      <c r="C456" s="1" t="s">
        <v>58</v>
      </c>
      <c r="D456" s="12" t="s">
        <v>16</v>
      </c>
      <c r="E456" s="1" t="s">
        <v>122</v>
      </c>
      <c r="F456" s="77" t="s">
        <v>236</v>
      </c>
      <c r="G456" s="27" t="s">
        <v>172</v>
      </c>
      <c r="H456" s="6">
        <f t="shared" si="20"/>
        <v>-1000</v>
      </c>
      <c r="I456" s="22">
        <v>2</v>
      </c>
      <c r="K456" t="s">
        <v>103</v>
      </c>
      <c r="L456">
        <v>13</v>
      </c>
      <c r="M456" s="2">
        <v>450</v>
      </c>
    </row>
    <row r="457" spans="2:13" ht="12.75">
      <c r="B457" s="281">
        <v>1000</v>
      </c>
      <c r="C457" s="1" t="s">
        <v>58</v>
      </c>
      <c r="D457" s="12" t="s">
        <v>16</v>
      </c>
      <c r="E457" s="1" t="s">
        <v>122</v>
      </c>
      <c r="F457" s="77" t="s">
        <v>236</v>
      </c>
      <c r="G457" s="27" t="s">
        <v>227</v>
      </c>
      <c r="H457" s="6">
        <f t="shared" si="20"/>
        <v>-2000</v>
      </c>
      <c r="I457" s="22">
        <v>2</v>
      </c>
      <c r="K457" t="s">
        <v>103</v>
      </c>
      <c r="L457">
        <v>13</v>
      </c>
      <c r="M457" s="2">
        <v>450</v>
      </c>
    </row>
    <row r="458" spans="2:13" ht="12.75">
      <c r="B458" s="281">
        <v>1000</v>
      </c>
      <c r="C458" s="1" t="s">
        <v>58</v>
      </c>
      <c r="D458" s="12" t="s">
        <v>16</v>
      </c>
      <c r="E458" s="1" t="s">
        <v>122</v>
      </c>
      <c r="F458" s="77" t="s">
        <v>236</v>
      </c>
      <c r="G458" s="27" t="s">
        <v>230</v>
      </c>
      <c r="H458" s="6">
        <f t="shared" si="20"/>
        <v>-3000</v>
      </c>
      <c r="I458" s="22">
        <v>2</v>
      </c>
      <c r="K458" t="s">
        <v>103</v>
      </c>
      <c r="L458">
        <v>13</v>
      </c>
      <c r="M458" s="2">
        <v>450</v>
      </c>
    </row>
    <row r="459" spans="1:13" s="75" customFormat="1" ht="12.75">
      <c r="A459" s="11"/>
      <c r="B459" s="282">
        <f>SUM(B456:B458)</f>
        <v>3000</v>
      </c>
      <c r="C459" s="11"/>
      <c r="D459" s="11"/>
      <c r="E459" s="11" t="s">
        <v>59</v>
      </c>
      <c r="F459" s="110"/>
      <c r="G459" s="18"/>
      <c r="H459" s="73">
        <v>0</v>
      </c>
      <c r="I459" s="74">
        <f t="shared" si="21"/>
        <v>6.666666666666667</v>
      </c>
      <c r="M459" s="2">
        <v>450</v>
      </c>
    </row>
    <row r="460" spans="2:13" ht="12.75">
      <c r="B460" s="281"/>
      <c r="H460" s="6">
        <f t="shared" si="20"/>
        <v>0</v>
      </c>
      <c r="I460" s="22">
        <f t="shared" si="21"/>
        <v>0</v>
      </c>
      <c r="M460" s="2">
        <v>450</v>
      </c>
    </row>
    <row r="461" spans="2:13" ht="12.75">
      <c r="B461" s="281"/>
      <c r="H461" s="6">
        <f t="shared" si="20"/>
        <v>0</v>
      </c>
      <c r="I461" s="22">
        <f t="shared" si="21"/>
        <v>0</v>
      </c>
      <c r="M461" s="2">
        <v>450</v>
      </c>
    </row>
    <row r="462" spans="2:13" ht="12.75">
      <c r="B462" s="281"/>
      <c r="H462" s="6">
        <f t="shared" si="20"/>
        <v>0</v>
      </c>
      <c r="I462" s="22">
        <f t="shared" si="21"/>
        <v>0</v>
      </c>
      <c r="M462" s="2">
        <v>450</v>
      </c>
    </row>
    <row r="463" spans="2:13" ht="12.75">
      <c r="B463" s="281"/>
      <c r="H463" s="6">
        <f t="shared" si="20"/>
        <v>0</v>
      </c>
      <c r="I463" s="22">
        <f t="shared" si="21"/>
        <v>0</v>
      </c>
      <c r="M463" s="2">
        <v>450</v>
      </c>
    </row>
    <row r="464" spans="1:13" s="75" customFormat="1" ht="12" customHeight="1">
      <c r="A464" s="11"/>
      <c r="B464" s="282">
        <f>+B476+B482+B487+B493+B499+B468</f>
        <v>25200</v>
      </c>
      <c r="C464" s="69" t="s">
        <v>240</v>
      </c>
      <c r="D464" s="70" t="s">
        <v>241</v>
      </c>
      <c r="E464" s="69" t="s">
        <v>28</v>
      </c>
      <c r="F464" s="71" t="s">
        <v>242</v>
      </c>
      <c r="G464" s="72" t="s">
        <v>102</v>
      </c>
      <c r="H464" s="73"/>
      <c r="I464" s="74">
        <f>+B464/M464</f>
        <v>56</v>
      </c>
      <c r="J464" s="74"/>
      <c r="K464" s="74"/>
      <c r="M464" s="2">
        <v>450</v>
      </c>
    </row>
    <row r="465" spans="2:13" ht="12.75">
      <c r="B465" s="281"/>
      <c r="H465" s="6">
        <f t="shared" si="20"/>
        <v>0</v>
      </c>
      <c r="I465" s="22">
        <f t="shared" si="21"/>
        <v>0</v>
      </c>
      <c r="M465" s="2">
        <v>450</v>
      </c>
    </row>
    <row r="466" spans="2:13" ht="12.75">
      <c r="B466" s="281">
        <v>2500</v>
      </c>
      <c r="C466" s="1" t="s">
        <v>31</v>
      </c>
      <c r="D466" s="1" t="s">
        <v>16</v>
      </c>
      <c r="E466" s="1" t="s">
        <v>52</v>
      </c>
      <c r="F466" s="77" t="s">
        <v>243</v>
      </c>
      <c r="G466" s="27" t="s">
        <v>230</v>
      </c>
      <c r="H466" s="6">
        <f aca="true" t="shared" si="22" ref="H466:H483">H465-B466</f>
        <v>-2500</v>
      </c>
      <c r="I466" s="22">
        <v>5</v>
      </c>
      <c r="K466" t="s">
        <v>31</v>
      </c>
      <c r="L466">
        <v>14</v>
      </c>
      <c r="M466" s="2">
        <v>450</v>
      </c>
    </row>
    <row r="467" spans="2:13" ht="12.75">
      <c r="B467" s="281">
        <v>2500</v>
      </c>
      <c r="C467" s="1" t="s">
        <v>31</v>
      </c>
      <c r="D467" s="1" t="s">
        <v>16</v>
      </c>
      <c r="E467" s="1" t="s">
        <v>52</v>
      </c>
      <c r="F467" s="77" t="s">
        <v>244</v>
      </c>
      <c r="G467" s="27" t="s">
        <v>232</v>
      </c>
      <c r="H467" s="6">
        <f t="shared" si="22"/>
        <v>-5000</v>
      </c>
      <c r="I467" s="22">
        <v>5</v>
      </c>
      <c r="K467" t="s">
        <v>31</v>
      </c>
      <c r="L467">
        <v>14</v>
      </c>
      <c r="M467" s="2">
        <v>450</v>
      </c>
    </row>
    <row r="468" spans="1:13" s="75" customFormat="1" ht="12.75">
      <c r="A468" s="11"/>
      <c r="B468" s="282">
        <f>SUM(B466:B467)</f>
        <v>5000</v>
      </c>
      <c r="C468" s="11" t="s">
        <v>31</v>
      </c>
      <c r="D468" s="11"/>
      <c r="E468" s="11"/>
      <c r="F468" s="110"/>
      <c r="G468" s="18"/>
      <c r="H468" s="73">
        <v>0</v>
      </c>
      <c r="I468" s="74">
        <f t="shared" si="21"/>
        <v>11.11111111111111</v>
      </c>
      <c r="M468" s="2">
        <v>450</v>
      </c>
    </row>
    <row r="469" spans="2:13" ht="12.75">
      <c r="B469" s="281"/>
      <c r="H469" s="6">
        <f t="shared" si="22"/>
        <v>0</v>
      </c>
      <c r="I469" s="22">
        <f t="shared" si="21"/>
        <v>0</v>
      </c>
      <c r="M469" s="2">
        <v>450</v>
      </c>
    </row>
    <row r="470" spans="2:13" ht="12.75">
      <c r="B470" s="281"/>
      <c r="H470" s="6">
        <f t="shared" si="22"/>
        <v>0</v>
      </c>
      <c r="I470" s="22">
        <f t="shared" si="21"/>
        <v>0</v>
      </c>
      <c r="M470" s="2">
        <v>450</v>
      </c>
    </row>
    <row r="471" spans="2:13" ht="12.75">
      <c r="B471" s="281">
        <v>1000</v>
      </c>
      <c r="C471" s="1" t="s">
        <v>245</v>
      </c>
      <c r="D471" s="12" t="s">
        <v>16</v>
      </c>
      <c r="E471" s="1" t="s">
        <v>37</v>
      </c>
      <c r="F471" s="77" t="s">
        <v>246</v>
      </c>
      <c r="G471" s="27" t="s">
        <v>172</v>
      </c>
      <c r="H471" s="6">
        <f t="shared" si="22"/>
        <v>-1000</v>
      </c>
      <c r="I471" s="22">
        <f t="shared" si="21"/>
        <v>2.2222222222222223</v>
      </c>
      <c r="K471" t="s">
        <v>52</v>
      </c>
      <c r="L471">
        <v>14</v>
      </c>
      <c r="M471" s="2">
        <v>450</v>
      </c>
    </row>
    <row r="472" spans="2:13" ht="12.75">
      <c r="B472" s="281">
        <v>600</v>
      </c>
      <c r="C472" s="1" t="s">
        <v>247</v>
      </c>
      <c r="D472" s="12" t="s">
        <v>16</v>
      </c>
      <c r="E472" s="1" t="s">
        <v>37</v>
      </c>
      <c r="F472" s="77" t="s">
        <v>246</v>
      </c>
      <c r="G472" s="27" t="s">
        <v>172</v>
      </c>
      <c r="H472" s="6">
        <f t="shared" si="22"/>
        <v>-1600</v>
      </c>
      <c r="I472" s="22">
        <f t="shared" si="21"/>
        <v>1.3333333333333333</v>
      </c>
      <c r="K472" t="s">
        <v>52</v>
      </c>
      <c r="L472">
        <v>14</v>
      </c>
      <c r="M472" s="2">
        <v>450</v>
      </c>
    </row>
    <row r="473" spans="2:13" ht="12.75">
      <c r="B473" s="281">
        <v>1000</v>
      </c>
      <c r="C473" s="1" t="s">
        <v>248</v>
      </c>
      <c r="D473" s="12" t="s">
        <v>16</v>
      </c>
      <c r="E473" s="1" t="s">
        <v>37</v>
      </c>
      <c r="F473" s="77" t="s">
        <v>246</v>
      </c>
      <c r="G473" s="27" t="s">
        <v>227</v>
      </c>
      <c r="H473" s="6">
        <f t="shared" si="22"/>
        <v>-2600</v>
      </c>
      <c r="I473" s="22">
        <f t="shared" si="21"/>
        <v>2.2222222222222223</v>
      </c>
      <c r="K473" t="s">
        <v>52</v>
      </c>
      <c r="L473">
        <v>14</v>
      </c>
      <c r="M473" s="2">
        <v>450</v>
      </c>
    </row>
    <row r="474" spans="2:13" ht="12.75">
      <c r="B474" s="281">
        <v>1000</v>
      </c>
      <c r="C474" s="1" t="s">
        <v>249</v>
      </c>
      <c r="D474" s="12" t="s">
        <v>16</v>
      </c>
      <c r="E474" s="1" t="s">
        <v>37</v>
      </c>
      <c r="F474" s="77" t="s">
        <v>246</v>
      </c>
      <c r="G474" s="27" t="s">
        <v>227</v>
      </c>
      <c r="H474" s="6">
        <f t="shared" si="22"/>
        <v>-3600</v>
      </c>
      <c r="I474" s="22">
        <f t="shared" si="21"/>
        <v>2.2222222222222223</v>
      </c>
      <c r="K474" t="s">
        <v>52</v>
      </c>
      <c r="L474">
        <v>14</v>
      </c>
      <c r="M474" s="2">
        <v>450</v>
      </c>
    </row>
    <row r="475" spans="2:13" ht="12.75">
      <c r="B475" s="281">
        <v>1600</v>
      </c>
      <c r="C475" s="1" t="s">
        <v>250</v>
      </c>
      <c r="D475" s="12" t="s">
        <v>16</v>
      </c>
      <c r="E475" s="1" t="s">
        <v>37</v>
      </c>
      <c r="F475" s="77" t="s">
        <v>246</v>
      </c>
      <c r="G475" s="27" t="s">
        <v>230</v>
      </c>
      <c r="H475" s="6">
        <f t="shared" si="22"/>
        <v>-5200</v>
      </c>
      <c r="I475" s="22">
        <f t="shared" si="21"/>
        <v>3.5555555555555554</v>
      </c>
      <c r="K475" t="s">
        <v>52</v>
      </c>
      <c r="L475">
        <v>14</v>
      </c>
      <c r="M475" s="2">
        <v>450</v>
      </c>
    </row>
    <row r="476" spans="1:13" s="75" customFormat="1" ht="12.75">
      <c r="A476" s="11"/>
      <c r="B476" s="282">
        <f>SUM(B471:B475)</f>
        <v>5200</v>
      </c>
      <c r="C476" s="11" t="s">
        <v>251</v>
      </c>
      <c r="D476" s="11"/>
      <c r="E476" s="11"/>
      <c r="F476" s="110"/>
      <c r="G476" s="18"/>
      <c r="H476" s="73">
        <v>0</v>
      </c>
      <c r="I476" s="74">
        <f t="shared" si="21"/>
        <v>11.555555555555555</v>
      </c>
      <c r="M476" s="2">
        <v>450</v>
      </c>
    </row>
    <row r="477" spans="2:13" ht="12.75">
      <c r="B477" s="281"/>
      <c r="H477" s="6">
        <f t="shared" si="22"/>
        <v>0</v>
      </c>
      <c r="I477" s="22">
        <f t="shared" si="21"/>
        <v>0</v>
      </c>
      <c r="M477" s="2">
        <v>450</v>
      </c>
    </row>
    <row r="478" spans="2:13" ht="12.75">
      <c r="B478" s="281"/>
      <c r="H478" s="6">
        <f t="shared" si="22"/>
        <v>0</v>
      </c>
      <c r="I478" s="22">
        <f t="shared" si="21"/>
        <v>0</v>
      </c>
      <c r="M478" s="2">
        <v>450</v>
      </c>
    </row>
    <row r="479" spans="2:13" ht="12.75">
      <c r="B479" s="281">
        <v>1300</v>
      </c>
      <c r="C479" s="1" t="s">
        <v>44</v>
      </c>
      <c r="D479" s="12" t="s">
        <v>16</v>
      </c>
      <c r="E479" s="1" t="s">
        <v>45</v>
      </c>
      <c r="F479" s="77" t="s">
        <v>246</v>
      </c>
      <c r="G479" s="27" t="s">
        <v>172</v>
      </c>
      <c r="H479" s="6">
        <f t="shared" si="22"/>
        <v>-1300</v>
      </c>
      <c r="I479" s="22">
        <v>2.6</v>
      </c>
      <c r="K479" t="s">
        <v>52</v>
      </c>
      <c r="L479">
        <v>14</v>
      </c>
      <c r="M479" s="2">
        <v>450</v>
      </c>
    </row>
    <row r="480" spans="2:13" ht="12.75">
      <c r="B480" s="281">
        <v>600</v>
      </c>
      <c r="C480" s="1" t="s">
        <v>44</v>
      </c>
      <c r="D480" s="12" t="s">
        <v>16</v>
      </c>
      <c r="E480" s="1" t="s">
        <v>45</v>
      </c>
      <c r="F480" s="77" t="s">
        <v>246</v>
      </c>
      <c r="G480" s="27" t="s">
        <v>227</v>
      </c>
      <c r="H480" s="6">
        <f t="shared" si="22"/>
        <v>-1900</v>
      </c>
      <c r="I480" s="22">
        <v>1.2</v>
      </c>
      <c r="K480" t="s">
        <v>52</v>
      </c>
      <c r="L480">
        <v>14</v>
      </c>
      <c r="M480" s="2">
        <v>450</v>
      </c>
    </row>
    <row r="481" spans="2:13" ht="12.75">
      <c r="B481" s="281">
        <v>1100</v>
      </c>
      <c r="C481" s="1" t="s">
        <v>44</v>
      </c>
      <c r="D481" s="12" t="s">
        <v>16</v>
      </c>
      <c r="E481" s="1" t="s">
        <v>45</v>
      </c>
      <c r="F481" s="77" t="s">
        <v>246</v>
      </c>
      <c r="G481" s="27" t="s">
        <v>230</v>
      </c>
      <c r="H481" s="6">
        <f t="shared" si="22"/>
        <v>-3000</v>
      </c>
      <c r="I481" s="22">
        <v>2.2</v>
      </c>
      <c r="K481" t="s">
        <v>52</v>
      </c>
      <c r="L481">
        <v>14</v>
      </c>
      <c r="M481" s="2">
        <v>450</v>
      </c>
    </row>
    <row r="482" spans="1:13" s="75" customFormat="1" ht="12.75">
      <c r="A482" s="11"/>
      <c r="B482" s="282">
        <f>SUM(B479:B481)</f>
        <v>3000</v>
      </c>
      <c r="C482" s="11"/>
      <c r="D482" s="11"/>
      <c r="E482" s="11" t="s">
        <v>45</v>
      </c>
      <c r="F482" s="110"/>
      <c r="G482" s="18"/>
      <c r="H482" s="73">
        <v>0</v>
      </c>
      <c r="I482" s="74">
        <f t="shared" si="21"/>
        <v>6.666666666666667</v>
      </c>
      <c r="M482" s="2">
        <v>450</v>
      </c>
    </row>
    <row r="483" spans="2:13" ht="12.75">
      <c r="B483" s="281"/>
      <c r="H483" s="6">
        <f t="shared" si="22"/>
        <v>0</v>
      </c>
      <c r="I483" s="22">
        <f t="shared" si="21"/>
        <v>0</v>
      </c>
      <c r="M483" s="2">
        <v>450</v>
      </c>
    </row>
    <row r="484" spans="2:13" ht="12.75">
      <c r="B484" s="281"/>
      <c r="H484" s="6">
        <f>H483-B484</f>
        <v>0</v>
      </c>
      <c r="I484" s="22">
        <f>+B484/M484</f>
        <v>0</v>
      </c>
      <c r="M484" s="2">
        <v>450</v>
      </c>
    </row>
    <row r="485" spans="2:13" ht="12.75">
      <c r="B485" s="281">
        <v>3000</v>
      </c>
      <c r="C485" s="1" t="s">
        <v>46</v>
      </c>
      <c r="D485" s="12" t="s">
        <v>16</v>
      </c>
      <c r="E485" s="1" t="s">
        <v>37</v>
      </c>
      <c r="F485" s="77" t="s">
        <v>252</v>
      </c>
      <c r="G485" s="27" t="s">
        <v>172</v>
      </c>
      <c r="H485" s="6">
        <f>H484-B485</f>
        <v>-3000</v>
      </c>
      <c r="I485" s="22">
        <f>+B485/M485</f>
        <v>6.666666666666667</v>
      </c>
      <c r="K485" t="s">
        <v>52</v>
      </c>
      <c r="L485">
        <v>14</v>
      </c>
      <c r="M485" s="2">
        <v>450</v>
      </c>
    </row>
    <row r="486" spans="2:13" ht="12.75">
      <c r="B486" s="281">
        <v>3000</v>
      </c>
      <c r="C486" s="1" t="s">
        <v>46</v>
      </c>
      <c r="D486" s="12" t="s">
        <v>16</v>
      </c>
      <c r="E486" s="1" t="s">
        <v>37</v>
      </c>
      <c r="F486" s="77" t="s">
        <v>252</v>
      </c>
      <c r="G486" s="27" t="s">
        <v>227</v>
      </c>
      <c r="H486" s="6">
        <f>H485-B486</f>
        <v>-6000</v>
      </c>
      <c r="I486" s="22">
        <f>+B486/M486</f>
        <v>6.666666666666667</v>
      </c>
      <c r="K486" t="s">
        <v>52</v>
      </c>
      <c r="L486">
        <v>14</v>
      </c>
      <c r="M486" s="2">
        <v>450</v>
      </c>
    </row>
    <row r="487" spans="1:13" s="75" customFormat="1" ht="12.75">
      <c r="A487" s="11"/>
      <c r="B487" s="282">
        <f>SUM(B485:B486)</f>
        <v>6000</v>
      </c>
      <c r="C487" s="11" t="s">
        <v>46</v>
      </c>
      <c r="D487" s="11"/>
      <c r="E487" s="11"/>
      <c r="F487" s="110"/>
      <c r="G487" s="18"/>
      <c r="H487" s="73">
        <v>0</v>
      </c>
      <c r="I487" s="74">
        <f>+B487/M487</f>
        <v>13.333333333333334</v>
      </c>
      <c r="M487" s="2">
        <v>450</v>
      </c>
    </row>
    <row r="488" spans="2:13" ht="12.75">
      <c r="B488" s="281"/>
      <c r="H488" s="6">
        <f>H487-B488</f>
        <v>0</v>
      </c>
      <c r="I488" s="22">
        <f>+B488/M488</f>
        <v>0</v>
      </c>
      <c r="M488" s="2">
        <v>450</v>
      </c>
    </row>
    <row r="489" spans="2:13" ht="12.75">
      <c r="B489" s="281"/>
      <c r="H489" s="6">
        <f aca="true" t="shared" si="23" ref="H489:H507">H488-B489</f>
        <v>0</v>
      </c>
      <c r="I489" s="22">
        <f aca="true" t="shared" si="24" ref="I489:I505">+B489/M489</f>
        <v>0</v>
      </c>
      <c r="M489" s="2">
        <v>450</v>
      </c>
    </row>
    <row r="490" spans="2:13" ht="12.75">
      <c r="B490" s="281">
        <v>1000</v>
      </c>
      <c r="C490" s="1" t="s">
        <v>48</v>
      </c>
      <c r="D490" s="12" t="s">
        <v>16</v>
      </c>
      <c r="E490" s="1" t="s">
        <v>37</v>
      </c>
      <c r="F490" s="77" t="s">
        <v>246</v>
      </c>
      <c r="G490" s="27" t="s">
        <v>172</v>
      </c>
      <c r="H490" s="6">
        <f t="shared" si="23"/>
        <v>-1000</v>
      </c>
      <c r="I490" s="22">
        <f t="shared" si="24"/>
        <v>2.2222222222222223</v>
      </c>
      <c r="K490" t="s">
        <v>52</v>
      </c>
      <c r="L490">
        <v>14</v>
      </c>
      <c r="M490" s="2">
        <v>450</v>
      </c>
    </row>
    <row r="491" spans="2:13" ht="12.75">
      <c r="B491" s="281">
        <v>1000</v>
      </c>
      <c r="C491" s="1" t="s">
        <v>48</v>
      </c>
      <c r="D491" s="12" t="s">
        <v>16</v>
      </c>
      <c r="E491" s="1" t="s">
        <v>37</v>
      </c>
      <c r="F491" s="77" t="s">
        <v>246</v>
      </c>
      <c r="G491" s="27" t="s">
        <v>227</v>
      </c>
      <c r="H491" s="6">
        <f t="shared" si="23"/>
        <v>-2000</v>
      </c>
      <c r="I491" s="22">
        <f t="shared" si="24"/>
        <v>2.2222222222222223</v>
      </c>
      <c r="K491" t="s">
        <v>52</v>
      </c>
      <c r="L491">
        <v>14</v>
      </c>
      <c r="M491" s="2">
        <v>450</v>
      </c>
    </row>
    <row r="492" spans="2:13" ht="12.75">
      <c r="B492" s="281">
        <v>1000</v>
      </c>
      <c r="C492" s="1" t="s">
        <v>48</v>
      </c>
      <c r="D492" s="12" t="s">
        <v>16</v>
      </c>
      <c r="E492" s="1" t="s">
        <v>37</v>
      </c>
      <c r="F492" s="77" t="s">
        <v>246</v>
      </c>
      <c r="G492" s="27" t="s">
        <v>230</v>
      </c>
      <c r="H492" s="6">
        <f t="shared" si="23"/>
        <v>-3000</v>
      </c>
      <c r="I492" s="22">
        <f t="shared" si="24"/>
        <v>2.2222222222222223</v>
      </c>
      <c r="K492" t="s">
        <v>52</v>
      </c>
      <c r="L492">
        <v>14</v>
      </c>
      <c r="M492" s="2">
        <v>450</v>
      </c>
    </row>
    <row r="493" spans="1:13" s="75" customFormat="1" ht="12.75">
      <c r="A493" s="11"/>
      <c r="B493" s="282">
        <f>SUM(B490:B492)</f>
        <v>3000</v>
      </c>
      <c r="C493" s="11" t="s">
        <v>48</v>
      </c>
      <c r="D493" s="11"/>
      <c r="E493" s="11"/>
      <c r="F493" s="110"/>
      <c r="G493" s="18"/>
      <c r="H493" s="73">
        <v>0</v>
      </c>
      <c r="I493" s="74">
        <f t="shared" si="24"/>
        <v>6.666666666666667</v>
      </c>
      <c r="M493" s="2">
        <v>450</v>
      </c>
    </row>
    <row r="494" spans="2:13" ht="12.75">
      <c r="B494" s="281"/>
      <c r="H494" s="6">
        <f t="shared" si="23"/>
        <v>0</v>
      </c>
      <c r="I494" s="22">
        <f t="shared" si="24"/>
        <v>0</v>
      </c>
      <c r="M494" s="2">
        <v>450</v>
      </c>
    </row>
    <row r="495" spans="2:13" ht="12.75">
      <c r="B495" s="281"/>
      <c r="H495" s="6">
        <f t="shared" si="23"/>
        <v>0</v>
      </c>
      <c r="I495" s="22">
        <f t="shared" si="24"/>
        <v>0</v>
      </c>
      <c r="M495" s="2">
        <v>450</v>
      </c>
    </row>
    <row r="496" spans="2:13" ht="12.75">
      <c r="B496" s="281">
        <v>500</v>
      </c>
      <c r="C496" s="1" t="s">
        <v>58</v>
      </c>
      <c r="D496" s="12" t="s">
        <v>16</v>
      </c>
      <c r="E496" s="1" t="s">
        <v>59</v>
      </c>
      <c r="F496" s="77" t="s">
        <v>246</v>
      </c>
      <c r="G496" s="27" t="s">
        <v>172</v>
      </c>
      <c r="H496" s="6">
        <f t="shared" si="23"/>
        <v>-500</v>
      </c>
      <c r="I496" s="22">
        <v>1</v>
      </c>
      <c r="K496" t="s">
        <v>52</v>
      </c>
      <c r="L496">
        <v>14</v>
      </c>
      <c r="M496" s="2">
        <v>450</v>
      </c>
    </row>
    <row r="497" spans="2:13" ht="12.75">
      <c r="B497" s="281">
        <v>1000</v>
      </c>
      <c r="C497" s="1" t="s">
        <v>58</v>
      </c>
      <c r="D497" s="12" t="s">
        <v>16</v>
      </c>
      <c r="E497" s="1" t="s">
        <v>59</v>
      </c>
      <c r="F497" s="77" t="s">
        <v>246</v>
      </c>
      <c r="G497" s="27" t="s">
        <v>172</v>
      </c>
      <c r="H497" s="6">
        <f t="shared" si="23"/>
        <v>-1500</v>
      </c>
      <c r="I497" s="22">
        <v>2</v>
      </c>
      <c r="K497" t="s">
        <v>52</v>
      </c>
      <c r="L497">
        <v>14</v>
      </c>
      <c r="M497" s="2">
        <v>450</v>
      </c>
    </row>
    <row r="498" spans="2:13" ht="12.75">
      <c r="B498" s="281">
        <v>1500</v>
      </c>
      <c r="C498" s="1" t="s">
        <v>58</v>
      </c>
      <c r="D498" s="12" t="s">
        <v>16</v>
      </c>
      <c r="E498" s="1" t="s">
        <v>59</v>
      </c>
      <c r="F498" s="77" t="s">
        <v>246</v>
      </c>
      <c r="G498" s="27" t="s">
        <v>227</v>
      </c>
      <c r="H498" s="6">
        <f t="shared" si="23"/>
        <v>-3000</v>
      </c>
      <c r="I498" s="22">
        <v>3</v>
      </c>
      <c r="K498" t="s">
        <v>52</v>
      </c>
      <c r="L498">
        <v>14</v>
      </c>
      <c r="M498" s="2">
        <v>450</v>
      </c>
    </row>
    <row r="499" spans="1:13" s="75" customFormat="1" ht="12.75">
      <c r="A499" s="11"/>
      <c r="B499" s="282">
        <f>SUM(B496:B498)</f>
        <v>3000</v>
      </c>
      <c r="C499" s="11"/>
      <c r="D499" s="11"/>
      <c r="E499" s="11" t="s">
        <v>122</v>
      </c>
      <c r="F499" s="110"/>
      <c r="G499" s="18"/>
      <c r="H499" s="73">
        <v>0</v>
      </c>
      <c r="I499" s="74">
        <f t="shared" si="24"/>
        <v>6.666666666666667</v>
      </c>
      <c r="M499" s="2">
        <v>450</v>
      </c>
    </row>
    <row r="500" spans="2:13" ht="12.75">
      <c r="B500" s="281"/>
      <c r="D500" s="12"/>
      <c r="H500" s="6">
        <f t="shared" si="23"/>
        <v>0</v>
      </c>
      <c r="I500" s="22">
        <f t="shared" si="24"/>
        <v>0</v>
      </c>
      <c r="M500" s="2">
        <v>450</v>
      </c>
    </row>
    <row r="501" spans="2:13" ht="12.75">
      <c r="B501" s="281"/>
      <c r="H501" s="6">
        <f t="shared" si="23"/>
        <v>0</v>
      </c>
      <c r="I501" s="22">
        <f t="shared" si="24"/>
        <v>0</v>
      </c>
      <c r="M501" s="2">
        <v>450</v>
      </c>
    </row>
    <row r="502" spans="2:13" ht="12.75">
      <c r="B502" s="281"/>
      <c r="H502" s="6">
        <f t="shared" si="23"/>
        <v>0</v>
      </c>
      <c r="I502" s="22">
        <f t="shared" si="24"/>
        <v>0</v>
      </c>
      <c r="M502" s="2">
        <v>450</v>
      </c>
    </row>
    <row r="503" spans="2:13" ht="12.75">
      <c r="B503" s="281"/>
      <c r="H503" s="6">
        <f t="shared" si="23"/>
        <v>0</v>
      </c>
      <c r="I503" s="22">
        <f t="shared" si="24"/>
        <v>0</v>
      </c>
      <c r="M503" s="2">
        <v>450</v>
      </c>
    </row>
    <row r="504" spans="1:13" s="75" customFormat="1" ht="12" customHeight="1">
      <c r="A504" s="11"/>
      <c r="B504" s="282">
        <f>+B515+B519+B525+B531+B509</f>
        <v>29500</v>
      </c>
      <c r="C504" s="69" t="s">
        <v>253</v>
      </c>
      <c r="D504" s="70" t="s">
        <v>241</v>
      </c>
      <c r="E504" s="69" t="s">
        <v>82</v>
      </c>
      <c r="F504" s="71" t="s">
        <v>254</v>
      </c>
      <c r="G504" s="72" t="s">
        <v>255</v>
      </c>
      <c r="H504" s="73"/>
      <c r="I504" s="74">
        <f>+B504/M504</f>
        <v>65.55555555555556</v>
      </c>
      <c r="J504" s="74"/>
      <c r="K504" s="74"/>
      <c r="M504" s="2">
        <v>450</v>
      </c>
    </row>
    <row r="505" spans="2:13" ht="12.75">
      <c r="B505" s="281"/>
      <c r="H505" s="6">
        <f t="shared" si="23"/>
        <v>0</v>
      </c>
      <c r="I505" s="22">
        <f t="shared" si="24"/>
        <v>0</v>
      </c>
      <c r="M505" s="2">
        <v>450</v>
      </c>
    </row>
    <row r="506" spans="2:13" ht="12.75">
      <c r="B506" s="281">
        <v>2500</v>
      </c>
      <c r="C506" s="1" t="s">
        <v>31</v>
      </c>
      <c r="D506" s="1" t="s">
        <v>16</v>
      </c>
      <c r="E506" s="1" t="s">
        <v>85</v>
      </c>
      <c r="F506" s="77" t="s">
        <v>256</v>
      </c>
      <c r="G506" s="27" t="s">
        <v>172</v>
      </c>
      <c r="H506" s="6">
        <f t="shared" si="23"/>
        <v>-2500</v>
      </c>
      <c r="I506" s="22">
        <v>5</v>
      </c>
      <c r="K506" t="s">
        <v>31</v>
      </c>
      <c r="L506">
        <v>15</v>
      </c>
      <c r="M506" s="2">
        <v>450</v>
      </c>
    </row>
    <row r="507" spans="2:13" ht="12.75">
      <c r="B507" s="281">
        <v>2500</v>
      </c>
      <c r="C507" s="1" t="s">
        <v>31</v>
      </c>
      <c r="D507" s="1" t="s">
        <v>16</v>
      </c>
      <c r="E507" s="1" t="s">
        <v>85</v>
      </c>
      <c r="F507" s="77" t="s">
        <v>257</v>
      </c>
      <c r="G507" s="27" t="s">
        <v>230</v>
      </c>
      <c r="H507" s="6">
        <f t="shared" si="23"/>
        <v>-5000</v>
      </c>
      <c r="I507" s="22">
        <v>5</v>
      </c>
      <c r="K507" t="s">
        <v>31</v>
      </c>
      <c r="L507">
        <v>15</v>
      </c>
      <c r="M507" s="2">
        <v>450</v>
      </c>
    </row>
    <row r="508" spans="2:13" ht="12.75">
      <c r="B508" s="281">
        <v>2500</v>
      </c>
      <c r="C508" s="1" t="s">
        <v>31</v>
      </c>
      <c r="D508" s="1" t="s">
        <v>16</v>
      </c>
      <c r="E508" s="1" t="s">
        <v>85</v>
      </c>
      <c r="F508" s="77" t="s">
        <v>258</v>
      </c>
      <c r="G508" s="27" t="s">
        <v>259</v>
      </c>
      <c r="H508" s="6">
        <f>H507-B508</f>
        <v>-7500</v>
      </c>
      <c r="I508" s="22">
        <v>5</v>
      </c>
      <c r="K508" t="s">
        <v>31</v>
      </c>
      <c r="L508">
        <v>15</v>
      </c>
      <c r="M508" s="2">
        <v>450</v>
      </c>
    </row>
    <row r="509" spans="1:13" s="75" customFormat="1" ht="12.75">
      <c r="A509" s="11"/>
      <c r="B509" s="282">
        <f>SUM(B506:B508)</f>
        <v>7500</v>
      </c>
      <c r="C509" s="11" t="s">
        <v>31</v>
      </c>
      <c r="D509" s="11"/>
      <c r="E509" s="11"/>
      <c r="F509" s="110"/>
      <c r="G509" s="18"/>
      <c r="H509" s="73">
        <v>0</v>
      </c>
      <c r="I509" s="74">
        <v>5</v>
      </c>
      <c r="M509" s="2">
        <v>450</v>
      </c>
    </row>
    <row r="510" spans="2:13" ht="12.75">
      <c r="B510" s="281"/>
      <c r="H510" s="6">
        <f>H509-B510</f>
        <v>0</v>
      </c>
      <c r="I510" s="22">
        <f>+B510/M510</f>
        <v>0</v>
      </c>
      <c r="M510" s="2">
        <v>450</v>
      </c>
    </row>
    <row r="511" spans="2:13" ht="12.75">
      <c r="B511" s="281"/>
      <c r="H511" s="6">
        <f>H510-B511</f>
        <v>0</v>
      </c>
      <c r="I511" s="22">
        <v>5</v>
      </c>
      <c r="M511" s="2">
        <v>450</v>
      </c>
    </row>
    <row r="512" spans="2:13" ht="12.75">
      <c r="B512" s="281">
        <v>3500</v>
      </c>
      <c r="C512" s="1" t="s">
        <v>260</v>
      </c>
      <c r="D512" s="12" t="s">
        <v>25</v>
      </c>
      <c r="E512" s="1" t="s">
        <v>89</v>
      </c>
      <c r="F512" s="77" t="s">
        <v>261</v>
      </c>
      <c r="G512" s="27" t="s">
        <v>172</v>
      </c>
      <c r="H512" s="6">
        <f>H511-B512</f>
        <v>-3500</v>
      </c>
      <c r="I512" s="22">
        <f>+B512/M512</f>
        <v>7.777777777777778</v>
      </c>
      <c r="K512" t="s">
        <v>85</v>
      </c>
      <c r="L512">
        <v>15</v>
      </c>
      <c r="M512" s="2">
        <v>450</v>
      </c>
    </row>
    <row r="513" spans="2:13" ht="12.75">
      <c r="B513" s="281">
        <v>3500</v>
      </c>
      <c r="C513" s="1" t="s">
        <v>262</v>
      </c>
      <c r="D513" s="12" t="s">
        <v>25</v>
      </c>
      <c r="E513" s="1" t="s">
        <v>89</v>
      </c>
      <c r="F513" s="77" t="s">
        <v>261</v>
      </c>
      <c r="G513" s="27" t="s">
        <v>232</v>
      </c>
      <c r="H513" s="6">
        <f>H512-B513</f>
        <v>-7000</v>
      </c>
      <c r="I513" s="22">
        <f>+B513/M513</f>
        <v>7.777777777777778</v>
      </c>
      <c r="K513" t="s">
        <v>85</v>
      </c>
      <c r="L513">
        <v>15</v>
      </c>
      <c r="M513" s="2">
        <v>450</v>
      </c>
    </row>
    <row r="514" spans="2:13" ht="12.75">
      <c r="B514" s="281">
        <v>1500</v>
      </c>
      <c r="C514" s="1" t="s">
        <v>263</v>
      </c>
      <c r="D514" s="12" t="s">
        <v>25</v>
      </c>
      <c r="E514" s="1" t="s">
        <v>89</v>
      </c>
      <c r="F514" s="77" t="s">
        <v>264</v>
      </c>
      <c r="G514" s="27" t="s">
        <v>232</v>
      </c>
      <c r="H514" s="6">
        <f>H513-B514</f>
        <v>-8500</v>
      </c>
      <c r="I514" s="22">
        <f>+B514/M514</f>
        <v>3.3333333333333335</v>
      </c>
      <c r="K514" t="s">
        <v>85</v>
      </c>
      <c r="L514">
        <v>15</v>
      </c>
      <c r="M514" s="2">
        <v>450</v>
      </c>
    </row>
    <row r="515" spans="1:13" s="75" customFormat="1" ht="12.75">
      <c r="A515" s="11"/>
      <c r="B515" s="282">
        <f>SUM(B512:B514)</f>
        <v>8500</v>
      </c>
      <c r="C515" s="11" t="s">
        <v>251</v>
      </c>
      <c r="D515" s="11"/>
      <c r="E515" s="11"/>
      <c r="F515" s="110"/>
      <c r="G515" s="18"/>
      <c r="H515" s="73">
        <v>0</v>
      </c>
      <c r="I515" s="74">
        <v>5</v>
      </c>
      <c r="M515" s="2">
        <v>450</v>
      </c>
    </row>
    <row r="516" spans="2:13" ht="12.75">
      <c r="B516" s="281"/>
      <c r="H516" s="6">
        <f>H515-B516</f>
        <v>0</v>
      </c>
      <c r="I516" s="22">
        <f>+B516/M516</f>
        <v>0</v>
      </c>
      <c r="M516" s="2">
        <v>450</v>
      </c>
    </row>
    <row r="517" spans="2:13" ht="12.75">
      <c r="B517" s="281"/>
      <c r="H517" s="6">
        <f>H516-B517</f>
        <v>0</v>
      </c>
      <c r="I517" s="22">
        <f>+B517/M517</f>
        <v>0</v>
      </c>
      <c r="M517" s="2">
        <v>450</v>
      </c>
    </row>
    <row r="518" spans="2:13" ht="12.75">
      <c r="B518" s="281">
        <v>1500</v>
      </c>
      <c r="C518" s="1" t="s">
        <v>208</v>
      </c>
      <c r="D518" s="12" t="s">
        <v>25</v>
      </c>
      <c r="E518" s="1" t="s">
        <v>209</v>
      </c>
      <c r="F518" s="77" t="s">
        <v>261</v>
      </c>
      <c r="G518" s="27" t="s">
        <v>232</v>
      </c>
      <c r="H518" s="6">
        <f>H517-B518</f>
        <v>-1500</v>
      </c>
      <c r="I518" s="22">
        <f>+B518/M518</f>
        <v>3.3333333333333335</v>
      </c>
      <c r="K518" t="s">
        <v>85</v>
      </c>
      <c r="L518">
        <v>15</v>
      </c>
      <c r="M518" s="2">
        <v>450</v>
      </c>
    </row>
    <row r="519" spans="1:13" s="75" customFormat="1" ht="12.75">
      <c r="A519" s="11"/>
      <c r="B519" s="282">
        <f>SUM(B518)</f>
        <v>1500</v>
      </c>
      <c r="C519" s="11"/>
      <c r="D519" s="11"/>
      <c r="E519" s="11" t="s">
        <v>209</v>
      </c>
      <c r="F519" s="110"/>
      <c r="G519" s="18"/>
      <c r="H519" s="73">
        <v>0</v>
      </c>
      <c r="I519" s="74">
        <v>5</v>
      </c>
      <c r="M519" s="2">
        <v>450</v>
      </c>
    </row>
    <row r="520" spans="2:13" ht="12.75">
      <c r="B520" s="281"/>
      <c r="H520" s="6">
        <f>H519-B520</f>
        <v>0</v>
      </c>
      <c r="I520" s="22">
        <f>+B520/M520</f>
        <v>0</v>
      </c>
      <c r="M520" s="2">
        <v>450</v>
      </c>
    </row>
    <row r="521" spans="2:13" ht="12.75">
      <c r="B521" s="281"/>
      <c r="H521" s="6">
        <f>H520-B521</f>
        <v>0</v>
      </c>
      <c r="I521" s="22">
        <f>+B521/M521</f>
        <v>0</v>
      </c>
      <c r="M521" s="2">
        <v>450</v>
      </c>
    </row>
    <row r="522" spans="2:13" ht="12.75">
      <c r="B522" s="281">
        <v>3000</v>
      </c>
      <c r="C522" s="12" t="s">
        <v>211</v>
      </c>
      <c r="D522" s="12" t="s">
        <v>25</v>
      </c>
      <c r="E522" s="1" t="s">
        <v>89</v>
      </c>
      <c r="F522" s="77" t="s">
        <v>265</v>
      </c>
      <c r="G522" s="27" t="s">
        <v>172</v>
      </c>
      <c r="H522" s="6">
        <f>H521-B522</f>
        <v>-3000</v>
      </c>
      <c r="I522" s="22">
        <v>6</v>
      </c>
      <c r="K522" t="s">
        <v>85</v>
      </c>
      <c r="L522">
        <v>15</v>
      </c>
      <c r="M522" s="2">
        <v>450</v>
      </c>
    </row>
    <row r="523" spans="2:13" ht="12.75">
      <c r="B523" s="281">
        <v>3000</v>
      </c>
      <c r="C523" s="1" t="s">
        <v>211</v>
      </c>
      <c r="D523" s="12" t="s">
        <v>25</v>
      </c>
      <c r="E523" s="1" t="s">
        <v>89</v>
      </c>
      <c r="F523" s="77" t="s">
        <v>265</v>
      </c>
      <c r="G523" s="27" t="s">
        <v>227</v>
      </c>
      <c r="H523" s="6">
        <f>H522-B523</f>
        <v>-6000</v>
      </c>
      <c r="I523" s="22">
        <v>6</v>
      </c>
      <c r="K523" t="s">
        <v>85</v>
      </c>
      <c r="L523">
        <v>15</v>
      </c>
      <c r="M523" s="2">
        <v>450</v>
      </c>
    </row>
    <row r="524" spans="2:13" ht="12.75">
      <c r="B524" s="281">
        <v>3000</v>
      </c>
      <c r="C524" s="1" t="s">
        <v>211</v>
      </c>
      <c r="D524" s="12" t="s">
        <v>25</v>
      </c>
      <c r="E524" s="1" t="s">
        <v>89</v>
      </c>
      <c r="F524" s="77" t="s">
        <v>265</v>
      </c>
      <c r="G524" s="27" t="s">
        <v>230</v>
      </c>
      <c r="H524" s="6">
        <f>H523-B524</f>
        <v>-9000</v>
      </c>
      <c r="I524" s="22">
        <v>6</v>
      </c>
      <c r="K524" t="s">
        <v>85</v>
      </c>
      <c r="L524">
        <v>15</v>
      </c>
      <c r="M524" s="2">
        <v>450</v>
      </c>
    </row>
    <row r="525" spans="1:13" s="75" customFormat="1" ht="12.75">
      <c r="A525" s="11"/>
      <c r="B525" s="282">
        <f>SUM(B522:B524)</f>
        <v>9000</v>
      </c>
      <c r="C525" s="11" t="s">
        <v>211</v>
      </c>
      <c r="D525" s="11"/>
      <c r="E525" s="11"/>
      <c r="F525" s="110"/>
      <c r="G525" s="18"/>
      <c r="H525" s="73">
        <v>0</v>
      </c>
      <c r="I525" s="74">
        <v>5</v>
      </c>
      <c r="M525" s="2">
        <v>450</v>
      </c>
    </row>
    <row r="526" spans="2:13" ht="12.75">
      <c r="B526" s="281"/>
      <c r="H526" s="6">
        <f>H525-B526</f>
        <v>0</v>
      </c>
      <c r="I526" s="22">
        <f>+B526/M526</f>
        <v>0</v>
      </c>
      <c r="M526" s="2">
        <v>450</v>
      </c>
    </row>
    <row r="527" spans="2:13" ht="12.75">
      <c r="B527" s="281"/>
      <c r="H527" s="6">
        <f>H526-B527</f>
        <v>0</v>
      </c>
      <c r="I527" s="22">
        <f>+B527/M527</f>
        <v>0</v>
      </c>
      <c r="M527" s="2">
        <v>450</v>
      </c>
    </row>
    <row r="528" spans="2:13" ht="12.75">
      <c r="B528" s="281">
        <v>1000</v>
      </c>
      <c r="C528" s="1" t="s">
        <v>213</v>
      </c>
      <c r="D528" s="12" t="s">
        <v>25</v>
      </c>
      <c r="E528" s="1" t="s">
        <v>89</v>
      </c>
      <c r="F528" s="77" t="s">
        <v>261</v>
      </c>
      <c r="G528" s="27" t="s">
        <v>227</v>
      </c>
      <c r="H528" s="6">
        <f>H527-B528</f>
        <v>-1000</v>
      </c>
      <c r="I528" s="22">
        <v>2</v>
      </c>
      <c r="K528" t="s">
        <v>85</v>
      </c>
      <c r="L528">
        <v>15</v>
      </c>
      <c r="M528" s="2">
        <v>450</v>
      </c>
    </row>
    <row r="529" spans="2:13" ht="12.75">
      <c r="B529" s="281">
        <v>1000</v>
      </c>
      <c r="C529" s="1" t="s">
        <v>213</v>
      </c>
      <c r="D529" s="12" t="s">
        <v>25</v>
      </c>
      <c r="E529" s="1" t="s">
        <v>89</v>
      </c>
      <c r="F529" s="77" t="s">
        <v>261</v>
      </c>
      <c r="G529" s="27" t="s">
        <v>230</v>
      </c>
      <c r="H529" s="6">
        <f>H528-B529</f>
        <v>-2000</v>
      </c>
      <c r="I529" s="22">
        <v>2</v>
      </c>
      <c r="K529" t="s">
        <v>85</v>
      </c>
      <c r="L529">
        <v>15</v>
      </c>
      <c r="M529" s="2">
        <v>450</v>
      </c>
    </row>
    <row r="530" spans="2:13" ht="12.75">
      <c r="B530" s="281">
        <v>1000</v>
      </c>
      <c r="C530" s="1" t="s">
        <v>213</v>
      </c>
      <c r="D530" s="12" t="s">
        <v>25</v>
      </c>
      <c r="E530" s="1" t="s">
        <v>89</v>
      </c>
      <c r="F530" s="77" t="s">
        <v>261</v>
      </c>
      <c r="G530" s="27" t="s">
        <v>232</v>
      </c>
      <c r="H530" s="6">
        <f>H529-B530</f>
        <v>-3000</v>
      </c>
      <c r="I530" s="22">
        <v>2</v>
      </c>
      <c r="K530" t="s">
        <v>85</v>
      </c>
      <c r="L530">
        <v>15</v>
      </c>
      <c r="M530" s="2">
        <v>450</v>
      </c>
    </row>
    <row r="531" spans="1:13" s="75" customFormat="1" ht="12.75">
      <c r="A531" s="11"/>
      <c r="B531" s="282">
        <f>SUM(B528:B530)</f>
        <v>3000</v>
      </c>
      <c r="C531" s="11" t="s">
        <v>213</v>
      </c>
      <c r="D531" s="11"/>
      <c r="E531" s="11"/>
      <c r="F531" s="110"/>
      <c r="G531" s="18"/>
      <c r="H531" s="73">
        <v>0</v>
      </c>
      <c r="I531" s="74">
        <v>5</v>
      </c>
      <c r="M531" s="2">
        <v>450</v>
      </c>
    </row>
    <row r="532" spans="2:13" ht="12.75">
      <c r="B532" s="281"/>
      <c r="H532" s="6">
        <v>0</v>
      </c>
      <c r="I532" s="22">
        <f>+B532/M532</f>
        <v>0</v>
      </c>
      <c r="M532" s="2">
        <v>450</v>
      </c>
    </row>
    <row r="533" spans="2:13" ht="12.75">
      <c r="B533" s="281"/>
      <c r="H533" s="6">
        <f>H532-B533</f>
        <v>0</v>
      </c>
      <c r="I533" s="22">
        <f>+B533/M533</f>
        <v>0</v>
      </c>
      <c r="M533" s="2">
        <v>450</v>
      </c>
    </row>
    <row r="534" spans="2:13" ht="12.75">
      <c r="B534" s="281"/>
      <c r="H534" s="6">
        <f>H533-B534</f>
        <v>0</v>
      </c>
      <c r="I534" s="22">
        <f>+B534/M534</f>
        <v>0</v>
      </c>
      <c r="M534" s="2">
        <v>450</v>
      </c>
    </row>
    <row r="535" spans="2:13" ht="12.75">
      <c r="B535" s="281"/>
      <c r="H535" s="6">
        <f>H534-B535</f>
        <v>0</v>
      </c>
      <c r="I535" s="22">
        <f>+B535/M535</f>
        <v>0</v>
      </c>
      <c r="M535" s="2">
        <v>450</v>
      </c>
    </row>
    <row r="536" spans="1:13" s="75" customFormat="1" ht="12" customHeight="1">
      <c r="A536" s="11"/>
      <c r="B536" s="282">
        <f>+B552+B557+B567+B573+B582+B586+B592+B542</f>
        <v>89400</v>
      </c>
      <c r="C536" s="69" t="s">
        <v>266</v>
      </c>
      <c r="D536" s="70" t="s">
        <v>267</v>
      </c>
      <c r="E536" s="69" t="s">
        <v>82</v>
      </c>
      <c r="F536" s="71" t="s">
        <v>125</v>
      </c>
      <c r="G536" s="72" t="s">
        <v>126</v>
      </c>
      <c r="H536" s="73"/>
      <c r="I536" s="74">
        <f>+B536/M536</f>
        <v>198.66666666666666</v>
      </c>
      <c r="J536" s="74"/>
      <c r="K536" s="74"/>
      <c r="M536" s="2">
        <v>450</v>
      </c>
    </row>
    <row r="537" spans="2:13" ht="12.75">
      <c r="B537" s="281"/>
      <c r="H537" s="6">
        <f>H536-B537</f>
        <v>0</v>
      </c>
      <c r="I537" s="22">
        <v>5</v>
      </c>
      <c r="M537" s="2">
        <v>450</v>
      </c>
    </row>
    <row r="538" spans="2:13" ht="12.75">
      <c r="B538" s="281">
        <v>2500</v>
      </c>
      <c r="C538" s="1" t="s">
        <v>31</v>
      </c>
      <c r="D538" s="1" t="s">
        <v>16</v>
      </c>
      <c r="E538" s="1" t="s">
        <v>127</v>
      </c>
      <c r="F538" s="77" t="s">
        <v>268</v>
      </c>
      <c r="G538" s="27" t="s">
        <v>227</v>
      </c>
      <c r="H538" s="6">
        <f>H537-B538</f>
        <v>-2500</v>
      </c>
      <c r="I538" s="22">
        <v>5</v>
      </c>
      <c r="K538" t="s">
        <v>31</v>
      </c>
      <c r="L538">
        <v>16</v>
      </c>
      <c r="M538" s="2">
        <v>450</v>
      </c>
    </row>
    <row r="539" spans="2:13" ht="12.75">
      <c r="B539" s="281">
        <v>2500</v>
      </c>
      <c r="C539" s="1" t="s">
        <v>31</v>
      </c>
      <c r="D539" s="1" t="s">
        <v>16</v>
      </c>
      <c r="E539" s="1" t="s">
        <v>127</v>
      </c>
      <c r="F539" s="77" t="s">
        <v>269</v>
      </c>
      <c r="G539" s="27" t="s">
        <v>230</v>
      </c>
      <c r="H539" s="6">
        <f>H538-B539</f>
        <v>-5000</v>
      </c>
      <c r="I539" s="22">
        <v>5</v>
      </c>
      <c r="K539" t="s">
        <v>31</v>
      </c>
      <c r="L539">
        <v>16</v>
      </c>
      <c r="M539" s="2">
        <v>450</v>
      </c>
    </row>
    <row r="540" spans="2:13" ht="12.75">
      <c r="B540" s="281">
        <v>2500</v>
      </c>
      <c r="C540" s="1" t="s">
        <v>31</v>
      </c>
      <c r="D540" s="1" t="s">
        <v>16</v>
      </c>
      <c r="E540" s="1" t="s">
        <v>127</v>
      </c>
      <c r="F540" s="77" t="s">
        <v>270</v>
      </c>
      <c r="G540" s="27" t="s">
        <v>232</v>
      </c>
      <c r="H540" s="6">
        <f>H539-B540</f>
        <v>-7500</v>
      </c>
      <c r="I540" s="22">
        <v>5</v>
      </c>
      <c r="K540" t="s">
        <v>31</v>
      </c>
      <c r="L540">
        <v>16</v>
      </c>
      <c r="M540" s="2">
        <v>450</v>
      </c>
    </row>
    <row r="541" spans="2:13" ht="12.75">
      <c r="B541" s="281">
        <v>2500</v>
      </c>
      <c r="C541" s="1" t="s">
        <v>31</v>
      </c>
      <c r="D541" s="1" t="s">
        <v>16</v>
      </c>
      <c r="E541" s="1" t="s">
        <v>127</v>
      </c>
      <c r="F541" s="77" t="s">
        <v>271</v>
      </c>
      <c r="G541" s="27" t="s">
        <v>272</v>
      </c>
      <c r="H541" s="6">
        <f>H540-B541</f>
        <v>-10000</v>
      </c>
      <c r="I541" s="22">
        <v>5</v>
      </c>
      <c r="K541" t="s">
        <v>31</v>
      </c>
      <c r="L541">
        <v>16</v>
      </c>
      <c r="M541" s="2">
        <v>450</v>
      </c>
    </row>
    <row r="542" spans="1:13" s="75" customFormat="1" ht="12.75">
      <c r="A542" s="11"/>
      <c r="B542" s="282">
        <f>SUM(B538:B541)</f>
        <v>10000</v>
      </c>
      <c r="C542" s="11" t="s">
        <v>31</v>
      </c>
      <c r="D542" s="11"/>
      <c r="E542" s="11"/>
      <c r="F542" s="110"/>
      <c r="G542" s="18"/>
      <c r="H542" s="73">
        <v>0</v>
      </c>
      <c r="I542" s="74">
        <v>5</v>
      </c>
      <c r="M542" s="2">
        <v>450</v>
      </c>
    </row>
    <row r="543" spans="2:13" ht="12.75">
      <c r="B543" s="281"/>
      <c r="H543" s="6">
        <f aca="true" t="shared" si="25" ref="H543:H548">H542-B543</f>
        <v>0</v>
      </c>
      <c r="I543" s="22">
        <f>+B543/M543</f>
        <v>0</v>
      </c>
      <c r="M543" s="2">
        <v>450</v>
      </c>
    </row>
    <row r="544" spans="2:13" ht="12.75">
      <c r="B544" s="281"/>
      <c r="H544" s="6">
        <f t="shared" si="25"/>
        <v>0</v>
      </c>
      <c r="I544" s="22">
        <f>+B544/M544</f>
        <v>0</v>
      </c>
      <c r="M544" s="2">
        <v>450</v>
      </c>
    </row>
    <row r="545" spans="2:13" ht="12.75">
      <c r="B545" s="281">
        <v>1800</v>
      </c>
      <c r="C545" s="1" t="s">
        <v>273</v>
      </c>
      <c r="D545" s="1" t="s">
        <v>147</v>
      </c>
      <c r="E545" s="1" t="s">
        <v>133</v>
      </c>
      <c r="F545" s="77" t="s">
        <v>274</v>
      </c>
      <c r="G545" s="27" t="s">
        <v>275</v>
      </c>
      <c r="H545" s="6">
        <f t="shared" si="25"/>
        <v>-1800</v>
      </c>
      <c r="I545" s="22">
        <v>3.6</v>
      </c>
      <c r="K545" s="15" t="s">
        <v>127</v>
      </c>
      <c r="L545">
        <v>16</v>
      </c>
      <c r="M545" s="2">
        <v>450</v>
      </c>
    </row>
    <row r="546" spans="2:13" ht="12.75">
      <c r="B546" s="281">
        <v>700</v>
      </c>
      <c r="C546" s="1" t="s">
        <v>131</v>
      </c>
      <c r="D546" s="1" t="s">
        <v>147</v>
      </c>
      <c r="E546" s="1" t="s">
        <v>133</v>
      </c>
      <c r="F546" s="77" t="s">
        <v>276</v>
      </c>
      <c r="G546" s="27" t="s">
        <v>277</v>
      </c>
      <c r="H546" s="6">
        <f t="shared" si="25"/>
        <v>-2500</v>
      </c>
      <c r="I546" s="22">
        <v>1.4</v>
      </c>
      <c r="K546" s="15" t="s">
        <v>127</v>
      </c>
      <c r="L546">
        <v>16</v>
      </c>
      <c r="M546" s="2">
        <v>450</v>
      </c>
    </row>
    <row r="547" spans="2:13" ht="12.75">
      <c r="B547" s="281">
        <v>1800</v>
      </c>
      <c r="C547" s="1" t="s">
        <v>278</v>
      </c>
      <c r="D547" s="1" t="s">
        <v>147</v>
      </c>
      <c r="E547" s="1" t="s">
        <v>133</v>
      </c>
      <c r="F547" s="77" t="s">
        <v>274</v>
      </c>
      <c r="G547" s="27" t="s">
        <v>277</v>
      </c>
      <c r="H547" s="6">
        <f t="shared" si="25"/>
        <v>-4300</v>
      </c>
      <c r="I547" s="22">
        <v>3.6</v>
      </c>
      <c r="K547" s="15" t="s">
        <v>127</v>
      </c>
      <c r="L547">
        <v>16</v>
      </c>
      <c r="M547" s="2">
        <v>450</v>
      </c>
    </row>
    <row r="548" spans="2:13" ht="12.75">
      <c r="B548" s="281">
        <v>2000</v>
      </c>
      <c r="C548" s="12" t="s">
        <v>988</v>
      </c>
      <c r="D548" s="1" t="s">
        <v>147</v>
      </c>
      <c r="E548" s="1" t="s">
        <v>133</v>
      </c>
      <c r="F548" s="77" t="s">
        <v>279</v>
      </c>
      <c r="G548" s="27" t="s">
        <v>275</v>
      </c>
      <c r="H548" s="6">
        <f t="shared" si="25"/>
        <v>-6300</v>
      </c>
      <c r="I548" s="22">
        <v>12</v>
      </c>
      <c r="K548" s="15" t="s">
        <v>127</v>
      </c>
      <c r="L548">
        <v>16</v>
      </c>
      <c r="M548" s="2">
        <v>450</v>
      </c>
    </row>
    <row r="549" spans="2:13" ht="12.75">
      <c r="B549" s="281">
        <v>2000</v>
      </c>
      <c r="C549" s="12" t="s">
        <v>988</v>
      </c>
      <c r="D549" s="1" t="s">
        <v>147</v>
      </c>
      <c r="E549" s="1" t="s">
        <v>133</v>
      </c>
      <c r="F549" s="77" t="s">
        <v>279</v>
      </c>
      <c r="G549" s="27" t="s">
        <v>230</v>
      </c>
      <c r="H549" s="6">
        <f>H548-B549</f>
        <v>-8300</v>
      </c>
      <c r="I549" s="22">
        <v>13</v>
      </c>
      <c r="K549" s="15" t="s">
        <v>127</v>
      </c>
      <c r="L549">
        <v>16</v>
      </c>
      <c r="M549" s="2">
        <v>450</v>
      </c>
    </row>
    <row r="550" spans="2:13" ht="12.75">
      <c r="B550" s="281">
        <v>2000</v>
      </c>
      <c r="C550" s="12" t="s">
        <v>988</v>
      </c>
      <c r="D550" s="1" t="s">
        <v>147</v>
      </c>
      <c r="E550" s="1" t="s">
        <v>133</v>
      </c>
      <c r="F550" s="77" t="s">
        <v>279</v>
      </c>
      <c r="G550" s="27" t="s">
        <v>232</v>
      </c>
      <c r="H550" s="6">
        <f>H549-B550</f>
        <v>-10300</v>
      </c>
      <c r="I550" s="22">
        <v>14</v>
      </c>
      <c r="K550" s="15" t="s">
        <v>127</v>
      </c>
      <c r="L550">
        <v>16</v>
      </c>
      <c r="M550" s="2">
        <v>450</v>
      </c>
    </row>
    <row r="551" spans="2:13" ht="12.75">
      <c r="B551" s="281">
        <v>1800</v>
      </c>
      <c r="C551" s="1" t="s">
        <v>278</v>
      </c>
      <c r="D551" s="1" t="s">
        <v>147</v>
      </c>
      <c r="E551" s="1" t="s">
        <v>133</v>
      </c>
      <c r="F551" s="77" t="s">
        <v>274</v>
      </c>
      <c r="G551" s="27" t="s">
        <v>280</v>
      </c>
      <c r="H551" s="6">
        <f>H548-B551</f>
        <v>-8100</v>
      </c>
      <c r="I551" s="22">
        <v>3.6</v>
      </c>
      <c r="K551" s="15" t="s">
        <v>127</v>
      </c>
      <c r="L551">
        <v>16</v>
      </c>
      <c r="M551" s="2">
        <v>450</v>
      </c>
    </row>
    <row r="552" spans="1:13" s="75" customFormat="1" ht="12.75">
      <c r="A552" s="11"/>
      <c r="B552" s="282">
        <f>SUM(B545:B551)</f>
        <v>12100</v>
      </c>
      <c r="C552" s="11" t="s">
        <v>281</v>
      </c>
      <c r="D552" s="11"/>
      <c r="E552" s="11"/>
      <c r="F552" s="110"/>
      <c r="G552" s="18"/>
      <c r="H552" s="73">
        <v>0</v>
      </c>
      <c r="I552" s="74">
        <v>5</v>
      </c>
      <c r="M552" s="2">
        <v>450</v>
      </c>
    </row>
    <row r="553" spans="2:13" ht="12.75">
      <c r="B553" s="281"/>
      <c r="H553" s="6">
        <f>H552-B553</f>
        <v>0</v>
      </c>
      <c r="I553" s="22">
        <f>+B553/M553</f>
        <v>0</v>
      </c>
      <c r="M553" s="2">
        <v>450</v>
      </c>
    </row>
    <row r="554" spans="2:13" ht="12.75">
      <c r="B554" s="281"/>
      <c r="H554" s="6">
        <f>H553-B554</f>
        <v>0</v>
      </c>
      <c r="I554" s="22">
        <f>+B554/M554</f>
        <v>0</v>
      </c>
      <c r="M554" s="2">
        <v>450</v>
      </c>
    </row>
    <row r="555" spans="2:13" ht="12.75">
      <c r="B555" s="281">
        <v>4500</v>
      </c>
      <c r="C555" s="1" t="s">
        <v>282</v>
      </c>
      <c r="D555" s="1" t="s">
        <v>147</v>
      </c>
      <c r="E555" s="1" t="s">
        <v>37</v>
      </c>
      <c r="F555" s="77" t="s">
        <v>283</v>
      </c>
      <c r="G555" s="27" t="s">
        <v>275</v>
      </c>
      <c r="H555" s="6">
        <f>H554-B555</f>
        <v>-4500</v>
      </c>
      <c r="I555" s="22">
        <f>+B555/M555</f>
        <v>10</v>
      </c>
      <c r="K555" s="15" t="s">
        <v>127</v>
      </c>
      <c r="L555">
        <v>16</v>
      </c>
      <c r="M555" s="2">
        <v>450</v>
      </c>
    </row>
    <row r="556" spans="2:13" ht="12.75">
      <c r="B556" s="281">
        <v>4000</v>
      </c>
      <c r="C556" s="1" t="s">
        <v>284</v>
      </c>
      <c r="D556" s="1" t="s">
        <v>147</v>
      </c>
      <c r="E556" s="1" t="s">
        <v>37</v>
      </c>
      <c r="F556" s="77" t="s">
        <v>285</v>
      </c>
      <c r="G556" s="27" t="s">
        <v>286</v>
      </c>
      <c r="H556" s="6">
        <f>H555-B556</f>
        <v>-8500</v>
      </c>
      <c r="I556" s="22">
        <f>+B556/M556</f>
        <v>8.88888888888889</v>
      </c>
      <c r="K556" s="15" t="s">
        <v>127</v>
      </c>
      <c r="L556">
        <v>16</v>
      </c>
      <c r="M556" s="2">
        <v>450</v>
      </c>
    </row>
    <row r="557" spans="1:13" s="75" customFormat="1" ht="12.75">
      <c r="A557" s="11"/>
      <c r="B557" s="282">
        <f>SUM(B555:B556)</f>
        <v>8500</v>
      </c>
      <c r="C557" s="11" t="s">
        <v>251</v>
      </c>
      <c r="D557" s="11"/>
      <c r="E557" s="11"/>
      <c r="F557" s="110"/>
      <c r="G557" s="18"/>
      <c r="H557" s="73">
        <v>0</v>
      </c>
      <c r="I557" s="74">
        <v>5</v>
      </c>
      <c r="M557" s="2">
        <v>450</v>
      </c>
    </row>
    <row r="558" spans="2:13" ht="12.75">
      <c r="B558" s="281"/>
      <c r="H558" s="6">
        <f aca="true" t="shared" si="26" ref="H558:H566">H557-B558</f>
        <v>0</v>
      </c>
      <c r="I558" s="22">
        <f>+B558/M558</f>
        <v>0</v>
      </c>
      <c r="M558" s="2">
        <v>450</v>
      </c>
    </row>
    <row r="559" spans="2:13" ht="12.75">
      <c r="B559" s="281"/>
      <c r="H559" s="6">
        <f t="shared" si="26"/>
        <v>0</v>
      </c>
      <c r="I559" s="22">
        <f>+B559/M559</f>
        <v>0</v>
      </c>
      <c r="M559" s="2">
        <v>450</v>
      </c>
    </row>
    <row r="560" spans="2:13" ht="12.75">
      <c r="B560" s="281">
        <v>1800</v>
      </c>
      <c r="C560" s="1" t="s">
        <v>44</v>
      </c>
      <c r="D560" s="1" t="s">
        <v>147</v>
      </c>
      <c r="E560" s="1" t="s">
        <v>45</v>
      </c>
      <c r="F560" s="77" t="s">
        <v>274</v>
      </c>
      <c r="G560" s="27" t="s">
        <v>275</v>
      </c>
      <c r="H560" s="6">
        <f t="shared" si="26"/>
        <v>-1800</v>
      </c>
      <c r="I560" s="22">
        <v>3.6</v>
      </c>
      <c r="K560" s="15" t="s">
        <v>127</v>
      </c>
      <c r="L560">
        <v>16</v>
      </c>
      <c r="M560" s="2">
        <v>450</v>
      </c>
    </row>
    <row r="561" spans="2:13" ht="12.75">
      <c r="B561" s="281">
        <v>1400</v>
      </c>
      <c r="C561" s="1" t="s">
        <v>44</v>
      </c>
      <c r="D561" s="1" t="s">
        <v>147</v>
      </c>
      <c r="E561" s="1" t="s">
        <v>45</v>
      </c>
      <c r="F561" s="77" t="s">
        <v>274</v>
      </c>
      <c r="G561" s="27" t="s">
        <v>277</v>
      </c>
      <c r="H561" s="6">
        <f t="shared" si="26"/>
        <v>-3200</v>
      </c>
      <c r="I561" s="22">
        <v>2.8</v>
      </c>
      <c r="K561" s="15" t="s">
        <v>127</v>
      </c>
      <c r="L561">
        <v>16</v>
      </c>
      <c r="M561" s="2">
        <v>450</v>
      </c>
    </row>
    <row r="562" spans="2:13" ht="12.75">
      <c r="B562" s="286">
        <v>1000</v>
      </c>
      <c r="C562" s="12" t="s">
        <v>989</v>
      </c>
      <c r="D562" s="1" t="s">
        <v>147</v>
      </c>
      <c r="E562" s="1" t="s">
        <v>209</v>
      </c>
      <c r="F562" s="77" t="s">
        <v>287</v>
      </c>
      <c r="G562" s="27" t="s">
        <v>277</v>
      </c>
      <c r="H562" s="6">
        <f t="shared" si="26"/>
        <v>-4200</v>
      </c>
      <c r="I562" s="22">
        <v>6</v>
      </c>
      <c r="K562" s="15" t="s">
        <v>127</v>
      </c>
      <c r="L562">
        <v>16</v>
      </c>
      <c r="M562" s="2">
        <v>450</v>
      </c>
    </row>
    <row r="563" spans="2:13" ht="12.75">
      <c r="B563" s="286">
        <v>1000</v>
      </c>
      <c r="C563" s="12" t="s">
        <v>989</v>
      </c>
      <c r="D563" s="1" t="s">
        <v>147</v>
      </c>
      <c r="E563" s="1" t="s">
        <v>209</v>
      </c>
      <c r="F563" s="77" t="s">
        <v>287</v>
      </c>
      <c r="G563" s="27" t="s">
        <v>227</v>
      </c>
      <c r="H563" s="6">
        <f>H562-B563</f>
        <v>-5200</v>
      </c>
      <c r="I563" s="22">
        <v>7</v>
      </c>
      <c r="K563" s="15" t="s">
        <v>127</v>
      </c>
      <c r="L563">
        <v>16</v>
      </c>
      <c r="M563" s="2">
        <v>450</v>
      </c>
    </row>
    <row r="564" spans="2:13" ht="12.75">
      <c r="B564" s="286">
        <v>1000</v>
      </c>
      <c r="C564" s="12" t="s">
        <v>989</v>
      </c>
      <c r="D564" s="1" t="s">
        <v>147</v>
      </c>
      <c r="E564" s="1" t="s">
        <v>209</v>
      </c>
      <c r="F564" s="77" t="s">
        <v>287</v>
      </c>
      <c r="G564" s="27" t="s">
        <v>230</v>
      </c>
      <c r="H564" s="6">
        <f>H563-B564</f>
        <v>-6200</v>
      </c>
      <c r="I564" s="22">
        <v>8</v>
      </c>
      <c r="K564" s="15" t="s">
        <v>127</v>
      </c>
      <c r="L564">
        <v>16</v>
      </c>
      <c r="M564" s="2">
        <v>450</v>
      </c>
    </row>
    <row r="565" spans="2:13" ht="12.75">
      <c r="B565" s="281">
        <v>1600</v>
      </c>
      <c r="C565" s="1" t="s">
        <v>44</v>
      </c>
      <c r="D565" s="1" t="s">
        <v>147</v>
      </c>
      <c r="E565" s="1" t="s">
        <v>45</v>
      </c>
      <c r="F565" s="77" t="s">
        <v>274</v>
      </c>
      <c r="G565" s="27" t="s">
        <v>280</v>
      </c>
      <c r="H565" s="6">
        <f>H564-B565</f>
        <v>-7800</v>
      </c>
      <c r="I565" s="22">
        <v>3.2</v>
      </c>
      <c r="K565" s="15" t="s">
        <v>127</v>
      </c>
      <c r="L565">
        <v>16</v>
      </c>
      <c r="M565" s="2">
        <v>450</v>
      </c>
    </row>
    <row r="566" spans="2:13" ht="12.75">
      <c r="B566" s="281">
        <v>1200</v>
      </c>
      <c r="C566" s="1" t="s">
        <v>44</v>
      </c>
      <c r="D566" s="1" t="s">
        <v>147</v>
      </c>
      <c r="E566" s="1" t="s">
        <v>45</v>
      </c>
      <c r="F566" s="77" t="s">
        <v>274</v>
      </c>
      <c r="G566" s="27" t="s">
        <v>286</v>
      </c>
      <c r="H566" s="6">
        <f t="shared" si="26"/>
        <v>-9000</v>
      </c>
      <c r="I566" s="22">
        <v>2.4</v>
      </c>
      <c r="K566" s="15" t="s">
        <v>127</v>
      </c>
      <c r="L566">
        <v>16</v>
      </c>
      <c r="M566" s="2">
        <v>450</v>
      </c>
    </row>
    <row r="567" spans="1:13" s="75" customFormat="1" ht="12.75">
      <c r="A567" s="11"/>
      <c r="B567" s="282">
        <f>SUM(B560:B566)</f>
        <v>9000</v>
      </c>
      <c r="C567" s="11"/>
      <c r="D567" s="11"/>
      <c r="E567" s="11" t="s">
        <v>209</v>
      </c>
      <c r="F567" s="110"/>
      <c r="G567" s="18"/>
      <c r="H567" s="73">
        <v>0</v>
      </c>
      <c r="I567" s="74">
        <v>5</v>
      </c>
      <c r="M567" s="2">
        <v>450</v>
      </c>
    </row>
    <row r="568" spans="2:13" ht="12.75">
      <c r="B568" s="281"/>
      <c r="H568" s="6">
        <f>H567-B568</f>
        <v>0</v>
      </c>
      <c r="I568" s="22">
        <f>+B568/M568</f>
        <v>0</v>
      </c>
      <c r="M568" s="2">
        <v>450</v>
      </c>
    </row>
    <row r="569" spans="2:13" ht="12.75">
      <c r="B569" s="281"/>
      <c r="H569" s="6">
        <f>H568-B569</f>
        <v>0</v>
      </c>
      <c r="I569" s="22">
        <f>+B569/M569</f>
        <v>0</v>
      </c>
      <c r="M569" s="2">
        <v>450</v>
      </c>
    </row>
    <row r="570" spans="2:13" ht="12.75">
      <c r="B570" s="281">
        <v>5000</v>
      </c>
      <c r="C570" s="1" t="s">
        <v>46</v>
      </c>
      <c r="D570" s="1" t="s">
        <v>147</v>
      </c>
      <c r="E570" s="1" t="s">
        <v>37</v>
      </c>
      <c r="F570" s="77" t="s">
        <v>288</v>
      </c>
      <c r="G570" s="27" t="s">
        <v>275</v>
      </c>
      <c r="H570" s="6">
        <f>H569-B570</f>
        <v>-5000</v>
      </c>
      <c r="I570" s="22">
        <v>10</v>
      </c>
      <c r="K570" s="15" t="s">
        <v>127</v>
      </c>
      <c r="L570">
        <v>16</v>
      </c>
      <c r="M570" s="2">
        <v>450</v>
      </c>
    </row>
    <row r="571" spans="2:13" ht="12.75">
      <c r="B571" s="281">
        <v>5000</v>
      </c>
      <c r="C571" s="1" t="s">
        <v>46</v>
      </c>
      <c r="D571" s="1" t="s">
        <v>147</v>
      </c>
      <c r="E571" s="1" t="s">
        <v>37</v>
      </c>
      <c r="F571" s="78" t="s">
        <v>288</v>
      </c>
      <c r="G571" s="27" t="s">
        <v>277</v>
      </c>
      <c r="H571" s="6">
        <f>H570-B571</f>
        <v>-10000</v>
      </c>
      <c r="I571" s="22">
        <v>10</v>
      </c>
      <c r="K571" s="15" t="s">
        <v>127</v>
      </c>
      <c r="L571">
        <v>16</v>
      </c>
      <c r="M571" s="2">
        <v>450</v>
      </c>
    </row>
    <row r="572" spans="2:13" ht="12.75">
      <c r="B572" s="281">
        <v>5000</v>
      </c>
      <c r="C572" s="1" t="s">
        <v>46</v>
      </c>
      <c r="D572" s="1" t="s">
        <v>147</v>
      </c>
      <c r="E572" s="1" t="s">
        <v>37</v>
      </c>
      <c r="F572" s="78" t="s">
        <v>288</v>
      </c>
      <c r="G572" s="27" t="s">
        <v>280</v>
      </c>
      <c r="H572" s="6">
        <f>H571-B572</f>
        <v>-15000</v>
      </c>
      <c r="I572" s="22">
        <v>10</v>
      </c>
      <c r="K572" s="15" t="s">
        <v>127</v>
      </c>
      <c r="L572">
        <v>16</v>
      </c>
      <c r="M572" s="2">
        <v>450</v>
      </c>
    </row>
    <row r="573" spans="1:13" s="75" customFormat="1" ht="12.75">
      <c r="A573" s="11"/>
      <c r="B573" s="282">
        <f>SUM(B570:B572)</f>
        <v>15000</v>
      </c>
      <c r="C573" s="11" t="s">
        <v>211</v>
      </c>
      <c r="D573" s="11"/>
      <c r="E573" s="11"/>
      <c r="F573" s="110"/>
      <c r="G573" s="18"/>
      <c r="H573" s="73">
        <v>0</v>
      </c>
      <c r="I573" s="74">
        <v>5</v>
      </c>
      <c r="M573" s="2">
        <v>450</v>
      </c>
    </row>
    <row r="574" spans="2:13" ht="12.75">
      <c r="B574" s="281"/>
      <c r="H574" s="6">
        <f aca="true" t="shared" si="27" ref="H574:H581">H573-B574</f>
        <v>0</v>
      </c>
      <c r="I574" s="22">
        <f aca="true" t="shared" si="28" ref="I574:I581">+B574/M574</f>
        <v>0</v>
      </c>
      <c r="M574" s="2">
        <v>450</v>
      </c>
    </row>
    <row r="575" spans="2:13" ht="12.75">
      <c r="B575" s="281"/>
      <c r="H575" s="6">
        <f t="shared" si="27"/>
        <v>0</v>
      </c>
      <c r="I575" s="22">
        <f t="shared" si="28"/>
        <v>0</v>
      </c>
      <c r="M575" s="2">
        <v>450</v>
      </c>
    </row>
    <row r="576" spans="2:13" ht="12.75">
      <c r="B576" s="281">
        <v>2000</v>
      </c>
      <c r="C576" s="1" t="s">
        <v>48</v>
      </c>
      <c r="D576" s="1" t="s">
        <v>147</v>
      </c>
      <c r="E576" s="1" t="s">
        <v>37</v>
      </c>
      <c r="F576" s="77" t="s">
        <v>274</v>
      </c>
      <c r="G576" s="27" t="s">
        <v>275</v>
      </c>
      <c r="H576" s="6">
        <f t="shared" si="27"/>
        <v>-2000</v>
      </c>
      <c r="I576" s="22">
        <f t="shared" si="28"/>
        <v>4.444444444444445</v>
      </c>
      <c r="K576" s="15" t="s">
        <v>127</v>
      </c>
      <c r="L576">
        <v>16</v>
      </c>
      <c r="M576" s="2">
        <v>450</v>
      </c>
    </row>
    <row r="577" spans="2:13" ht="12.75">
      <c r="B577" s="281">
        <v>2000</v>
      </c>
      <c r="C577" s="12" t="s">
        <v>990</v>
      </c>
      <c r="D577" s="1" t="s">
        <v>147</v>
      </c>
      <c r="E577" s="1" t="s">
        <v>37</v>
      </c>
      <c r="F577" s="77" t="s">
        <v>274</v>
      </c>
      <c r="G577" s="27" t="s">
        <v>277</v>
      </c>
      <c r="H577" s="6">
        <f t="shared" si="27"/>
        <v>-4000</v>
      </c>
      <c r="I577" s="22">
        <f t="shared" si="28"/>
        <v>4.444444444444445</v>
      </c>
      <c r="K577" s="15" t="s">
        <v>127</v>
      </c>
      <c r="L577">
        <v>16</v>
      </c>
      <c r="M577" s="2">
        <v>450</v>
      </c>
    </row>
    <row r="578" spans="2:13" ht="12.75">
      <c r="B578" s="281">
        <v>2000</v>
      </c>
      <c r="C578" s="12" t="s">
        <v>990</v>
      </c>
      <c r="D578" s="1" t="s">
        <v>147</v>
      </c>
      <c r="E578" s="1" t="s">
        <v>37</v>
      </c>
      <c r="F578" s="77" t="s">
        <v>274</v>
      </c>
      <c r="G578" s="27" t="s">
        <v>277</v>
      </c>
      <c r="H578" s="6">
        <f>H577-B578</f>
        <v>-6000</v>
      </c>
      <c r="I578" s="22">
        <f>+B578/M578</f>
        <v>4.444444444444445</v>
      </c>
      <c r="K578" s="15" t="s">
        <v>127</v>
      </c>
      <c r="L578">
        <v>16</v>
      </c>
      <c r="M578" s="2">
        <v>450</v>
      </c>
    </row>
    <row r="579" spans="2:13" ht="12.75">
      <c r="B579" s="281">
        <v>2000</v>
      </c>
      <c r="C579" s="12" t="s">
        <v>990</v>
      </c>
      <c r="D579" s="1" t="s">
        <v>147</v>
      </c>
      <c r="E579" s="1" t="s">
        <v>37</v>
      </c>
      <c r="F579" s="77" t="s">
        <v>274</v>
      </c>
      <c r="G579" s="27" t="s">
        <v>280</v>
      </c>
      <c r="H579" s="6">
        <f>H578-B579</f>
        <v>-8000</v>
      </c>
      <c r="I579" s="22">
        <f>+B579/M579</f>
        <v>4.444444444444445</v>
      </c>
      <c r="K579" s="15" t="s">
        <v>127</v>
      </c>
      <c r="L579">
        <v>16</v>
      </c>
      <c r="M579" s="2">
        <v>450</v>
      </c>
    </row>
    <row r="580" spans="2:13" ht="12.75">
      <c r="B580" s="281">
        <v>2000</v>
      </c>
      <c r="C580" s="1" t="s">
        <v>48</v>
      </c>
      <c r="D580" s="1" t="s">
        <v>147</v>
      </c>
      <c r="E580" s="1" t="s">
        <v>37</v>
      </c>
      <c r="F580" s="77" t="s">
        <v>274</v>
      </c>
      <c r="G580" s="27" t="s">
        <v>280</v>
      </c>
      <c r="H580" s="6">
        <f>H579-B580</f>
        <v>-10000</v>
      </c>
      <c r="I580" s="22">
        <f t="shared" si="28"/>
        <v>4.444444444444445</v>
      </c>
      <c r="K580" s="15" t="s">
        <v>127</v>
      </c>
      <c r="L580">
        <v>16</v>
      </c>
      <c r="M580" s="2">
        <v>450</v>
      </c>
    </row>
    <row r="581" spans="2:13" ht="12.75">
      <c r="B581" s="281">
        <v>2000</v>
      </c>
      <c r="C581" s="1" t="s">
        <v>48</v>
      </c>
      <c r="D581" s="1" t="s">
        <v>147</v>
      </c>
      <c r="E581" s="1" t="s">
        <v>37</v>
      </c>
      <c r="F581" s="77" t="s">
        <v>274</v>
      </c>
      <c r="G581" s="27" t="s">
        <v>286</v>
      </c>
      <c r="H581" s="6">
        <f t="shared" si="27"/>
        <v>-12000</v>
      </c>
      <c r="I581" s="22">
        <f t="shared" si="28"/>
        <v>4.444444444444445</v>
      </c>
      <c r="K581" s="15" t="s">
        <v>127</v>
      </c>
      <c r="L581">
        <v>16</v>
      </c>
      <c r="M581" s="2">
        <v>450</v>
      </c>
    </row>
    <row r="582" spans="1:13" s="75" customFormat="1" ht="12.75">
      <c r="A582" s="11"/>
      <c r="B582" s="282">
        <f>SUM(B576:B581)</f>
        <v>12000</v>
      </c>
      <c r="C582" s="11" t="s">
        <v>213</v>
      </c>
      <c r="D582" s="11"/>
      <c r="E582" s="11"/>
      <c r="F582" s="110"/>
      <c r="G582" s="18"/>
      <c r="H582" s="73">
        <v>0</v>
      </c>
      <c r="I582" s="74">
        <v>5</v>
      </c>
      <c r="M582" s="2">
        <v>450</v>
      </c>
    </row>
    <row r="583" spans="2:13" ht="12.75">
      <c r="B583" s="281"/>
      <c r="H583" s="6">
        <f>H582-B583</f>
        <v>0</v>
      </c>
      <c r="I583" s="22">
        <f>+B583/M583</f>
        <v>0</v>
      </c>
      <c r="M583" s="2">
        <v>450</v>
      </c>
    </row>
    <row r="584" spans="2:13" ht="12.75">
      <c r="B584" s="281"/>
      <c r="H584" s="6">
        <f>H583-B584</f>
        <v>0</v>
      </c>
      <c r="I584" s="22">
        <f>+B584/M584</f>
        <v>0</v>
      </c>
      <c r="M584" s="2">
        <v>450</v>
      </c>
    </row>
    <row r="585" spans="2:13" ht="12.75">
      <c r="B585" s="281">
        <v>1800</v>
      </c>
      <c r="C585" s="1" t="s">
        <v>149</v>
      </c>
      <c r="D585" s="1" t="s">
        <v>147</v>
      </c>
      <c r="E585" s="1" t="s">
        <v>59</v>
      </c>
      <c r="F585" s="77" t="s">
        <v>274</v>
      </c>
      <c r="G585" s="27" t="s">
        <v>275</v>
      </c>
      <c r="H585" s="6">
        <f>H584-B585</f>
        <v>-1800</v>
      </c>
      <c r="I585" s="22">
        <f>+B585/M585</f>
        <v>4</v>
      </c>
      <c r="K585" s="15" t="s">
        <v>127</v>
      </c>
      <c r="L585">
        <v>16</v>
      </c>
      <c r="M585" s="2">
        <v>450</v>
      </c>
    </row>
    <row r="586" spans="1:13" s="75" customFormat="1" ht="12.75">
      <c r="A586" s="11"/>
      <c r="B586" s="282">
        <f>SUM(B585)</f>
        <v>1800</v>
      </c>
      <c r="C586" s="11"/>
      <c r="D586" s="11"/>
      <c r="E586" s="11" t="s">
        <v>197</v>
      </c>
      <c r="F586" s="110"/>
      <c r="G586" s="18"/>
      <c r="H586" s="73">
        <v>0</v>
      </c>
      <c r="I586" s="74">
        <v>5</v>
      </c>
      <c r="M586" s="2">
        <v>450</v>
      </c>
    </row>
    <row r="587" spans="2:13" ht="12.75">
      <c r="B587" s="281"/>
      <c r="H587" s="6">
        <f>H586-B587</f>
        <v>0</v>
      </c>
      <c r="I587" s="22">
        <f>+B587/M587</f>
        <v>0</v>
      </c>
      <c r="M587" s="2">
        <v>450</v>
      </c>
    </row>
    <row r="588" spans="2:13" ht="12.75">
      <c r="B588" s="281"/>
      <c r="H588" s="6">
        <f>H587-B588</f>
        <v>0</v>
      </c>
      <c r="I588" s="22">
        <f>+B588/M588</f>
        <v>0</v>
      </c>
      <c r="M588" s="2">
        <v>450</v>
      </c>
    </row>
    <row r="589" spans="2:13" ht="12.75">
      <c r="B589" s="281">
        <v>1000</v>
      </c>
      <c r="C589" s="1" t="s">
        <v>150</v>
      </c>
      <c r="D589" s="1" t="s">
        <v>147</v>
      </c>
      <c r="E589" s="1" t="s">
        <v>151</v>
      </c>
      <c r="F589" s="77" t="s">
        <v>274</v>
      </c>
      <c r="G589" s="27" t="s">
        <v>275</v>
      </c>
      <c r="H589" s="6">
        <f>H588-B589</f>
        <v>-1000</v>
      </c>
      <c r="I589" s="22">
        <f>+B589/M589</f>
        <v>2.2222222222222223</v>
      </c>
      <c r="K589" s="15" t="s">
        <v>127</v>
      </c>
      <c r="L589">
        <v>16</v>
      </c>
      <c r="M589" s="2">
        <v>450</v>
      </c>
    </row>
    <row r="590" spans="2:13" ht="12.75">
      <c r="B590" s="281">
        <v>10000</v>
      </c>
      <c r="C590" s="12" t="s">
        <v>289</v>
      </c>
      <c r="D590" s="1" t="s">
        <v>147</v>
      </c>
      <c r="E590" s="1" t="s">
        <v>151</v>
      </c>
      <c r="F590" s="77" t="s">
        <v>290</v>
      </c>
      <c r="G590" s="27" t="s">
        <v>277</v>
      </c>
      <c r="H590" s="6">
        <f>H589-B590</f>
        <v>-11000</v>
      </c>
      <c r="I590" s="22">
        <f>+B590/M590</f>
        <v>22.22222222222222</v>
      </c>
      <c r="K590" s="15" t="s">
        <v>127</v>
      </c>
      <c r="L590">
        <v>16</v>
      </c>
      <c r="M590" s="2">
        <v>450</v>
      </c>
    </row>
    <row r="591" spans="2:13" ht="12.75">
      <c r="B591" s="281">
        <v>10000</v>
      </c>
      <c r="C591" s="12" t="s">
        <v>289</v>
      </c>
      <c r="D591" s="1" t="s">
        <v>147</v>
      </c>
      <c r="E591" s="1" t="s">
        <v>151</v>
      </c>
      <c r="F591" s="77" t="s">
        <v>291</v>
      </c>
      <c r="G591" s="27" t="s">
        <v>277</v>
      </c>
      <c r="H591" s="6">
        <f>H590-B591</f>
        <v>-21000</v>
      </c>
      <c r="I591" s="22">
        <f>+B591/M591</f>
        <v>22.22222222222222</v>
      </c>
      <c r="K591" s="15" t="s">
        <v>127</v>
      </c>
      <c r="L591">
        <v>16</v>
      </c>
      <c r="M591" s="2">
        <v>450</v>
      </c>
    </row>
    <row r="592" spans="1:13" s="75" customFormat="1" ht="12.75">
      <c r="A592" s="11"/>
      <c r="B592" s="282">
        <f>SUM(B589:B591)</f>
        <v>21000</v>
      </c>
      <c r="C592" s="11"/>
      <c r="D592" s="11"/>
      <c r="E592" s="11" t="s">
        <v>151</v>
      </c>
      <c r="F592" s="110"/>
      <c r="G592" s="18"/>
      <c r="H592" s="73">
        <v>0</v>
      </c>
      <c r="I592" s="74">
        <v>5</v>
      </c>
      <c r="M592" s="2">
        <v>450</v>
      </c>
    </row>
    <row r="593" spans="2:13" ht="12.75">
      <c r="B593" s="281"/>
      <c r="H593" s="6">
        <f>H592-B593</f>
        <v>0</v>
      </c>
      <c r="I593" s="22">
        <f aca="true" t="shared" si="29" ref="I593:I613">+B593/M593</f>
        <v>0</v>
      </c>
      <c r="M593" s="2">
        <v>450</v>
      </c>
    </row>
    <row r="594" spans="2:13" ht="12.75">
      <c r="B594" s="281"/>
      <c r="H594" s="6">
        <f>H593-B594</f>
        <v>0</v>
      </c>
      <c r="I594" s="22">
        <f t="shared" si="29"/>
        <v>0</v>
      </c>
      <c r="M594" s="2">
        <v>450</v>
      </c>
    </row>
    <row r="595" spans="2:13" ht="12.75">
      <c r="B595" s="281"/>
      <c r="H595" s="6">
        <f>H594-B595</f>
        <v>0</v>
      </c>
      <c r="I595" s="22">
        <f t="shared" si="29"/>
        <v>0</v>
      </c>
      <c r="M595" s="2">
        <v>450</v>
      </c>
    </row>
    <row r="596" spans="2:13" ht="12.75">
      <c r="B596" s="281"/>
      <c r="H596" s="6">
        <f>H595-B596</f>
        <v>0</v>
      </c>
      <c r="I596" s="22">
        <f t="shared" si="29"/>
        <v>0</v>
      </c>
      <c r="M596" s="2">
        <v>450</v>
      </c>
    </row>
    <row r="597" spans="1:13" s="75" customFormat="1" ht="12" customHeight="1">
      <c r="A597" s="11"/>
      <c r="B597" s="282">
        <f>+B604+B609+B614+B600</f>
        <v>8200</v>
      </c>
      <c r="C597" s="69" t="s">
        <v>292</v>
      </c>
      <c r="D597" s="70" t="s">
        <v>293</v>
      </c>
      <c r="E597" s="69" t="s">
        <v>184</v>
      </c>
      <c r="F597" s="71" t="s">
        <v>185</v>
      </c>
      <c r="G597" s="72" t="s">
        <v>126</v>
      </c>
      <c r="H597" s="79" t="s">
        <v>294</v>
      </c>
      <c r="I597" s="74">
        <f t="shared" si="29"/>
        <v>18.22222222222222</v>
      </c>
      <c r="J597" s="74"/>
      <c r="K597" s="74"/>
      <c r="M597" s="2">
        <v>450</v>
      </c>
    </row>
    <row r="598" spans="2:13" ht="12.75">
      <c r="B598" s="281"/>
      <c r="H598" s="6">
        <v>0</v>
      </c>
      <c r="I598" s="22">
        <f t="shared" si="29"/>
        <v>0</v>
      </c>
      <c r="M598" s="2">
        <v>450</v>
      </c>
    </row>
    <row r="599" spans="2:13" ht="12.75">
      <c r="B599" s="281">
        <v>2500</v>
      </c>
      <c r="C599" s="1" t="s">
        <v>31</v>
      </c>
      <c r="D599" s="1" t="s">
        <v>16</v>
      </c>
      <c r="E599" s="1" t="s">
        <v>63</v>
      </c>
      <c r="F599" s="78" t="s">
        <v>952</v>
      </c>
      <c r="G599" s="27" t="s">
        <v>227</v>
      </c>
      <c r="H599" s="6">
        <f>H598-B599</f>
        <v>-2500</v>
      </c>
      <c r="I599" s="22">
        <f t="shared" si="29"/>
        <v>5.555555555555555</v>
      </c>
      <c r="K599" t="s">
        <v>31</v>
      </c>
      <c r="L599">
        <v>17</v>
      </c>
      <c r="M599" s="2">
        <v>450</v>
      </c>
    </row>
    <row r="600" spans="1:13" s="75" customFormat="1" ht="12.75">
      <c r="A600" s="11"/>
      <c r="B600" s="282">
        <f>SUM(B599)</f>
        <v>2500</v>
      </c>
      <c r="C600" s="11"/>
      <c r="D600" s="11"/>
      <c r="E600" s="11"/>
      <c r="F600" s="110"/>
      <c r="G600" s="18"/>
      <c r="H600" s="73">
        <v>0</v>
      </c>
      <c r="I600" s="74">
        <f>+B600/M600</f>
        <v>5.555555555555555</v>
      </c>
      <c r="M600" s="2">
        <v>450</v>
      </c>
    </row>
    <row r="601" spans="2:13" ht="12.75">
      <c r="B601" s="281"/>
      <c r="H601" s="6">
        <f>H600-B601</f>
        <v>0</v>
      </c>
      <c r="I601" s="22">
        <f>+B601/M601</f>
        <v>0</v>
      </c>
      <c r="M601" s="2">
        <v>450</v>
      </c>
    </row>
    <row r="602" spans="2:13" ht="12.75">
      <c r="B602" s="281"/>
      <c r="H602" s="6">
        <f>H601-B602</f>
        <v>0</v>
      </c>
      <c r="I602" s="22">
        <f>+B602/M602</f>
        <v>0</v>
      </c>
      <c r="M602" s="2">
        <v>450</v>
      </c>
    </row>
    <row r="603" spans="2:13" ht="12.75">
      <c r="B603" s="281">
        <v>1700</v>
      </c>
      <c r="C603" s="1" t="s">
        <v>295</v>
      </c>
      <c r="D603" s="12" t="s">
        <v>25</v>
      </c>
      <c r="E603" s="1" t="s">
        <v>204</v>
      </c>
      <c r="F603" s="77" t="s">
        <v>296</v>
      </c>
      <c r="G603" s="27" t="s">
        <v>227</v>
      </c>
      <c r="H603" s="6">
        <f>H602-B603</f>
        <v>-1700</v>
      </c>
      <c r="I603" s="22">
        <f>+B603/M603</f>
        <v>3.7777777777777777</v>
      </c>
      <c r="K603" t="s">
        <v>63</v>
      </c>
      <c r="L603">
        <v>17</v>
      </c>
      <c r="M603" s="2">
        <v>450</v>
      </c>
    </row>
    <row r="604" spans="1:13" s="75" customFormat="1" ht="12.75">
      <c r="A604" s="11"/>
      <c r="B604" s="282">
        <f>SUM(B603)</f>
        <v>1700</v>
      </c>
      <c r="C604" s="11" t="s">
        <v>251</v>
      </c>
      <c r="D604" s="11"/>
      <c r="E604" s="11"/>
      <c r="F604" s="110"/>
      <c r="G604" s="18"/>
      <c r="H604" s="73">
        <v>0</v>
      </c>
      <c r="I604" s="74">
        <f t="shared" si="29"/>
        <v>3.7777777777777777</v>
      </c>
      <c r="M604" s="2">
        <v>450</v>
      </c>
    </row>
    <row r="605" spans="2:13" ht="12.75">
      <c r="B605" s="281"/>
      <c r="H605" s="6">
        <f>H604-B605</f>
        <v>0</v>
      </c>
      <c r="I605" s="22">
        <f t="shared" si="29"/>
        <v>0</v>
      </c>
      <c r="M605" s="2">
        <v>450</v>
      </c>
    </row>
    <row r="606" spans="2:13" ht="12.75">
      <c r="B606" s="281"/>
      <c r="H606" s="6">
        <f>H605-B606</f>
        <v>0</v>
      </c>
      <c r="I606" s="22">
        <f t="shared" si="29"/>
        <v>0</v>
      </c>
      <c r="M606" s="2">
        <v>450</v>
      </c>
    </row>
    <row r="607" spans="2:13" ht="12.75">
      <c r="B607" s="281">
        <v>1300</v>
      </c>
      <c r="C607" s="1" t="s">
        <v>208</v>
      </c>
      <c r="D607" s="12" t="s">
        <v>25</v>
      </c>
      <c r="E607" s="1" t="s">
        <v>209</v>
      </c>
      <c r="F607" s="77" t="s">
        <v>297</v>
      </c>
      <c r="G607" s="27" t="s">
        <v>227</v>
      </c>
      <c r="H607" s="6">
        <f>H606-B607</f>
        <v>-1300</v>
      </c>
      <c r="I607" s="22">
        <f t="shared" si="29"/>
        <v>2.888888888888889</v>
      </c>
      <c r="K607" t="s">
        <v>63</v>
      </c>
      <c r="L607">
        <v>17</v>
      </c>
      <c r="M607" s="2">
        <v>450</v>
      </c>
    </row>
    <row r="608" spans="2:13" ht="12.75">
      <c r="B608" s="281">
        <v>700</v>
      </c>
      <c r="C608" s="1" t="s">
        <v>208</v>
      </c>
      <c r="D608" s="12" t="s">
        <v>25</v>
      </c>
      <c r="E608" s="1" t="s">
        <v>209</v>
      </c>
      <c r="F608" s="77" t="s">
        <v>297</v>
      </c>
      <c r="G608" s="27" t="s">
        <v>230</v>
      </c>
      <c r="H608" s="6">
        <f>H607-B608</f>
        <v>-2000</v>
      </c>
      <c r="I608" s="22">
        <f t="shared" si="29"/>
        <v>1.5555555555555556</v>
      </c>
      <c r="K608" t="s">
        <v>63</v>
      </c>
      <c r="L608">
        <v>17</v>
      </c>
      <c r="M608" s="2">
        <v>450</v>
      </c>
    </row>
    <row r="609" spans="1:13" s="75" customFormat="1" ht="12.75">
      <c r="A609" s="11"/>
      <c r="B609" s="282">
        <f>SUM(B607:B608)</f>
        <v>2000</v>
      </c>
      <c r="C609" s="11"/>
      <c r="D609" s="11"/>
      <c r="E609" s="11" t="s">
        <v>45</v>
      </c>
      <c r="F609" s="110"/>
      <c r="G609" s="18"/>
      <c r="H609" s="73">
        <v>0</v>
      </c>
      <c r="I609" s="74">
        <f t="shared" si="29"/>
        <v>4.444444444444445</v>
      </c>
      <c r="M609" s="2">
        <v>450</v>
      </c>
    </row>
    <row r="610" spans="2:13" ht="12.75">
      <c r="B610" s="281"/>
      <c r="H610" s="6">
        <f>H609-B610</f>
        <v>0</v>
      </c>
      <c r="I610" s="22">
        <f t="shared" si="29"/>
        <v>0</v>
      </c>
      <c r="M610" s="2">
        <v>450</v>
      </c>
    </row>
    <row r="611" spans="2:13" ht="12.75">
      <c r="B611" s="281"/>
      <c r="H611" s="6">
        <f>H610-B611</f>
        <v>0</v>
      </c>
      <c r="I611" s="22">
        <f>+B611/M611</f>
        <v>0</v>
      </c>
      <c r="M611" s="2">
        <v>450</v>
      </c>
    </row>
    <row r="612" spans="2:13" ht="12.75">
      <c r="B612" s="281">
        <v>1000</v>
      </c>
      <c r="C612" s="1" t="s">
        <v>213</v>
      </c>
      <c r="D612" s="1" t="s">
        <v>25</v>
      </c>
      <c r="E612" s="1" t="s">
        <v>204</v>
      </c>
      <c r="F612" s="77" t="s">
        <v>297</v>
      </c>
      <c r="G612" s="27" t="s">
        <v>227</v>
      </c>
      <c r="H612" s="6">
        <f>H611-B612</f>
        <v>-1000</v>
      </c>
      <c r="I612" s="22">
        <f t="shared" si="29"/>
        <v>2.2222222222222223</v>
      </c>
      <c r="L612">
        <v>17</v>
      </c>
      <c r="M612" s="2">
        <v>450</v>
      </c>
    </row>
    <row r="613" spans="2:13" ht="12.75">
      <c r="B613" s="281">
        <v>1000</v>
      </c>
      <c r="C613" s="1" t="s">
        <v>213</v>
      </c>
      <c r="D613" s="12" t="s">
        <v>25</v>
      </c>
      <c r="E613" s="1" t="s">
        <v>204</v>
      </c>
      <c r="F613" s="77" t="s">
        <v>297</v>
      </c>
      <c r="G613" s="27" t="s">
        <v>230</v>
      </c>
      <c r="H613" s="6">
        <f>H612-B613</f>
        <v>-2000</v>
      </c>
      <c r="I613" s="22">
        <f t="shared" si="29"/>
        <v>2.2222222222222223</v>
      </c>
      <c r="K613" t="s">
        <v>63</v>
      </c>
      <c r="L613">
        <v>17</v>
      </c>
      <c r="M613" s="2">
        <v>450</v>
      </c>
    </row>
    <row r="614" spans="1:13" s="75" customFormat="1" ht="12.75">
      <c r="A614" s="11"/>
      <c r="B614" s="282">
        <f>SUM(B612:B613)</f>
        <v>2000</v>
      </c>
      <c r="C614" s="11" t="s">
        <v>48</v>
      </c>
      <c r="D614" s="11"/>
      <c r="E614" s="11"/>
      <c r="F614" s="110"/>
      <c r="G614" s="18"/>
      <c r="H614" s="73">
        <v>0</v>
      </c>
      <c r="I614" s="74">
        <v>5</v>
      </c>
      <c r="M614" s="2">
        <v>450</v>
      </c>
    </row>
    <row r="615" spans="2:13" ht="12.75">
      <c r="B615" s="281"/>
      <c r="H615" s="6">
        <f>H614-B615</f>
        <v>0</v>
      </c>
      <c r="I615" s="22">
        <f aca="true" t="shared" si="30" ref="I615:I623">+B615/M615</f>
        <v>0</v>
      </c>
      <c r="M615" s="2">
        <v>450</v>
      </c>
    </row>
    <row r="616" spans="2:13" ht="12.75">
      <c r="B616" s="281"/>
      <c r="H616" s="6">
        <f>H615-B616</f>
        <v>0</v>
      </c>
      <c r="I616" s="22">
        <f t="shared" si="30"/>
        <v>0</v>
      </c>
      <c r="M616" s="2">
        <v>450</v>
      </c>
    </row>
    <row r="617" spans="2:13" ht="12.75">
      <c r="B617" s="281"/>
      <c r="H617" s="6">
        <f>H616-B617</f>
        <v>0</v>
      </c>
      <c r="I617" s="22">
        <f t="shared" si="30"/>
        <v>0</v>
      </c>
      <c r="M617" s="2">
        <v>450</v>
      </c>
    </row>
    <row r="618" spans="2:13" ht="12.75">
      <c r="B618" s="281"/>
      <c r="H618" s="6">
        <f>H617-B618</f>
        <v>0</v>
      </c>
      <c r="I618" s="22">
        <f t="shared" si="30"/>
        <v>0</v>
      </c>
      <c r="M618" s="2">
        <v>450</v>
      </c>
    </row>
    <row r="619" spans="1:13" s="75" customFormat="1" ht="12" customHeight="1">
      <c r="A619" s="11"/>
      <c r="B619" s="282">
        <f>+B631+B635+B640+B645+B624</f>
        <v>19400</v>
      </c>
      <c r="C619" s="69" t="s">
        <v>298</v>
      </c>
      <c r="D619" s="70" t="s">
        <v>293</v>
      </c>
      <c r="E619" s="69" t="s">
        <v>100</v>
      </c>
      <c r="F619" s="71" t="s">
        <v>299</v>
      </c>
      <c r="G619" s="72" t="s">
        <v>300</v>
      </c>
      <c r="H619" s="79"/>
      <c r="I619" s="74">
        <f t="shared" si="30"/>
        <v>43.111111111111114</v>
      </c>
      <c r="J619" s="74"/>
      <c r="K619" s="74"/>
      <c r="M619" s="2">
        <v>450</v>
      </c>
    </row>
    <row r="620" spans="2:13" ht="12.75">
      <c r="B620" s="281"/>
      <c r="H620" s="6">
        <f>H619-B620</f>
        <v>0</v>
      </c>
      <c r="I620" s="22">
        <f t="shared" si="30"/>
        <v>0</v>
      </c>
      <c r="M620" s="2">
        <v>450</v>
      </c>
    </row>
    <row r="621" spans="2:13" ht="12.75">
      <c r="B621" s="281">
        <v>2500</v>
      </c>
      <c r="C621" s="1" t="s">
        <v>31</v>
      </c>
      <c r="D621" s="1" t="s">
        <v>16</v>
      </c>
      <c r="E621" s="1" t="s">
        <v>32</v>
      </c>
      <c r="F621" s="78" t="s">
        <v>951</v>
      </c>
      <c r="G621" s="27" t="s">
        <v>227</v>
      </c>
      <c r="H621" s="6">
        <f>H620-B621</f>
        <v>-2500</v>
      </c>
      <c r="I621" s="22">
        <f t="shared" si="30"/>
        <v>5.555555555555555</v>
      </c>
      <c r="K621" t="s">
        <v>31</v>
      </c>
      <c r="L621" s="15">
        <v>18</v>
      </c>
      <c r="M621" s="2">
        <v>450</v>
      </c>
    </row>
    <row r="622" spans="2:13" ht="12.75">
      <c r="B622" s="281">
        <v>2500</v>
      </c>
      <c r="C622" s="1" t="s">
        <v>31</v>
      </c>
      <c r="D622" s="1" t="s">
        <v>16</v>
      </c>
      <c r="E622" s="1" t="s">
        <v>32</v>
      </c>
      <c r="F622" s="78" t="s">
        <v>953</v>
      </c>
      <c r="G622" s="27" t="s">
        <v>230</v>
      </c>
      <c r="H622" s="6">
        <f>H621-B622</f>
        <v>-5000</v>
      </c>
      <c r="I622" s="22">
        <f t="shared" si="30"/>
        <v>5.555555555555555</v>
      </c>
      <c r="K622" t="s">
        <v>31</v>
      </c>
      <c r="L622">
        <v>18</v>
      </c>
      <c r="M622" s="2">
        <v>450</v>
      </c>
    </row>
    <row r="623" spans="2:13" ht="12.75">
      <c r="B623" s="281">
        <v>3000</v>
      </c>
      <c r="C623" s="1" t="s">
        <v>31</v>
      </c>
      <c r="D623" s="1" t="s">
        <v>16</v>
      </c>
      <c r="E623" s="1" t="s">
        <v>109</v>
      </c>
      <c r="F623" s="77" t="s">
        <v>301</v>
      </c>
      <c r="G623" s="27" t="s">
        <v>230</v>
      </c>
      <c r="H623" s="6">
        <f>H620-B623</f>
        <v>-3000</v>
      </c>
      <c r="I623" s="22">
        <f t="shared" si="30"/>
        <v>6.666666666666667</v>
      </c>
      <c r="K623" t="s">
        <v>31</v>
      </c>
      <c r="L623">
        <v>18</v>
      </c>
      <c r="M623" s="2">
        <v>450</v>
      </c>
    </row>
    <row r="624" spans="1:13" s="75" customFormat="1" ht="12.75">
      <c r="A624" s="11"/>
      <c r="B624" s="282">
        <f>SUM(B621:B623)</f>
        <v>8000</v>
      </c>
      <c r="C624" s="11" t="s">
        <v>31</v>
      </c>
      <c r="D624" s="11"/>
      <c r="E624" s="11"/>
      <c r="F624" s="110"/>
      <c r="G624" s="18"/>
      <c r="H624" s="73">
        <v>0</v>
      </c>
      <c r="I624" s="74">
        <v>5</v>
      </c>
      <c r="M624" s="2">
        <v>450</v>
      </c>
    </row>
    <row r="625" spans="2:13" ht="12.75">
      <c r="B625" s="281"/>
      <c r="H625" s="6">
        <f aca="true" t="shared" si="31" ref="H625:H630">H624-B625</f>
        <v>0</v>
      </c>
      <c r="I625" s="22">
        <f aca="true" t="shared" si="32" ref="I625:I630">+B625/M625</f>
        <v>0</v>
      </c>
      <c r="M625" s="2">
        <v>450</v>
      </c>
    </row>
    <row r="626" spans="2:13" ht="12.75">
      <c r="B626" s="281"/>
      <c r="H626" s="6">
        <f t="shared" si="31"/>
        <v>0</v>
      </c>
      <c r="I626" s="22">
        <f t="shared" si="32"/>
        <v>0</v>
      </c>
      <c r="M626" s="2">
        <v>450</v>
      </c>
    </row>
    <row r="627" spans="2:13" ht="12.75">
      <c r="B627" s="281">
        <v>700</v>
      </c>
      <c r="C627" s="1" t="s">
        <v>302</v>
      </c>
      <c r="D627" s="12" t="s">
        <v>16</v>
      </c>
      <c r="E627" s="1" t="s">
        <v>37</v>
      </c>
      <c r="F627" s="77" t="s">
        <v>303</v>
      </c>
      <c r="G627" s="27" t="s">
        <v>227</v>
      </c>
      <c r="H627" s="6">
        <f t="shared" si="31"/>
        <v>-700</v>
      </c>
      <c r="I627" s="22">
        <f t="shared" si="32"/>
        <v>1.5555555555555556</v>
      </c>
      <c r="K627" t="s">
        <v>32</v>
      </c>
      <c r="L627">
        <v>18</v>
      </c>
      <c r="M627" s="2">
        <v>450</v>
      </c>
    </row>
    <row r="628" spans="2:13" ht="12.75">
      <c r="B628" s="281">
        <v>700</v>
      </c>
      <c r="C628" s="1" t="s">
        <v>304</v>
      </c>
      <c r="D628" s="12" t="s">
        <v>16</v>
      </c>
      <c r="E628" s="1" t="s">
        <v>37</v>
      </c>
      <c r="F628" s="77" t="s">
        <v>305</v>
      </c>
      <c r="G628" s="27" t="s">
        <v>227</v>
      </c>
      <c r="H628" s="6">
        <f t="shared" si="31"/>
        <v>-1400</v>
      </c>
      <c r="I628" s="22">
        <f t="shared" si="32"/>
        <v>1.5555555555555556</v>
      </c>
      <c r="K628" t="s">
        <v>32</v>
      </c>
      <c r="L628">
        <v>18</v>
      </c>
      <c r="M628" s="2">
        <v>450</v>
      </c>
    </row>
    <row r="629" spans="2:13" ht="12.75">
      <c r="B629" s="281">
        <v>500</v>
      </c>
      <c r="C629" s="1" t="s">
        <v>306</v>
      </c>
      <c r="D629" s="12" t="s">
        <v>16</v>
      </c>
      <c r="E629" s="1" t="s">
        <v>37</v>
      </c>
      <c r="F629" s="77" t="s">
        <v>303</v>
      </c>
      <c r="G629" s="27" t="s">
        <v>230</v>
      </c>
      <c r="H629" s="6">
        <f t="shared" si="31"/>
        <v>-1900</v>
      </c>
      <c r="I629" s="22">
        <f t="shared" si="32"/>
        <v>1.1111111111111112</v>
      </c>
      <c r="K629" t="s">
        <v>32</v>
      </c>
      <c r="L629">
        <v>18</v>
      </c>
      <c r="M629" s="2">
        <v>450</v>
      </c>
    </row>
    <row r="630" spans="2:13" ht="12.75">
      <c r="B630" s="281">
        <v>500</v>
      </c>
      <c r="C630" s="1" t="s">
        <v>307</v>
      </c>
      <c r="D630" s="12" t="s">
        <v>16</v>
      </c>
      <c r="E630" s="1" t="s">
        <v>37</v>
      </c>
      <c r="F630" s="77" t="s">
        <v>303</v>
      </c>
      <c r="G630" s="27" t="s">
        <v>230</v>
      </c>
      <c r="H630" s="6">
        <f t="shared" si="31"/>
        <v>-2400</v>
      </c>
      <c r="I630" s="22">
        <f t="shared" si="32"/>
        <v>1.1111111111111112</v>
      </c>
      <c r="K630" t="s">
        <v>32</v>
      </c>
      <c r="L630">
        <v>18</v>
      </c>
      <c r="M630" s="2">
        <v>450</v>
      </c>
    </row>
    <row r="631" spans="1:256" s="75" customFormat="1" ht="12.75">
      <c r="A631" s="11"/>
      <c r="B631" s="282">
        <f>SUM(B627:B630)</f>
        <v>2400</v>
      </c>
      <c r="C631" s="11" t="s">
        <v>251</v>
      </c>
      <c r="D631" s="11"/>
      <c r="E631" s="11"/>
      <c r="F631" s="110"/>
      <c r="G631" s="18"/>
      <c r="H631" s="73">
        <v>0</v>
      </c>
      <c r="I631" s="74">
        <v>5</v>
      </c>
      <c r="M631" s="2">
        <v>450</v>
      </c>
      <c r="IV631" s="11">
        <f>SUM(A631:IU631)</f>
        <v>2855</v>
      </c>
    </row>
    <row r="632" spans="2:13" ht="12.75">
      <c r="B632" s="281"/>
      <c r="H632" s="6">
        <f>H631-B632</f>
        <v>0</v>
      </c>
      <c r="I632" s="22">
        <f>+B632/M632</f>
        <v>0</v>
      </c>
      <c r="M632" s="2">
        <v>450</v>
      </c>
    </row>
    <row r="633" spans="2:13" ht="12.75">
      <c r="B633" s="281"/>
      <c r="H633" s="6">
        <f>H632-B633</f>
        <v>0</v>
      </c>
      <c r="I633" s="22">
        <f>+B633/M633</f>
        <v>0</v>
      </c>
      <c r="M633" s="2">
        <v>450</v>
      </c>
    </row>
    <row r="634" spans="2:13" ht="12.75">
      <c r="B634" s="281">
        <v>1000</v>
      </c>
      <c r="C634" s="1" t="s">
        <v>44</v>
      </c>
      <c r="D634" s="12" t="s">
        <v>16</v>
      </c>
      <c r="E634" s="1" t="s">
        <v>45</v>
      </c>
      <c r="F634" s="77" t="s">
        <v>303</v>
      </c>
      <c r="G634" s="27" t="s">
        <v>227</v>
      </c>
      <c r="H634" s="6">
        <f>H633-B634</f>
        <v>-1000</v>
      </c>
      <c r="I634" s="22">
        <f>+B634/M634</f>
        <v>2.2222222222222223</v>
      </c>
      <c r="K634" t="s">
        <v>32</v>
      </c>
      <c r="L634">
        <v>18</v>
      </c>
      <c r="M634" s="2">
        <v>450</v>
      </c>
    </row>
    <row r="635" spans="1:13" s="75" customFormat="1" ht="12.75">
      <c r="A635" s="11"/>
      <c r="B635" s="282">
        <f>SUM(B634)</f>
        <v>1000</v>
      </c>
      <c r="C635" s="11"/>
      <c r="D635" s="11"/>
      <c r="E635" s="11" t="s">
        <v>209</v>
      </c>
      <c r="F635" s="110"/>
      <c r="G635" s="18"/>
      <c r="H635" s="73">
        <v>0</v>
      </c>
      <c r="I635" s="74">
        <v>5</v>
      </c>
      <c r="M635" s="2">
        <v>450</v>
      </c>
    </row>
    <row r="636" spans="2:13" ht="12.75">
      <c r="B636" s="281"/>
      <c r="H636" s="6">
        <f>H635-B636</f>
        <v>0</v>
      </c>
      <c r="I636" s="22">
        <f>+B636/M636</f>
        <v>0</v>
      </c>
      <c r="M636" s="2">
        <v>450</v>
      </c>
    </row>
    <row r="637" spans="2:13" ht="12.75">
      <c r="B637" s="281"/>
      <c r="H637" s="6">
        <f>H636-B637</f>
        <v>0</v>
      </c>
      <c r="I637" s="22">
        <f>+B637/M637</f>
        <v>0</v>
      </c>
      <c r="M637" s="2">
        <v>450</v>
      </c>
    </row>
    <row r="638" spans="2:13" ht="12.75">
      <c r="B638" s="281">
        <v>3000</v>
      </c>
      <c r="C638" s="1" t="s">
        <v>46</v>
      </c>
      <c r="D638" s="12" t="s">
        <v>16</v>
      </c>
      <c r="E638" s="1" t="s">
        <v>37</v>
      </c>
      <c r="F638" s="77" t="s">
        <v>308</v>
      </c>
      <c r="G638" s="27" t="s">
        <v>227</v>
      </c>
      <c r="H638" s="6">
        <f>H637-B638</f>
        <v>-3000</v>
      </c>
      <c r="I638" s="22">
        <f>+B638/M638</f>
        <v>6.666666666666667</v>
      </c>
      <c r="K638" t="s">
        <v>32</v>
      </c>
      <c r="L638">
        <v>18</v>
      </c>
      <c r="M638" s="2">
        <v>450</v>
      </c>
    </row>
    <row r="639" spans="2:13" ht="12.75">
      <c r="B639" s="281">
        <v>3000</v>
      </c>
      <c r="C639" s="1" t="s">
        <v>46</v>
      </c>
      <c r="D639" s="12" t="s">
        <v>16</v>
      </c>
      <c r="E639" s="1" t="s">
        <v>37</v>
      </c>
      <c r="F639" s="77" t="s">
        <v>308</v>
      </c>
      <c r="G639" s="27" t="s">
        <v>230</v>
      </c>
      <c r="H639" s="6">
        <f>H638-B639</f>
        <v>-6000</v>
      </c>
      <c r="I639" s="22">
        <f>+B639/M639</f>
        <v>6.666666666666667</v>
      </c>
      <c r="K639" t="s">
        <v>32</v>
      </c>
      <c r="L639">
        <v>18</v>
      </c>
      <c r="M639" s="2">
        <v>450</v>
      </c>
    </row>
    <row r="640" spans="1:13" s="75" customFormat="1" ht="12.75">
      <c r="A640" s="11"/>
      <c r="B640" s="282">
        <f>SUM(B638:B639)</f>
        <v>6000</v>
      </c>
      <c r="C640" s="11" t="s">
        <v>46</v>
      </c>
      <c r="D640" s="11"/>
      <c r="E640" s="11"/>
      <c r="F640" s="110"/>
      <c r="G640" s="18"/>
      <c r="H640" s="73">
        <v>0</v>
      </c>
      <c r="I640" s="74">
        <v>5</v>
      </c>
      <c r="M640" s="2">
        <v>450</v>
      </c>
    </row>
    <row r="641" spans="2:13" ht="12.75">
      <c r="B641" s="281"/>
      <c r="H641" s="6">
        <f>H640-B641</f>
        <v>0</v>
      </c>
      <c r="I641" s="22">
        <f>+B641/M641</f>
        <v>0</v>
      </c>
      <c r="M641" s="2">
        <v>450</v>
      </c>
    </row>
    <row r="642" spans="2:13" ht="12.75">
      <c r="B642" s="281"/>
      <c r="H642" s="6">
        <f>H641-B642</f>
        <v>0</v>
      </c>
      <c r="I642" s="22">
        <f>+B642/M642</f>
        <v>0</v>
      </c>
      <c r="M642" s="2">
        <v>450</v>
      </c>
    </row>
    <row r="643" spans="2:13" ht="12.75">
      <c r="B643" s="281">
        <v>1000</v>
      </c>
      <c r="C643" s="1" t="s">
        <v>48</v>
      </c>
      <c r="D643" s="12" t="s">
        <v>16</v>
      </c>
      <c r="E643" s="1" t="s">
        <v>37</v>
      </c>
      <c r="F643" s="77" t="s">
        <v>303</v>
      </c>
      <c r="G643" s="27" t="s">
        <v>227</v>
      </c>
      <c r="H643" s="6">
        <f>H642-B643</f>
        <v>-1000</v>
      </c>
      <c r="I643" s="22">
        <f>+B643/M643</f>
        <v>2.2222222222222223</v>
      </c>
      <c r="K643" t="s">
        <v>32</v>
      </c>
      <c r="L643">
        <v>18</v>
      </c>
      <c r="M643" s="2">
        <v>450</v>
      </c>
    </row>
    <row r="644" spans="2:13" ht="12.75">
      <c r="B644" s="281">
        <v>1000</v>
      </c>
      <c r="C644" s="1" t="s">
        <v>48</v>
      </c>
      <c r="D644" s="12" t="s">
        <v>16</v>
      </c>
      <c r="E644" s="1" t="s">
        <v>37</v>
      </c>
      <c r="F644" s="77" t="s">
        <v>303</v>
      </c>
      <c r="G644" s="27" t="s">
        <v>230</v>
      </c>
      <c r="H644" s="6">
        <f>H643-B644</f>
        <v>-2000</v>
      </c>
      <c r="I644" s="22">
        <f>+B644/M644</f>
        <v>2.2222222222222223</v>
      </c>
      <c r="K644" t="s">
        <v>32</v>
      </c>
      <c r="L644">
        <v>18</v>
      </c>
      <c r="M644" s="2">
        <v>450</v>
      </c>
    </row>
    <row r="645" spans="1:13" s="75" customFormat="1" ht="12.75">
      <c r="A645" s="11"/>
      <c r="B645" s="282">
        <f>SUM(B643:B644)</f>
        <v>2000</v>
      </c>
      <c r="C645" s="11" t="s">
        <v>213</v>
      </c>
      <c r="D645" s="11"/>
      <c r="E645" s="11"/>
      <c r="F645" s="110"/>
      <c r="G645" s="18"/>
      <c r="H645" s="73">
        <v>0</v>
      </c>
      <c r="I645" s="74">
        <v>5</v>
      </c>
      <c r="M645" s="2">
        <v>450</v>
      </c>
    </row>
    <row r="646" spans="2:13" ht="12.75">
      <c r="B646" s="281"/>
      <c r="H646" s="6">
        <f>H645-B646</f>
        <v>0</v>
      </c>
      <c r="I646" s="22">
        <f aca="true" t="shared" si="33" ref="I646:I707">+B646/M646</f>
        <v>0</v>
      </c>
      <c r="M646" s="2">
        <v>450</v>
      </c>
    </row>
    <row r="647" spans="2:13" ht="12.75">
      <c r="B647" s="281"/>
      <c r="H647" s="6">
        <f>H646-B647</f>
        <v>0</v>
      </c>
      <c r="I647" s="22">
        <f t="shared" si="33"/>
        <v>0</v>
      </c>
      <c r="M647" s="2">
        <v>450</v>
      </c>
    </row>
    <row r="648" spans="2:13" ht="12.75">
      <c r="B648" s="281"/>
      <c r="H648" s="6">
        <f>H647-B648</f>
        <v>0</v>
      </c>
      <c r="I648" s="22">
        <f t="shared" si="33"/>
        <v>0</v>
      </c>
      <c r="M648" s="2">
        <v>450</v>
      </c>
    </row>
    <row r="649" spans="2:13" ht="12.75">
      <c r="B649" s="281"/>
      <c r="H649" s="6">
        <f>H648-B649</f>
        <v>0</v>
      </c>
      <c r="I649" s="22">
        <f t="shared" si="33"/>
        <v>0</v>
      </c>
      <c r="M649" s="2">
        <v>450</v>
      </c>
    </row>
    <row r="650" spans="1:13" s="75" customFormat="1" ht="12" customHeight="1">
      <c r="A650" s="11"/>
      <c r="B650" s="282">
        <f>+B657+B661+B666+B671+B653</f>
        <v>13000</v>
      </c>
      <c r="C650" s="69" t="s">
        <v>309</v>
      </c>
      <c r="D650" s="70" t="s">
        <v>310</v>
      </c>
      <c r="E650" s="69" t="s">
        <v>184</v>
      </c>
      <c r="F650" s="71" t="s">
        <v>311</v>
      </c>
      <c r="G650" s="72" t="s">
        <v>200</v>
      </c>
      <c r="H650" s="79"/>
      <c r="I650" s="74">
        <f t="shared" si="33"/>
        <v>28.88888888888889</v>
      </c>
      <c r="J650" s="74"/>
      <c r="K650" s="74"/>
      <c r="M650" s="2">
        <v>450</v>
      </c>
    </row>
    <row r="651" spans="2:13" ht="12.75">
      <c r="B651" s="281"/>
      <c r="H651" s="6">
        <f>H650-B651</f>
        <v>0</v>
      </c>
      <c r="I651" s="22">
        <f t="shared" si="33"/>
        <v>0</v>
      </c>
      <c r="M651" s="2">
        <v>450</v>
      </c>
    </row>
    <row r="652" spans="2:13" ht="12.75">
      <c r="B652" s="281">
        <v>2500</v>
      </c>
      <c r="C652" s="1" t="s">
        <v>31</v>
      </c>
      <c r="D652" s="1" t="s">
        <v>16</v>
      </c>
      <c r="E652" s="1" t="s">
        <v>63</v>
      </c>
      <c r="F652" s="77" t="s">
        <v>312</v>
      </c>
      <c r="G652" s="27" t="s">
        <v>272</v>
      </c>
      <c r="H652" s="6">
        <f>H651-B652</f>
        <v>-2500</v>
      </c>
      <c r="I652" s="22">
        <f t="shared" si="33"/>
        <v>5.555555555555555</v>
      </c>
      <c r="K652" t="s">
        <v>31</v>
      </c>
      <c r="L652">
        <v>19</v>
      </c>
      <c r="M652" s="2">
        <v>450</v>
      </c>
    </row>
    <row r="653" spans="1:13" s="75" customFormat="1" ht="12.75">
      <c r="A653" s="11"/>
      <c r="B653" s="282">
        <f>SUM(B652)</f>
        <v>2500</v>
      </c>
      <c r="C653" s="11" t="s">
        <v>31</v>
      </c>
      <c r="D653" s="11"/>
      <c r="E653" s="11"/>
      <c r="F653" s="110"/>
      <c r="G653" s="18"/>
      <c r="H653" s="73">
        <v>0</v>
      </c>
      <c r="I653" s="74">
        <f t="shared" si="33"/>
        <v>5.555555555555555</v>
      </c>
      <c r="M653" s="2">
        <v>450</v>
      </c>
    </row>
    <row r="654" spans="2:13" ht="12.75">
      <c r="B654" s="281"/>
      <c r="H654" s="6">
        <f>H653-B654</f>
        <v>0</v>
      </c>
      <c r="I654" s="22">
        <f t="shared" si="33"/>
        <v>0</v>
      </c>
      <c r="M654" s="2">
        <v>450</v>
      </c>
    </row>
    <row r="655" spans="2:13" ht="12.75">
      <c r="B655" s="281"/>
      <c r="H655" s="6">
        <f>H654-B655</f>
        <v>0</v>
      </c>
      <c r="I655" s="22">
        <f t="shared" si="33"/>
        <v>0</v>
      </c>
      <c r="M655" s="2">
        <v>450</v>
      </c>
    </row>
    <row r="656" spans="2:13" ht="12.75">
      <c r="B656" s="281">
        <v>2500</v>
      </c>
      <c r="C656" s="1" t="s">
        <v>313</v>
      </c>
      <c r="D656" s="12" t="s">
        <v>25</v>
      </c>
      <c r="E656" s="1" t="s">
        <v>204</v>
      </c>
      <c r="F656" s="77" t="s">
        <v>314</v>
      </c>
      <c r="G656" s="27" t="s">
        <v>232</v>
      </c>
      <c r="H656" s="6">
        <f>H655-B656</f>
        <v>-2500</v>
      </c>
      <c r="I656" s="22">
        <f t="shared" si="33"/>
        <v>5.555555555555555</v>
      </c>
      <c r="K656" t="s">
        <v>63</v>
      </c>
      <c r="L656">
        <v>19</v>
      </c>
      <c r="M656" s="2">
        <v>450</v>
      </c>
    </row>
    <row r="657" spans="1:13" s="75" customFormat="1" ht="12.75">
      <c r="A657" s="11"/>
      <c r="B657" s="282">
        <f>SUM(B656)</f>
        <v>2500</v>
      </c>
      <c r="C657" s="11" t="s">
        <v>251</v>
      </c>
      <c r="D657" s="11"/>
      <c r="E657" s="11"/>
      <c r="F657" s="110"/>
      <c r="G657" s="18"/>
      <c r="H657" s="73">
        <v>0</v>
      </c>
      <c r="I657" s="74">
        <f t="shared" si="33"/>
        <v>5.555555555555555</v>
      </c>
      <c r="M657" s="2">
        <v>450</v>
      </c>
    </row>
    <row r="658" spans="2:13" ht="12.75">
      <c r="B658" s="281"/>
      <c r="H658" s="6">
        <f>H657-B658</f>
        <v>0</v>
      </c>
      <c r="I658" s="22">
        <f t="shared" si="33"/>
        <v>0</v>
      </c>
      <c r="M658" s="2">
        <v>450</v>
      </c>
    </row>
    <row r="659" spans="2:13" ht="12.75">
      <c r="B659" s="281"/>
      <c r="H659" s="6">
        <f aca="true" t="shared" si="34" ref="H659:H721">H658-B659</f>
        <v>0</v>
      </c>
      <c r="I659" s="22">
        <f t="shared" si="33"/>
        <v>0</v>
      </c>
      <c r="M659" s="2">
        <v>450</v>
      </c>
    </row>
    <row r="660" spans="2:13" ht="12.75">
      <c r="B660" s="281">
        <v>1000</v>
      </c>
      <c r="C660" s="1" t="s">
        <v>208</v>
      </c>
      <c r="D660" s="12" t="s">
        <v>25</v>
      </c>
      <c r="E660" s="1" t="s">
        <v>209</v>
      </c>
      <c r="F660" s="77" t="s">
        <v>315</v>
      </c>
      <c r="G660" s="27" t="s">
        <v>232</v>
      </c>
      <c r="H660" s="6">
        <f t="shared" si="34"/>
        <v>-1000</v>
      </c>
      <c r="I660" s="22">
        <f t="shared" si="33"/>
        <v>2.2222222222222223</v>
      </c>
      <c r="K660" t="s">
        <v>63</v>
      </c>
      <c r="L660">
        <v>19</v>
      </c>
      <c r="M660" s="2">
        <v>450</v>
      </c>
    </row>
    <row r="661" spans="1:13" s="75" customFormat="1" ht="12.75">
      <c r="A661" s="11"/>
      <c r="B661" s="282">
        <f>SUM(B660)</f>
        <v>1000</v>
      </c>
      <c r="C661" s="11"/>
      <c r="D661" s="11"/>
      <c r="E661" s="11" t="s">
        <v>45</v>
      </c>
      <c r="F661" s="110"/>
      <c r="G661" s="18"/>
      <c r="H661" s="73">
        <v>0</v>
      </c>
      <c r="I661" s="74">
        <f t="shared" si="33"/>
        <v>2.2222222222222223</v>
      </c>
      <c r="M661" s="2">
        <v>450</v>
      </c>
    </row>
    <row r="662" spans="2:13" ht="12.75">
      <c r="B662" s="281"/>
      <c r="H662" s="6">
        <f t="shared" si="34"/>
        <v>0</v>
      </c>
      <c r="I662" s="22">
        <f t="shared" si="33"/>
        <v>0</v>
      </c>
      <c r="M662" s="2">
        <v>450</v>
      </c>
    </row>
    <row r="663" spans="2:13" ht="12.75">
      <c r="B663" s="281"/>
      <c r="H663" s="6">
        <f t="shared" si="34"/>
        <v>0</v>
      </c>
      <c r="I663" s="22">
        <f t="shared" si="33"/>
        <v>0</v>
      </c>
      <c r="M663" s="2">
        <v>450</v>
      </c>
    </row>
    <row r="664" spans="2:13" ht="12.75">
      <c r="B664" s="281">
        <v>2500</v>
      </c>
      <c r="C664" s="1" t="s">
        <v>211</v>
      </c>
      <c r="D664" s="12" t="s">
        <v>25</v>
      </c>
      <c r="E664" s="1" t="s">
        <v>204</v>
      </c>
      <c r="F664" s="77" t="s">
        <v>316</v>
      </c>
      <c r="G664" s="27" t="s">
        <v>232</v>
      </c>
      <c r="H664" s="6">
        <f t="shared" si="34"/>
        <v>-2500</v>
      </c>
      <c r="I664" s="22">
        <f t="shared" si="33"/>
        <v>5.555555555555555</v>
      </c>
      <c r="K664" t="s">
        <v>63</v>
      </c>
      <c r="L664">
        <v>19</v>
      </c>
      <c r="M664" s="2">
        <v>450</v>
      </c>
    </row>
    <row r="665" spans="2:13" ht="12.75">
      <c r="B665" s="281">
        <v>2500</v>
      </c>
      <c r="C665" s="12" t="s">
        <v>211</v>
      </c>
      <c r="D665" s="12" t="s">
        <v>25</v>
      </c>
      <c r="E665" s="1" t="s">
        <v>204</v>
      </c>
      <c r="F665" s="77" t="s">
        <v>316</v>
      </c>
      <c r="G665" s="27" t="s">
        <v>272</v>
      </c>
      <c r="H665" s="6">
        <f t="shared" si="34"/>
        <v>-5000</v>
      </c>
      <c r="I665" s="22">
        <f t="shared" si="33"/>
        <v>5.555555555555555</v>
      </c>
      <c r="K665" t="s">
        <v>63</v>
      </c>
      <c r="L665">
        <v>19</v>
      </c>
      <c r="M665" s="2">
        <v>450</v>
      </c>
    </row>
    <row r="666" spans="1:13" s="75" customFormat="1" ht="12.75">
      <c r="A666" s="11"/>
      <c r="B666" s="282">
        <f>SUM(B664:B665)</f>
        <v>5000</v>
      </c>
      <c r="C666" s="11" t="s">
        <v>46</v>
      </c>
      <c r="D666" s="11"/>
      <c r="E666" s="11"/>
      <c r="F666" s="110"/>
      <c r="G666" s="18"/>
      <c r="H666" s="73">
        <v>0</v>
      </c>
      <c r="I666" s="74">
        <f t="shared" si="33"/>
        <v>11.11111111111111</v>
      </c>
      <c r="M666" s="2">
        <v>450</v>
      </c>
    </row>
    <row r="667" spans="2:13" ht="12.75">
      <c r="B667" s="281"/>
      <c r="H667" s="6">
        <f t="shared" si="34"/>
        <v>0</v>
      </c>
      <c r="I667" s="22">
        <f t="shared" si="33"/>
        <v>0</v>
      </c>
      <c r="M667" s="2">
        <v>450</v>
      </c>
    </row>
    <row r="668" spans="2:13" ht="12.75">
      <c r="B668" s="281"/>
      <c r="H668" s="6">
        <f t="shared" si="34"/>
        <v>0</v>
      </c>
      <c r="I668" s="22">
        <f t="shared" si="33"/>
        <v>0</v>
      </c>
      <c r="M668" s="2">
        <v>450</v>
      </c>
    </row>
    <row r="669" spans="2:13" ht="12.75">
      <c r="B669" s="281">
        <v>1000</v>
      </c>
      <c r="C669" s="1" t="s">
        <v>213</v>
      </c>
      <c r="D669" s="12" t="s">
        <v>25</v>
      </c>
      <c r="E669" s="1" t="s">
        <v>204</v>
      </c>
      <c r="F669" s="77" t="s">
        <v>315</v>
      </c>
      <c r="G669" s="27" t="s">
        <v>232</v>
      </c>
      <c r="H669" s="6">
        <f t="shared" si="34"/>
        <v>-1000</v>
      </c>
      <c r="I669" s="22">
        <f t="shared" si="33"/>
        <v>2.2222222222222223</v>
      </c>
      <c r="K669" t="s">
        <v>63</v>
      </c>
      <c r="L669">
        <v>19</v>
      </c>
      <c r="M669" s="2">
        <v>450</v>
      </c>
    </row>
    <row r="670" spans="2:13" ht="12.75">
      <c r="B670" s="281">
        <v>1000</v>
      </c>
      <c r="C670" s="12" t="s">
        <v>48</v>
      </c>
      <c r="D670" s="12" t="s">
        <v>16</v>
      </c>
      <c r="E670" s="1" t="s">
        <v>204</v>
      </c>
      <c r="F670" s="77" t="s">
        <v>315</v>
      </c>
      <c r="G670" s="27" t="s">
        <v>272</v>
      </c>
      <c r="H670" s="6">
        <f t="shared" si="34"/>
        <v>-2000</v>
      </c>
      <c r="I670" s="22">
        <f t="shared" si="33"/>
        <v>2.2222222222222223</v>
      </c>
      <c r="K670" t="s">
        <v>63</v>
      </c>
      <c r="L670">
        <v>19</v>
      </c>
      <c r="M670" s="2">
        <v>450</v>
      </c>
    </row>
    <row r="671" spans="1:13" s="75" customFormat="1" ht="12.75">
      <c r="A671" s="11"/>
      <c r="B671" s="282">
        <f>SUM(B669:B670)</f>
        <v>2000</v>
      </c>
      <c r="C671" s="11" t="s">
        <v>48</v>
      </c>
      <c r="D671" s="11"/>
      <c r="E671" s="11"/>
      <c r="F671" s="110"/>
      <c r="G671" s="18"/>
      <c r="H671" s="73">
        <v>0</v>
      </c>
      <c r="I671" s="74">
        <f t="shared" si="33"/>
        <v>4.444444444444445</v>
      </c>
      <c r="M671" s="2">
        <v>450</v>
      </c>
    </row>
    <row r="672" spans="2:13" ht="12.75">
      <c r="B672" s="281"/>
      <c r="H672" s="6">
        <f t="shared" si="34"/>
        <v>0</v>
      </c>
      <c r="I672" s="22">
        <f t="shared" si="33"/>
        <v>0</v>
      </c>
      <c r="M672" s="2">
        <v>450</v>
      </c>
    </row>
    <row r="673" spans="2:13" ht="12.75">
      <c r="B673" s="281"/>
      <c r="H673" s="6">
        <f t="shared" si="34"/>
        <v>0</v>
      </c>
      <c r="I673" s="22">
        <f t="shared" si="33"/>
        <v>0</v>
      </c>
      <c r="M673" s="2">
        <v>450</v>
      </c>
    </row>
    <row r="674" spans="2:13" ht="12.75">
      <c r="B674" s="281"/>
      <c r="H674" s="6">
        <f t="shared" si="34"/>
        <v>0</v>
      </c>
      <c r="I674" s="22">
        <f t="shared" si="33"/>
        <v>0</v>
      </c>
      <c r="M674" s="2">
        <v>450</v>
      </c>
    </row>
    <row r="675" spans="2:13" ht="12.75">
      <c r="B675" s="281"/>
      <c r="H675" s="6">
        <f t="shared" si="34"/>
        <v>0</v>
      </c>
      <c r="I675" s="22">
        <f t="shared" si="33"/>
        <v>0</v>
      </c>
      <c r="M675" s="2">
        <v>450</v>
      </c>
    </row>
    <row r="676" spans="1:13" s="75" customFormat="1" ht="12" customHeight="1">
      <c r="A676" s="11"/>
      <c r="B676" s="282">
        <f>+B689+B696+B704+B712+B719+B681</f>
        <v>63800</v>
      </c>
      <c r="C676" s="69" t="s">
        <v>317</v>
      </c>
      <c r="D676" s="70" t="s">
        <v>318</v>
      </c>
      <c r="E676" s="69" t="s">
        <v>50</v>
      </c>
      <c r="F676" s="71" t="s">
        <v>319</v>
      </c>
      <c r="G676" s="72" t="s">
        <v>300</v>
      </c>
      <c r="H676" s="73"/>
      <c r="I676" s="74">
        <f t="shared" si="33"/>
        <v>141.77777777777777</v>
      </c>
      <c r="J676" s="74"/>
      <c r="K676" s="74"/>
      <c r="M676" s="2">
        <v>450</v>
      </c>
    </row>
    <row r="677" spans="2:13" ht="12.75">
      <c r="B677" s="281"/>
      <c r="H677" s="6">
        <f t="shared" si="34"/>
        <v>0</v>
      </c>
      <c r="I677" s="22">
        <f t="shared" si="33"/>
        <v>0</v>
      </c>
      <c r="M677" s="2">
        <v>450</v>
      </c>
    </row>
    <row r="678" spans="2:13" ht="12.75">
      <c r="B678" s="281">
        <v>3000</v>
      </c>
      <c r="C678" s="1" t="s">
        <v>31</v>
      </c>
      <c r="D678" s="1" t="s">
        <v>16</v>
      </c>
      <c r="E678" s="1" t="s">
        <v>103</v>
      </c>
      <c r="F678" s="77" t="s">
        <v>320</v>
      </c>
      <c r="G678" s="27" t="s">
        <v>259</v>
      </c>
      <c r="H678" s="6">
        <f t="shared" si="34"/>
        <v>-3000</v>
      </c>
      <c r="I678" s="22">
        <f t="shared" si="33"/>
        <v>6.666666666666667</v>
      </c>
      <c r="K678" t="s">
        <v>31</v>
      </c>
      <c r="L678">
        <v>20</v>
      </c>
      <c r="M678" s="2">
        <v>450</v>
      </c>
    </row>
    <row r="679" spans="2:13" ht="12.75">
      <c r="B679" s="281">
        <v>3000</v>
      </c>
      <c r="C679" s="1" t="s">
        <v>31</v>
      </c>
      <c r="D679" s="1" t="s">
        <v>16</v>
      </c>
      <c r="E679" s="1" t="s">
        <v>103</v>
      </c>
      <c r="F679" s="77" t="s">
        <v>321</v>
      </c>
      <c r="G679" s="27" t="s">
        <v>322</v>
      </c>
      <c r="H679" s="6">
        <f t="shared" si="34"/>
        <v>-6000</v>
      </c>
      <c r="I679" s="22">
        <f t="shared" si="33"/>
        <v>6.666666666666667</v>
      </c>
      <c r="K679" t="s">
        <v>31</v>
      </c>
      <c r="L679">
        <v>20</v>
      </c>
      <c r="M679" s="2">
        <v>450</v>
      </c>
    </row>
    <row r="680" spans="2:13" ht="12.75">
      <c r="B680" s="281">
        <v>3000</v>
      </c>
      <c r="C680" s="1" t="s">
        <v>31</v>
      </c>
      <c r="D680" s="1" t="s">
        <v>16</v>
      </c>
      <c r="E680" s="1" t="s">
        <v>109</v>
      </c>
      <c r="F680" s="77" t="s">
        <v>323</v>
      </c>
      <c r="G680" s="27" t="s">
        <v>322</v>
      </c>
      <c r="H680" s="6">
        <f t="shared" si="34"/>
        <v>-9000</v>
      </c>
      <c r="I680" s="22">
        <f t="shared" si="33"/>
        <v>6.666666666666667</v>
      </c>
      <c r="K680" t="s">
        <v>31</v>
      </c>
      <c r="L680">
        <v>20</v>
      </c>
      <c r="M680" s="2">
        <v>450</v>
      </c>
    </row>
    <row r="681" spans="1:13" s="75" customFormat="1" ht="12.75">
      <c r="A681" s="11"/>
      <c r="B681" s="282">
        <f>SUM(B678:B680)</f>
        <v>9000</v>
      </c>
      <c r="C681" s="11" t="s">
        <v>31</v>
      </c>
      <c r="D681" s="11"/>
      <c r="E681" s="11"/>
      <c r="F681" s="110"/>
      <c r="G681" s="18"/>
      <c r="H681" s="73">
        <v>0</v>
      </c>
      <c r="I681" s="74">
        <f t="shared" si="33"/>
        <v>20</v>
      </c>
      <c r="M681" s="2">
        <v>450</v>
      </c>
    </row>
    <row r="682" spans="1:13" s="15" customFormat="1" ht="12.75">
      <c r="A682" s="12"/>
      <c r="B682" s="286"/>
      <c r="C682" s="12"/>
      <c r="D682" s="12"/>
      <c r="E682" s="12"/>
      <c r="F682" s="78"/>
      <c r="G682" s="29"/>
      <c r="H682" s="28">
        <v>0</v>
      </c>
      <c r="I682" s="39">
        <v>0</v>
      </c>
      <c r="M682" s="2">
        <v>450</v>
      </c>
    </row>
    <row r="683" spans="2:13" ht="12.75">
      <c r="B683" s="281"/>
      <c r="H683" s="6">
        <f>H681-B683</f>
        <v>0</v>
      </c>
      <c r="I683" s="22">
        <f t="shared" si="33"/>
        <v>0</v>
      </c>
      <c r="M683" s="2">
        <v>450</v>
      </c>
    </row>
    <row r="684" spans="1:13" s="15" customFormat="1" ht="12.75">
      <c r="A684" s="12"/>
      <c r="B684" s="286">
        <v>3000</v>
      </c>
      <c r="C684" s="12" t="s">
        <v>324</v>
      </c>
      <c r="D684" s="12" t="s">
        <v>16</v>
      </c>
      <c r="E684" s="12" t="s">
        <v>119</v>
      </c>
      <c r="F684" s="241" t="s">
        <v>325</v>
      </c>
      <c r="G684" s="29" t="s">
        <v>232</v>
      </c>
      <c r="H684" s="28">
        <f>H682-B684</f>
        <v>-3000</v>
      </c>
      <c r="I684" s="39">
        <f t="shared" si="33"/>
        <v>6.666666666666667</v>
      </c>
      <c r="K684" s="15" t="s">
        <v>103</v>
      </c>
      <c r="L684" s="15">
        <v>20</v>
      </c>
      <c r="M684" s="2">
        <v>450</v>
      </c>
    </row>
    <row r="685" spans="2:13" ht="12.75">
      <c r="B685" s="281">
        <v>1000</v>
      </c>
      <c r="C685" s="1" t="s">
        <v>326</v>
      </c>
      <c r="D685" s="12" t="s">
        <v>16</v>
      </c>
      <c r="E685" s="1" t="s">
        <v>119</v>
      </c>
      <c r="F685" s="77" t="s">
        <v>325</v>
      </c>
      <c r="G685" s="27" t="s">
        <v>259</v>
      </c>
      <c r="H685" s="6">
        <f t="shared" si="34"/>
        <v>-4000</v>
      </c>
      <c r="I685" s="22">
        <f t="shared" si="33"/>
        <v>2.2222222222222223</v>
      </c>
      <c r="K685" t="s">
        <v>103</v>
      </c>
      <c r="L685">
        <v>20</v>
      </c>
      <c r="M685" s="2">
        <v>450</v>
      </c>
    </row>
    <row r="686" spans="2:13" ht="12.75">
      <c r="B686" s="281">
        <v>1000</v>
      </c>
      <c r="C686" s="1" t="s">
        <v>327</v>
      </c>
      <c r="D686" s="12" t="s">
        <v>16</v>
      </c>
      <c r="E686" s="1" t="s">
        <v>119</v>
      </c>
      <c r="F686" s="77" t="s">
        <v>325</v>
      </c>
      <c r="G686" s="27" t="s">
        <v>259</v>
      </c>
      <c r="H686" s="6">
        <f t="shared" si="34"/>
        <v>-5000</v>
      </c>
      <c r="I686" s="22">
        <f t="shared" si="33"/>
        <v>2.2222222222222223</v>
      </c>
      <c r="K686" t="s">
        <v>103</v>
      </c>
      <c r="L686">
        <v>20</v>
      </c>
      <c r="M686" s="2">
        <v>450</v>
      </c>
    </row>
    <row r="687" spans="2:13" ht="12.75">
      <c r="B687" s="281">
        <v>1500</v>
      </c>
      <c r="C687" s="12" t="s">
        <v>328</v>
      </c>
      <c r="D687" s="12" t="s">
        <v>16</v>
      </c>
      <c r="E687" s="1" t="s">
        <v>119</v>
      </c>
      <c r="F687" s="77" t="s">
        <v>325</v>
      </c>
      <c r="G687" s="27" t="s">
        <v>322</v>
      </c>
      <c r="H687" s="6">
        <f t="shared" si="34"/>
        <v>-6500</v>
      </c>
      <c r="I687" s="22">
        <f t="shared" si="33"/>
        <v>3.3333333333333335</v>
      </c>
      <c r="K687" t="s">
        <v>103</v>
      </c>
      <c r="L687">
        <v>20</v>
      </c>
      <c r="M687" s="2">
        <v>450</v>
      </c>
    </row>
    <row r="688" spans="2:13" ht="12.75">
      <c r="B688" s="281">
        <v>1500</v>
      </c>
      <c r="C688" s="12" t="s">
        <v>329</v>
      </c>
      <c r="D688" s="12" t="s">
        <v>16</v>
      </c>
      <c r="E688" s="1" t="s">
        <v>119</v>
      </c>
      <c r="F688" s="77" t="s">
        <v>325</v>
      </c>
      <c r="G688" s="27" t="s">
        <v>322</v>
      </c>
      <c r="H688" s="6">
        <f t="shared" si="34"/>
        <v>-8000</v>
      </c>
      <c r="I688" s="22">
        <f t="shared" si="33"/>
        <v>3.3333333333333335</v>
      </c>
      <c r="K688" t="s">
        <v>103</v>
      </c>
      <c r="L688">
        <v>20</v>
      </c>
      <c r="M688" s="2">
        <v>450</v>
      </c>
    </row>
    <row r="689" spans="1:13" s="75" customFormat="1" ht="12.75">
      <c r="A689" s="11"/>
      <c r="B689" s="282">
        <f>SUM(B684:B688)</f>
        <v>8000</v>
      </c>
      <c r="C689" s="11" t="s">
        <v>251</v>
      </c>
      <c r="D689" s="11"/>
      <c r="E689" s="11"/>
      <c r="F689" s="110"/>
      <c r="G689" s="18"/>
      <c r="H689" s="73">
        <v>0</v>
      </c>
      <c r="I689" s="74">
        <f t="shared" si="33"/>
        <v>17.77777777777778</v>
      </c>
      <c r="M689" s="2">
        <v>450</v>
      </c>
    </row>
    <row r="690" spans="2:13" ht="12.75">
      <c r="B690" s="281"/>
      <c r="H690" s="6">
        <f t="shared" si="34"/>
        <v>0</v>
      </c>
      <c r="I690" s="22">
        <f t="shared" si="33"/>
        <v>0</v>
      </c>
      <c r="M690" s="2">
        <v>450</v>
      </c>
    </row>
    <row r="691" spans="2:13" ht="12.75">
      <c r="B691" s="281"/>
      <c r="H691" s="6">
        <f t="shared" si="34"/>
        <v>0</v>
      </c>
      <c r="I691" s="22">
        <f t="shared" si="33"/>
        <v>0</v>
      </c>
      <c r="M691" s="2">
        <v>450</v>
      </c>
    </row>
    <row r="692" spans="2:13" ht="12.75">
      <c r="B692" s="286">
        <v>2000</v>
      </c>
      <c r="C692" s="1" t="s">
        <v>44</v>
      </c>
      <c r="D692" s="12" t="s">
        <v>16</v>
      </c>
      <c r="E692" s="1" t="s">
        <v>45</v>
      </c>
      <c r="F692" s="77" t="s">
        <v>325</v>
      </c>
      <c r="G692" s="27" t="s">
        <v>272</v>
      </c>
      <c r="H692" s="6">
        <f t="shared" si="34"/>
        <v>-2000</v>
      </c>
      <c r="I692" s="22">
        <f t="shared" si="33"/>
        <v>4.444444444444445</v>
      </c>
      <c r="K692" t="s">
        <v>103</v>
      </c>
      <c r="L692">
        <v>20</v>
      </c>
      <c r="M692" s="2">
        <v>450</v>
      </c>
    </row>
    <row r="693" spans="2:13" ht="12.75">
      <c r="B693" s="281">
        <v>2000</v>
      </c>
      <c r="C693" s="1" t="s">
        <v>44</v>
      </c>
      <c r="D693" s="12" t="s">
        <v>16</v>
      </c>
      <c r="E693" s="1" t="s">
        <v>45</v>
      </c>
      <c r="F693" s="77" t="s">
        <v>325</v>
      </c>
      <c r="G693" s="27" t="s">
        <v>259</v>
      </c>
      <c r="H693" s="6">
        <f t="shared" si="34"/>
        <v>-4000</v>
      </c>
      <c r="I693" s="22">
        <f t="shared" si="33"/>
        <v>4.444444444444445</v>
      </c>
      <c r="K693" t="s">
        <v>103</v>
      </c>
      <c r="L693">
        <v>20</v>
      </c>
      <c r="M693" s="2">
        <v>450</v>
      </c>
    </row>
    <row r="694" spans="2:13" ht="12.75">
      <c r="B694" s="281">
        <v>2000</v>
      </c>
      <c r="C694" s="1" t="s">
        <v>44</v>
      </c>
      <c r="D694" s="12" t="s">
        <v>16</v>
      </c>
      <c r="E694" s="1" t="s">
        <v>45</v>
      </c>
      <c r="F694" s="77" t="s">
        <v>325</v>
      </c>
      <c r="G694" s="27" t="s">
        <v>322</v>
      </c>
      <c r="H694" s="6">
        <f t="shared" si="34"/>
        <v>-6000</v>
      </c>
      <c r="I694" s="22">
        <f t="shared" si="33"/>
        <v>4.444444444444445</v>
      </c>
      <c r="K694" t="s">
        <v>103</v>
      </c>
      <c r="L694">
        <v>20</v>
      </c>
      <c r="M694" s="2">
        <v>450</v>
      </c>
    </row>
    <row r="695" spans="2:13" ht="12.75">
      <c r="B695" s="281">
        <v>1800</v>
      </c>
      <c r="C695" s="1" t="s">
        <v>44</v>
      </c>
      <c r="D695" s="12" t="s">
        <v>16</v>
      </c>
      <c r="E695" s="1" t="s">
        <v>45</v>
      </c>
      <c r="F695" s="77" t="s">
        <v>325</v>
      </c>
      <c r="G695" s="27" t="s">
        <v>330</v>
      </c>
      <c r="H695" s="6">
        <f t="shared" si="34"/>
        <v>-7800</v>
      </c>
      <c r="I695" s="22">
        <f t="shared" si="33"/>
        <v>4</v>
      </c>
      <c r="K695" t="s">
        <v>103</v>
      </c>
      <c r="L695">
        <v>20</v>
      </c>
      <c r="M695" s="2">
        <v>450</v>
      </c>
    </row>
    <row r="696" spans="1:13" s="75" customFormat="1" ht="12.75">
      <c r="A696" s="11"/>
      <c r="B696" s="282">
        <f>SUM(B692:B695)</f>
        <v>7800</v>
      </c>
      <c r="C696" s="11"/>
      <c r="D696" s="11"/>
      <c r="E696" s="11" t="s">
        <v>209</v>
      </c>
      <c r="F696" s="110"/>
      <c r="G696" s="18"/>
      <c r="H696" s="73">
        <v>0</v>
      </c>
      <c r="I696" s="74">
        <f t="shared" si="33"/>
        <v>17.333333333333332</v>
      </c>
      <c r="M696" s="2">
        <v>450</v>
      </c>
    </row>
    <row r="697" spans="2:13" ht="12.75">
      <c r="B697" s="281"/>
      <c r="H697" s="6">
        <f t="shared" si="34"/>
        <v>0</v>
      </c>
      <c r="I697" s="22">
        <f t="shared" si="33"/>
        <v>0</v>
      </c>
      <c r="M697" s="2">
        <v>450</v>
      </c>
    </row>
    <row r="698" spans="2:13" ht="12.75">
      <c r="B698" s="281"/>
      <c r="H698" s="6">
        <f t="shared" si="34"/>
        <v>0</v>
      </c>
      <c r="I698" s="22">
        <f t="shared" si="33"/>
        <v>0</v>
      </c>
      <c r="M698" s="2">
        <v>450</v>
      </c>
    </row>
    <row r="699" spans="2:13" ht="12.75">
      <c r="B699" s="281">
        <v>5000</v>
      </c>
      <c r="C699" s="1" t="s">
        <v>46</v>
      </c>
      <c r="D699" s="12" t="s">
        <v>16</v>
      </c>
      <c r="E699" s="1" t="s">
        <v>119</v>
      </c>
      <c r="F699" s="77" t="s">
        <v>331</v>
      </c>
      <c r="G699" s="27" t="s">
        <v>232</v>
      </c>
      <c r="H699" s="6">
        <f t="shared" si="34"/>
        <v>-5000</v>
      </c>
      <c r="I699" s="22">
        <f t="shared" si="33"/>
        <v>11.11111111111111</v>
      </c>
      <c r="K699" t="s">
        <v>103</v>
      </c>
      <c r="L699">
        <v>20</v>
      </c>
      <c r="M699" s="2">
        <v>450</v>
      </c>
    </row>
    <row r="700" spans="2:13" ht="12.75">
      <c r="B700" s="281">
        <v>5000</v>
      </c>
      <c r="C700" s="1" t="s">
        <v>46</v>
      </c>
      <c r="D700" s="12" t="s">
        <v>16</v>
      </c>
      <c r="E700" s="1" t="s">
        <v>119</v>
      </c>
      <c r="F700" s="77" t="s">
        <v>331</v>
      </c>
      <c r="G700" s="27" t="s">
        <v>272</v>
      </c>
      <c r="H700" s="6">
        <f t="shared" si="34"/>
        <v>-10000</v>
      </c>
      <c r="I700" s="22">
        <f t="shared" si="33"/>
        <v>11.11111111111111</v>
      </c>
      <c r="K700" t="s">
        <v>103</v>
      </c>
      <c r="L700">
        <v>20</v>
      </c>
      <c r="M700" s="2">
        <v>450</v>
      </c>
    </row>
    <row r="701" spans="2:13" ht="12.75">
      <c r="B701" s="281">
        <v>5000</v>
      </c>
      <c r="C701" s="1" t="s">
        <v>46</v>
      </c>
      <c r="D701" s="12" t="s">
        <v>16</v>
      </c>
      <c r="E701" s="1" t="s">
        <v>119</v>
      </c>
      <c r="F701" s="77" t="s">
        <v>331</v>
      </c>
      <c r="G701" s="27" t="s">
        <v>259</v>
      </c>
      <c r="H701" s="6">
        <f t="shared" si="34"/>
        <v>-15000</v>
      </c>
      <c r="I701" s="22">
        <f t="shared" si="33"/>
        <v>11.11111111111111</v>
      </c>
      <c r="K701" t="s">
        <v>103</v>
      </c>
      <c r="L701">
        <v>20</v>
      </c>
      <c r="M701" s="2">
        <v>450</v>
      </c>
    </row>
    <row r="702" spans="2:13" ht="12.75">
      <c r="B702" s="281">
        <v>5000</v>
      </c>
      <c r="C702" s="1" t="s">
        <v>46</v>
      </c>
      <c r="D702" s="12" t="s">
        <v>16</v>
      </c>
      <c r="E702" s="1" t="s">
        <v>119</v>
      </c>
      <c r="F702" s="77" t="s">
        <v>331</v>
      </c>
      <c r="G702" s="27" t="s">
        <v>322</v>
      </c>
      <c r="H702" s="6">
        <f t="shared" si="34"/>
        <v>-20000</v>
      </c>
      <c r="I702" s="22">
        <f t="shared" si="33"/>
        <v>11.11111111111111</v>
      </c>
      <c r="K702" t="s">
        <v>103</v>
      </c>
      <c r="L702">
        <v>20</v>
      </c>
      <c r="M702" s="2">
        <v>450</v>
      </c>
    </row>
    <row r="703" spans="2:13" ht="12.75">
      <c r="B703" s="281">
        <v>5000</v>
      </c>
      <c r="C703" s="1" t="s">
        <v>46</v>
      </c>
      <c r="D703" s="12" t="s">
        <v>16</v>
      </c>
      <c r="E703" s="1" t="s">
        <v>119</v>
      </c>
      <c r="F703" s="77" t="s">
        <v>331</v>
      </c>
      <c r="G703" s="27" t="s">
        <v>330</v>
      </c>
      <c r="H703" s="6">
        <f t="shared" si="34"/>
        <v>-25000</v>
      </c>
      <c r="I703" s="22">
        <f t="shared" si="33"/>
        <v>11.11111111111111</v>
      </c>
      <c r="K703" t="s">
        <v>103</v>
      </c>
      <c r="L703">
        <v>20</v>
      </c>
      <c r="M703" s="2">
        <v>450</v>
      </c>
    </row>
    <row r="704" spans="1:13" s="75" customFormat="1" ht="12.75">
      <c r="A704" s="11"/>
      <c r="B704" s="282">
        <f>SUM(B699:B703)</f>
        <v>25000</v>
      </c>
      <c r="C704" s="11" t="s">
        <v>211</v>
      </c>
      <c r="D704" s="11"/>
      <c r="E704" s="11"/>
      <c r="F704" s="110"/>
      <c r="G704" s="18"/>
      <c r="H704" s="73">
        <v>0</v>
      </c>
      <c r="I704" s="74">
        <f t="shared" si="33"/>
        <v>55.55555555555556</v>
      </c>
      <c r="M704" s="2">
        <v>450</v>
      </c>
    </row>
    <row r="705" spans="2:13" ht="12.75">
      <c r="B705" s="281"/>
      <c r="H705" s="6">
        <f t="shared" si="34"/>
        <v>0</v>
      </c>
      <c r="I705" s="22">
        <f t="shared" si="33"/>
        <v>0</v>
      </c>
      <c r="M705" s="2">
        <v>450</v>
      </c>
    </row>
    <row r="706" spans="2:13" ht="12.75">
      <c r="B706" s="281"/>
      <c r="H706" s="6">
        <f t="shared" si="34"/>
        <v>0</v>
      </c>
      <c r="I706" s="22">
        <f t="shared" si="33"/>
        <v>0</v>
      </c>
      <c r="M706" s="2">
        <v>450</v>
      </c>
    </row>
    <row r="707" spans="2:13" ht="12.75">
      <c r="B707" s="281">
        <v>2000</v>
      </c>
      <c r="C707" s="1" t="s">
        <v>48</v>
      </c>
      <c r="D707" s="12" t="s">
        <v>16</v>
      </c>
      <c r="E707" s="1" t="s">
        <v>119</v>
      </c>
      <c r="F707" s="77" t="s">
        <v>325</v>
      </c>
      <c r="G707" s="27" t="s">
        <v>232</v>
      </c>
      <c r="H707" s="6">
        <f t="shared" si="34"/>
        <v>-2000</v>
      </c>
      <c r="I707" s="22">
        <f t="shared" si="33"/>
        <v>4.444444444444445</v>
      </c>
      <c r="K707" t="s">
        <v>103</v>
      </c>
      <c r="L707">
        <v>20</v>
      </c>
      <c r="M707" s="2">
        <v>450</v>
      </c>
    </row>
    <row r="708" spans="2:13" ht="12.75">
      <c r="B708" s="281">
        <v>2000</v>
      </c>
      <c r="C708" s="1" t="s">
        <v>48</v>
      </c>
      <c r="D708" s="12" t="s">
        <v>16</v>
      </c>
      <c r="E708" s="1" t="s">
        <v>119</v>
      </c>
      <c r="F708" s="77" t="s">
        <v>325</v>
      </c>
      <c r="G708" s="27" t="s">
        <v>272</v>
      </c>
      <c r="H708" s="6">
        <f t="shared" si="34"/>
        <v>-4000</v>
      </c>
      <c r="I708" s="22">
        <f aca="true" t="shared" si="35" ref="I708:I769">+B708/M708</f>
        <v>4.444444444444445</v>
      </c>
      <c r="K708" t="s">
        <v>103</v>
      </c>
      <c r="L708">
        <v>20</v>
      </c>
      <c r="M708" s="2">
        <v>450</v>
      </c>
    </row>
    <row r="709" spans="2:13" ht="12.75">
      <c r="B709" s="281">
        <v>2000</v>
      </c>
      <c r="C709" s="1" t="s">
        <v>48</v>
      </c>
      <c r="D709" s="12" t="s">
        <v>16</v>
      </c>
      <c r="E709" s="1" t="s">
        <v>119</v>
      </c>
      <c r="F709" s="77" t="s">
        <v>325</v>
      </c>
      <c r="G709" s="27" t="s">
        <v>259</v>
      </c>
      <c r="H709" s="6">
        <f t="shared" si="34"/>
        <v>-6000</v>
      </c>
      <c r="I709" s="22">
        <f t="shared" si="35"/>
        <v>4.444444444444445</v>
      </c>
      <c r="K709" t="s">
        <v>103</v>
      </c>
      <c r="L709">
        <v>20</v>
      </c>
      <c r="M709" s="2">
        <v>450</v>
      </c>
    </row>
    <row r="710" spans="2:13" ht="12.75">
      <c r="B710" s="281">
        <v>2000</v>
      </c>
      <c r="C710" s="1" t="s">
        <v>48</v>
      </c>
      <c r="D710" s="12" t="s">
        <v>16</v>
      </c>
      <c r="E710" s="1" t="s">
        <v>119</v>
      </c>
      <c r="F710" s="77" t="s">
        <v>325</v>
      </c>
      <c r="G710" s="27" t="s">
        <v>322</v>
      </c>
      <c r="H710" s="6">
        <f t="shared" si="34"/>
        <v>-8000</v>
      </c>
      <c r="I710" s="22">
        <f t="shared" si="35"/>
        <v>4.444444444444445</v>
      </c>
      <c r="K710" t="s">
        <v>103</v>
      </c>
      <c r="L710">
        <v>20</v>
      </c>
      <c r="M710" s="2">
        <v>450</v>
      </c>
    </row>
    <row r="711" spans="2:13" ht="12.75">
      <c r="B711" s="281">
        <v>2000</v>
      </c>
      <c r="C711" s="1" t="s">
        <v>48</v>
      </c>
      <c r="D711" s="12" t="s">
        <v>16</v>
      </c>
      <c r="E711" s="1" t="s">
        <v>119</v>
      </c>
      <c r="F711" s="77" t="s">
        <v>325</v>
      </c>
      <c r="G711" s="27" t="s">
        <v>330</v>
      </c>
      <c r="H711" s="6">
        <f t="shared" si="34"/>
        <v>-10000</v>
      </c>
      <c r="I711" s="22">
        <f t="shared" si="35"/>
        <v>4.444444444444445</v>
      </c>
      <c r="K711" t="s">
        <v>103</v>
      </c>
      <c r="L711">
        <v>20</v>
      </c>
      <c r="M711" s="2">
        <v>450</v>
      </c>
    </row>
    <row r="712" spans="1:13" s="75" customFormat="1" ht="12.75">
      <c r="A712" s="11"/>
      <c r="B712" s="282">
        <f>SUM(B707:B711)</f>
        <v>10000</v>
      </c>
      <c r="C712" s="11" t="s">
        <v>213</v>
      </c>
      <c r="D712" s="11"/>
      <c r="E712" s="11"/>
      <c r="F712" s="110"/>
      <c r="G712" s="18"/>
      <c r="H712" s="73">
        <v>0</v>
      </c>
      <c r="I712" s="74">
        <f t="shared" si="35"/>
        <v>22.22222222222222</v>
      </c>
      <c r="M712" s="2">
        <v>450</v>
      </c>
    </row>
    <row r="713" spans="2:13" ht="12.75">
      <c r="B713" s="281"/>
      <c r="H713" s="6">
        <f t="shared" si="34"/>
        <v>0</v>
      </c>
      <c r="I713" s="22">
        <f t="shared" si="35"/>
        <v>0</v>
      </c>
      <c r="M713" s="2">
        <v>450</v>
      </c>
    </row>
    <row r="714" spans="2:13" ht="12.75">
      <c r="B714" s="281"/>
      <c r="H714" s="6">
        <f t="shared" si="34"/>
        <v>0</v>
      </c>
      <c r="I714" s="22">
        <f t="shared" si="35"/>
        <v>0</v>
      </c>
      <c r="M714" s="2">
        <v>450</v>
      </c>
    </row>
    <row r="715" spans="2:13" ht="12.75">
      <c r="B715" s="281">
        <v>1000</v>
      </c>
      <c r="C715" s="1" t="s">
        <v>58</v>
      </c>
      <c r="D715" s="12" t="s">
        <v>16</v>
      </c>
      <c r="E715" s="1" t="s">
        <v>122</v>
      </c>
      <c r="F715" s="77" t="s">
        <v>325</v>
      </c>
      <c r="G715" s="27" t="s">
        <v>272</v>
      </c>
      <c r="H715" s="6">
        <f t="shared" si="34"/>
        <v>-1000</v>
      </c>
      <c r="I715" s="22">
        <f t="shared" si="35"/>
        <v>2.2222222222222223</v>
      </c>
      <c r="K715" t="s">
        <v>103</v>
      </c>
      <c r="L715">
        <v>20</v>
      </c>
      <c r="M715" s="2">
        <v>450</v>
      </c>
    </row>
    <row r="716" spans="2:13" ht="12.75">
      <c r="B716" s="281">
        <v>1000</v>
      </c>
      <c r="C716" s="1" t="s">
        <v>58</v>
      </c>
      <c r="D716" s="12" t="s">
        <v>16</v>
      </c>
      <c r="E716" s="1" t="s">
        <v>122</v>
      </c>
      <c r="F716" s="77" t="s">
        <v>325</v>
      </c>
      <c r="G716" s="27" t="s">
        <v>259</v>
      </c>
      <c r="H716" s="6">
        <f t="shared" si="34"/>
        <v>-2000</v>
      </c>
      <c r="I716" s="22">
        <f t="shared" si="35"/>
        <v>2.2222222222222223</v>
      </c>
      <c r="K716" t="s">
        <v>103</v>
      </c>
      <c r="L716">
        <v>20</v>
      </c>
      <c r="M716" s="2">
        <v>450</v>
      </c>
    </row>
    <row r="717" spans="2:13" ht="12.75">
      <c r="B717" s="281">
        <v>1000</v>
      </c>
      <c r="C717" s="1" t="s">
        <v>58</v>
      </c>
      <c r="D717" s="12" t="s">
        <v>16</v>
      </c>
      <c r="E717" s="1" t="s">
        <v>122</v>
      </c>
      <c r="F717" s="77" t="s">
        <v>325</v>
      </c>
      <c r="G717" s="27" t="s">
        <v>322</v>
      </c>
      <c r="H717" s="6">
        <f t="shared" si="34"/>
        <v>-3000</v>
      </c>
      <c r="I717" s="22">
        <f t="shared" si="35"/>
        <v>2.2222222222222223</v>
      </c>
      <c r="K717" t="s">
        <v>103</v>
      </c>
      <c r="L717">
        <v>20</v>
      </c>
      <c r="M717" s="2">
        <v>450</v>
      </c>
    </row>
    <row r="718" spans="2:13" ht="12.75">
      <c r="B718" s="281">
        <v>1000</v>
      </c>
      <c r="C718" s="1" t="s">
        <v>58</v>
      </c>
      <c r="D718" s="12" t="s">
        <v>16</v>
      </c>
      <c r="E718" s="1" t="s">
        <v>122</v>
      </c>
      <c r="F718" s="77" t="s">
        <v>325</v>
      </c>
      <c r="G718" s="27" t="s">
        <v>330</v>
      </c>
      <c r="H718" s="6">
        <f t="shared" si="34"/>
        <v>-4000</v>
      </c>
      <c r="I718" s="22">
        <f t="shared" si="35"/>
        <v>2.2222222222222223</v>
      </c>
      <c r="K718" t="s">
        <v>103</v>
      </c>
      <c r="L718">
        <v>20</v>
      </c>
      <c r="M718" s="2">
        <v>450</v>
      </c>
    </row>
    <row r="719" spans="1:13" s="75" customFormat="1" ht="12.75">
      <c r="A719" s="11"/>
      <c r="B719" s="282">
        <f>SUM(B715:B718)</f>
        <v>4000</v>
      </c>
      <c r="C719" s="11"/>
      <c r="D719" s="11"/>
      <c r="E719" s="11" t="s">
        <v>122</v>
      </c>
      <c r="F719" s="110"/>
      <c r="G719" s="18"/>
      <c r="H719" s="73">
        <v>0</v>
      </c>
      <c r="I719" s="74">
        <f t="shared" si="35"/>
        <v>8.88888888888889</v>
      </c>
      <c r="M719" s="2">
        <v>450</v>
      </c>
    </row>
    <row r="720" spans="2:13" ht="12.75">
      <c r="B720" s="281"/>
      <c r="H720" s="6">
        <f t="shared" si="34"/>
        <v>0</v>
      </c>
      <c r="I720" s="22">
        <f t="shared" si="35"/>
        <v>0</v>
      </c>
      <c r="M720" s="2">
        <v>450</v>
      </c>
    </row>
    <row r="721" spans="2:13" ht="12.75">
      <c r="B721" s="281"/>
      <c r="H721" s="6">
        <f t="shared" si="34"/>
        <v>0</v>
      </c>
      <c r="I721" s="22">
        <f t="shared" si="35"/>
        <v>0</v>
      </c>
      <c r="M721" s="2">
        <v>450</v>
      </c>
    </row>
    <row r="722" spans="2:13" ht="12.75">
      <c r="B722" s="281"/>
      <c r="H722" s="6">
        <f aca="true" t="shared" si="36" ref="H722:H782">H721-B722</f>
        <v>0</v>
      </c>
      <c r="I722" s="22">
        <f t="shared" si="35"/>
        <v>0</v>
      </c>
      <c r="M722" s="2">
        <v>450</v>
      </c>
    </row>
    <row r="723" spans="2:13" ht="12.75">
      <c r="B723" s="281"/>
      <c r="H723" s="6">
        <f t="shared" si="36"/>
        <v>0</v>
      </c>
      <c r="I723" s="22">
        <f t="shared" si="35"/>
        <v>0</v>
      </c>
      <c r="M723" s="2">
        <v>450</v>
      </c>
    </row>
    <row r="724" spans="1:13" s="75" customFormat="1" ht="12" customHeight="1">
      <c r="A724" s="11"/>
      <c r="B724" s="282">
        <f>+B733+B739+B744+B750+B754+B727</f>
        <v>20700</v>
      </c>
      <c r="C724" s="69" t="s">
        <v>332</v>
      </c>
      <c r="D724" s="70" t="s">
        <v>318</v>
      </c>
      <c r="E724" s="69" t="s">
        <v>184</v>
      </c>
      <c r="F724" s="71" t="s">
        <v>185</v>
      </c>
      <c r="G724" s="72" t="s">
        <v>30</v>
      </c>
      <c r="H724" s="73">
        <v>0</v>
      </c>
      <c r="I724" s="74">
        <f t="shared" si="35"/>
        <v>46</v>
      </c>
      <c r="J724" s="74"/>
      <c r="K724" s="74"/>
      <c r="M724" s="2">
        <v>450</v>
      </c>
    </row>
    <row r="725" spans="2:13" ht="12.75">
      <c r="B725" s="281"/>
      <c r="H725" s="6">
        <f t="shared" si="36"/>
        <v>0</v>
      </c>
      <c r="I725" s="22">
        <f t="shared" si="35"/>
        <v>0</v>
      </c>
      <c r="M725" s="2">
        <v>450</v>
      </c>
    </row>
    <row r="726" spans="2:13" ht="12.75">
      <c r="B726" s="281">
        <v>2500</v>
      </c>
      <c r="C726" s="1" t="s">
        <v>31</v>
      </c>
      <c r="D726" s="1" t="s">
        <v>16</v>
      </c>
      <c r="E726" s="1" t="s">
        <v>63</v>
      </c>
      <c r="F726" s="77" t="s">
        <v>954</v>
      </c>
      <c r="G726" s="27" t="s">
        <v>259</v>
      </c>
      <c r="H726" s="6">
        <f t="shared" si="36"/>
        <v>-2500</v>
      </c>
      <c r="I726" s="22">
        <f t="shared" si="35"/>
        <v>5.555555555555555</v>
      </c>
      <c r="K726" t="s">
        <v>31</v>
      </c>
      <c r="L726">
        <v>21</v>
      </c>
      <c r="M726" s="2">
        <v>450</v>
      </c>
    </row>
    <row r="727" spans="1:13" s="75" customFormat="1" ht="12.75">
      <c r="A727" s="11"/>
      <c r="B727" s="282">
        <f>SUM(B726)</f>
        <v>2500</v>
      </c>
      <c r="C727" s="11"/>
      <c r="D727" s="11"/>
      <c r="E727" s="11"/>
      <c r="F727" s="110"/>
      <c r="G727" s="18"/>
      <c r="H727" s="73">
        <v>0</v>
      </c>
      <c r="I727" s="74">
        <f>+B727/M727</f>
        <v>5.555555555555555</v>
      </c>
      <c r="M727" s="2">
        <v>450</v>
      </c>
    </row>
    <row r="728" spans="2:13" ht="12.75">
      <c r="B728" s="281"/>
      <c r="H728" s="6">
        <f>H727-B728</f>
        <v>0</v>
      </c>
      <c r="I728" s="22">
        <f>+B728/M728</f>
        <v>0</v>
      </c>
      <c r="M728" s="2">
        <v>450</v>
      </c>
    </row>
    <row r="729" spans="2:13" ht="12.75">
      <c r="B729" s="281"/>
      <c r="H729" s="6">
        <f>H728-B729</f>
        <v>0</v>
      </c>
      <c r="I729" s="22">
        <f>+B729/M729</f>
        <v>0</v>
      </c>
      <c r="M729" s="2">
        <v>450</v>
      </c>
    </row>
    <row r="730" spans="2:13" ht="12.75">
      <c r="B730" s="281">
        <v>3000</v>
      </c>
      <c r="C730" s="12" t="s">
        <v>333</v>
      </c>
      <c r="D730" s="12" t="s">
        <v>25</v>
      </c>
      <c r="E730" s="1" t="s">
        <v>204</v>
      </c>
      <c r="F730" s="77" t="s">
        <v>334</v>
      </c>
      <c r="G730" s="27" t="s">
        <v>259</v>
      </c>
      <c r="H730" s="6">
        <f>H729-B730</f>
        <v>-3000</v>
      </c>
      <c r="I730" s="22">
        <f t="shared" si="35"/>
        <v>6.666666666666667</v>
      </c>
      <c r="K730" t="s">
        <v>63</v>
      </c>
      <c r="L730">
        <v>21</v>
      </c>
      <c r="M730" s="2">
        <v>450</v>
      </c>
    </row>
    <row r="731" spans="2:13" ht="12.75">
      <c r="B731" s="281">
        <v>1000</v>
      </c>
      <c r="C731" s="1" t="s">
        <v>335</v>
      </c>
      <c r="D731" s="12" t="s">
        <v>25</v>
      </c>
      <c r="E731" s="1" t="s">
        <v>204</v>
      </c>
      <c r="F731" s="77" t="s">
        <v>336</v>
      </c>
      <c r="G731" s="27" t="s">
        <v>330</v>
      </c>
      <c r="H731" s="6">
        <f>H730-B731</f>
        <v>-4000</v>
      </c>
      <c r="I731" s="22">
        <f t="shared" si="35"/>
        <v>2.2222222222222223</v>
      </c>
      <c r="K731" t="s">
        <v>63</v>
      </c>
      <c r="L731">
        <v>21</v>
      </c>
      <c r="M731" s="2">
        <v>450</v>
      </c>
    </row>
    <row r="732" spans="2:13" ht="12.75">
      <c r="B732" s="281">
        <v>2200</v>
      </c>
      <c r="C732" s="1" t="s">
        <v>337</v>
      </c>
      <c r="D732" s="12" t="s">
        <v>25</v>
      </c>
      <c r="E732" s="1" t="s">
        <v>204</v>
      </c>
      <c r="F732" s="77" t="s">
        <v>338</v>
      </c>
      <c r="G732" s="27" t="s">
        <v>330</v>
      </c>
      <c r="H732" s="6">
        <f t="shared" si="36"/>
        <v>-6200</v>
      </c>
      <c r="I732" s="22">
        <f t="shared" si="35"/>
        <v>4.888888888888889</v>
      </c>
      <c r="K732" t="s">
        <v>63</v>
      </c>
      <c r="L732">
        <v>21</v>
      </c>
      <c r="M732" s="2">
        <v>450</v>
      </c>
    </row>
    <row r="733" spans="1:13" s="75" customFormat="1" ht="12.75">
      <c r="A733" s="11"/>
      <c r="B733" s="282">
        <f>SUM(B730:B732)</f>
        <v>6200</v>
      </c>
      <c r="C733" s="11" t="s">
        <v>251</v>
      </c>
      <c r="D733" s="11"/>
      <c r="E733" s="11"/>
      <c r="F733" s="110"/>
      <c r="G733" s="18"/>
      <c r="H733" s="73">
        <v>0</v>
      </c>
      <c r="I733" s="74">
        <f t="shared" si="35"/>
        <v>13.777777777777779</v>
      </c>
      <c r="M733" s="2">
        <v>450</v>
      </c>
    </row>
    <row r="734" spans="2:13" ht="12.75">
      <c r="B734" s="281"/>
      <c r="H734" s="6">
        <f t="shared" si="36"/>
        <v>0</v>
      </c>
      <c r="I734" s="22">
        <f t="shared" si="35"/>
        <v>0</v>
      </c>
      <c r="M734" s="2">
        <v>450</v>
      </c>
    </row>
    <row r="735" spans="2:13" ht="12.75">
      <c r="B735" s="281"/>
      <c r="H735" s="6">
        <f t="shared" si="36"/>
        <v>0</v>
      </c>
      <c r="I735" s="22">
        <f t="shared" si="35"/>
        <v>0</v>
      </c>
      <c r="M735" s="2">
        <v>450</v>
      </c>
    </row>
    <row r="736" spans="2:13" ht="12.75">
      <c r="B736" s="281">
        <v>300</v>
      </c>
      <c r="C736" s="1" t="s">
        <v>208</v>
      </c>
      <c r="D736" s="12" t="s">
        <v>25</v>
      </c>
      <c r="E736" s="1" t="s">
        <v>209</v>
      </c>
      <c r="F736" s="77" t="s">
        <v>334</v>
      </c>
      <c r="G736" s="27" t="s">
        <v>259</v>
      </c>
      <c r="H736" s="6">
        <f t="shared" si="36"/>
        <v>-300</v>
      </c>
      <c r="I736" s="22">
        <f t="shared" si="35"/>
        <v>0.6666666666666666</v>
      </c>
      <c r="K736" t="s">
        <v>63</v>
      </c>
      <c r="L736">
        <v>21</v>
      </c>
      <c r="M736" s="2">
        <v>450</v>
      </c>
    </row>
    <row r="737" spans="2:13" ht="12.75">
      <c r="B737" s="281">
        <v>700</v>
      </c>
      <c r="C737" s="1" t="s">
        <v>208</v>
      </c>
      <c r="D737" s="12" t="s">
        <v>25</v>
      </c>
      <c r="E737" s="1" t="s">
        <v>209</v>
      </c>
      <c r="F737" s="77" t="s">
        <v>334</v>
      </c>
      <c r="G737" s="27" t="s">
        <v>322</v>
      </c>
      <c r="H737" s="6">
        <f t="shared" si="36"/>
        <v>-1000</v>
      </c>
      <c r="I737" s="22">
        <f t="shared" si="35"/>
        <v>1.5555555555555556</v>
      </c>
      <c r="K737" t="s">
        <v>63</v>
      </c>
      <c r="L737">
        <v>21</v>
      </c>
      <c r="M737" s="2">
        <v>450</v>
      </c>
    </row>
    <row r="738" spans="2:13" ht="12.75">
      <c r="B738" s="281">
        <v>1000</v>
      </c>
      <c r="C738" s="1" t="s">
        <v>208</v>
      </c>
      <c r="D738" s="12" t="s">
        <v>25</v>
      </c>
      <c r="E738" s="1" t="s">
        <v>209</v>
      </c>
      <c r="F738" s="77" t="s">
        <v>334</v>
      </c>
      <c r="G738" s="27" t="s">
        <v>322</v>
      </c>
      <c r="H738" s="6">
        <f t="shared" si="36"/>
        <v>-2000</v>
      </c>
      <c r="I738" s="22">
        <f t="shared" si="35"/>
        <v>2.2222222222222223</v>
      </c>
      <c r="K738" t="s">
        <v>63</v>
      </c>
      <c r="L738">
        <v>21</v>
      </c>
      <c r="M738" s="2">
        <v>450</v>
      </c>
    </row>
    <row r="739" spans="1:13" s="75" customFormat="1" ht="12.75">
      <c r="A739" s="11"/>
      <c r="B739" s="282">
        <f>SUM(B736:B738)</f>
        <v>2000</v>
      </c>
      <c r="C739" s="11"/>
      <c r="D739" s="11"/>
      <c r="E739" s="11" t="s">
        <v>45</v>
      </c>
      <c r="F739" s="110"/>
      <c r="G739" s="18"/>
      <c r="H739" s="73">
        <v>0</v>
      </c>
      <c r="I739" s="74">
        <f t="shared" si="35"/>
        <v>4.444444444444445</v>
      </c>
      <c r="M739" s="2">
        <v>450</v>
      </c>
    </row>
    <row r="740" spans="2:13" ht="12.75">
      <c r="B740" s="281"/>
      <c r="H740" s="6">
        <f t="shared" si="36"/>
        <v>0</v>
      </c>
      <c r="I740" s="22">
        <f t="shared" si="35"/>
        <v>0</v>
      </c>
      <c r="M740" s="2">
        <v>450</v>
      </c>
    </row>
    <row r="741" spans="2:13" ht="12.75">
      <c r="B741" s="281"/>
      <c r="H741" s="6">
        <f t="shared" si="36"/>
        <v>0</v>
      </c>
      <c r="I741" s="22">
        <f t="shared" si="35"/>
        <v>0</v>
      </c>
      <c r="M741" s="2">
        <v>450</v>
      </c>
    </row>
    <row r="742" spans="2:13" ht="12.75">
      <c r="B742" s="281">
        <v>3000</v>
      </c>
      <c r="C742" s="77" t="s">
        <v>211</v>
      </c>
      <c r="D742" s="12" t="s">
        <v>25</v>
      </c>
      <c r="E742" s="1" t="s">
        <v>204</v>
      </c>
      <c r="F742" s="77" t="s">
        <v>339</v>
      </c>
      <c r="G742" s="27" t="s">
        <v>259</v>
      </c>
      <c r="H742" s="6">
        <f t="shared" si="36"/>
        <v>-3000</v>
      </c>
      <c r="I742" s="22">
        <f t="shared" si="35"/>
        <v>6.666666666666667</v>
      </c>
      <c r="K742" t="s">
        <v>63</v>
      </c>
      <c r="L742">
        <v>21</v>
      </c>
      <c r="M742" s="2">
        <v>450</v>
      </c>
    </row>
    <row r="743" spans="2:13" ht="12.75">
      <c r="B743" s="281">
        <v>3000</v>
      </c>
      <c r="C743" s="1" t="s">
        <v>211</v>
      </c>
      <c r="D743" s="12" t="s">
        <v>16</v>
      </c>
      <c r="E743" s="1" t="s">
        <v>204</v>
      </c>
      <c r="F743" s="77" t="s">
        <v>339</v>
      </c>
      <c r="G743" s="27" t="s">
        <v>322</v>
      </c>
      <c r="H743" s="6">
        <f t="shared" si="36"/>
        <v>-6000</v>
      </c>
      <c r="I743" s="22">
        <f t="shared" si="35"/>
        <v>6.666666666666667</v>
      </c>
      <c r="K743" t="s">
        <v>63</v>
      </c>
      <c r="L743">
        <v>21</v>
      </c>
      <c r="M743" s="2">
        <v>450</v>
      </c>
    </row>
    <row r="744" spans="1:13" s="75" customFormat="1" ht="12.75">
      <c r="A744" s="11"/>
      <c r="B744" s="282">
        <f>SUM(B742:B743)</f>
        <v>6000</v>
      </c>
      <c r="C744" s="11" t="s">
        <v>46</v>
      </c>
      <c r="D744" s="11"/>
      <c r="E744" s="11"/>
      <c r="F744" s="110"/>
      <c r="G744" s="18"/>
      <c r="H744" s="73">
        <v>0</v>
      </c>
      <c r="I744" s="74">
        <f t="shared" si="35"/>
        <v>13.333333333333334</v>
      </c>
      <c r="M744" s="2">
        <v>450</v>
      </c>
    </row>
    <row r="745" spans="2:13" ht="12.75">
      <c r="B745" s="281"/>
      <c r="H745" s="6">
        <f t="shared" si="36"/>
        <v>0</v>
      </c>
      <c r="I745" s="22">
        <f t="shared" si="35"/>
        <v>0</v>
      </c>
      <c r="M745" s="2">
        <v>450</v>
      </c>
    </row>
    <row r="746" spans="2:13" ht="12.75">
      <c r="B746" s="281"/>
      <c r="H746" s="6">
        <f t="shared" si="36"/>
        <v>0</v>
      </c>
      <c r="I746" s="22">
        <f t="shared" si="35"/>
        <v>0</v>
      </c>
      <c r="M746" s="2">
        <v>450</v>
      </c>
    </row>
    <row r="747" spans="2:13" ht="12.75">
      <c r="B747" s="281">
        <v>1000</v>
      </c>
      <c r="C747" s="1" t="s">
        <v>213</v>
      </c>
      <c r="D747" s="12" t="s">
        <v>25</v>
      </c>
      <c r="E747" s="1" t="s">
        <v>204</v>
      </c>
      <c r="F747" s="77" t="s">
        <v>334</v>
      </c>
      <c r="G747" s="27" t="s">
        <v>259</v>
      </c>
      <c r="H747" s="6">
        <f t="shared" si="36"/>
        <v>-1000</v>
      </c>
      <c r="I747" s="22">
        <f t="shared" si="35"/>
        <v>2.2222222222222223</v>
      </c>
      <c r="K747" t="s">
        <v>63</v>
      </c>
      <c r="L747">
        <v>21</v>
      </c>
      <c r="M747" s="2">
        <v>450</v>
      </c>
    </row>
    <row r="748" spans="2:13" ht="12.75">
      <c r="B748" s="281">
        <v>1000</v>
      </c>
      <c r="C748" s="1" t="s">
        <v>48</v>
      </c>
      <c r="D748" s="12" t="s">
        <v>16</v>
      </c>
      <c r="E748" s="1" t="s">
        <v>204</v>
      </c>
      <c r="F748" s="77" t="s">
        <v>334</v>
      </c>
      <c r="G748" s="27" t="s">
        <v>322</v>
      </c>
      <c r="H748" s="6">
        <f t="shared" si="36"/>
        <v>-2000</v>
      </c>
      <c r="I748" s="22">
        <f t="shared" si="35"/>
        <v>2.2222222222222223</v>
      </c>
      <c r="K748" t="s">
        <v>63</v>
      </c>
      <c r="L748">
        <v>21</v>
      </c>
      <c r="M748" s="2">
        <v>450</v>
      </c>
    </row>
    <row r="749" spans="2:13" ht="12.75">
      <c r="B749" s="281">
        <v>1000</v>
      </c>
      <c r="C749" s="1" t="s">
        <v>213</v>
      </c>
      <c r="D749" s="12" t="s">
        <v>25</v>
      </c>
      <c r="E749" s="1" t="s">
        <v>204</v>
      </c>
      <c r="F749" s="77" t="s">
        <v>334</v>
      </c>
      <c r="G749" s="27" t="s">
        <v>330</v>
      </c>
      <c r="H749" s="6">
        <f t="shared" si="36"/>
        <v>-3000</v>
      </c>
      <c r="I749" s="22">
        <f t="shared" si="35"/>
        <v>2.2222222222222223</v>
      </c>
      <c r="K749" t="s">
        <v>63</v>
      </c>
      <c r="L749">
        <v>21</v>
      </c>
      <c r="M749" s="2">
        <v>450</v>
      </c>
    </row>
    <row r="750" spans="1:13" s="75" customFormat="1" ht="12.75">
      <c r="A750" s="11"/>
      <c r="B750" s="282">
        <f>SUM(B747:B749)</f>
        <v>3000</v>
      </c>
      <c r="C750" s="11" t="s">
        <v>48</v>
      </c>
      <c r="D750" s="11"/>
      <c r="E750" s="11"/>
      <c r="F750" s="110"/>
      <c r="G750" s="18"/>
      <c r="H750" s="73">
        <v>0</v>
      </c>
      <c r="I750" s="74">
        <f t="shared" si="35"/>
        <v>6.666666666666667</v>
      </c>
      <c r="M750" s="2">
        <v>450</v>
      </c>
    </row>
    <row r="751" spans="2:13" ht="12.75">
      <c r="B751" s="281"/>
      <c r="H751" s="6">
        <f t="shared" si="36"/>
        <v>0</v>
      </c>
      <c r="I751" s="22">
        <f t="shared" si="35"/>
        <v>0</v>
      </c>
      <c r="M751" s="2">
        <v>450</v>
      </c>
    </row>
    <row r="752" spans="2:13" ht="12.75">
      <c r="B752" s="281"/>
      <c r="H752" s="6">
        <f t="shared" si="36"/>
        <v>0</v>
      </c>
      <c r="I752" s="22">
        <f t="shared" si="35"/>
        <v>0</v>
      </c>
      <c r="M752" s="2">
        <v>450</v>
      </c>
    </row>
    <row r="753" spans="2:13" ht="12.75">
      <c r="B753" s="281">
        <v>1000</v>
      </c>
      <c r="C753" s="1" t="s">
        <v>78</v>
      </c>
      <c r="D753" s="12" t="s">
        <v>25</v>
      </c>
      <c r="E753" s="1" t="s">
        <v>154</v>
      </c>
      <c r="F753" s="77" t="s">
        <v>340</v>
      </c>
      <c r="G753" s="27" t="s">
        <v>341</v>
      </c>
      <c r="H753" s="6">
        <f t="shared" si="36"/>
        <v>-1000</v>
      </c>
      <c r="I753" s="22">
        <f t="shared" si="35"/>
        <v>2.2222222222222223</v>
      </c>
      <c r="K753" t="s">
        <v>63</v>
      </c>
      <c r="L753">
        <v>21</v>
      </c>
      <c r="M753" s="2">
        <v>450</v>
      </c>
    </row>
    <row r="754" spans="1:13" s="75" customFormat="1" ht="12.75">
      <c r="A754" s="11"/>
      <c r="B754" s="282">
        <f>SUM(B753)</f>
        <v>1000</v>
      </c>
      <c r="C754" s="11"/>
      <c r="D754" s="11"/>
      <c r="E754" s="11" t="s">
        <v>154</v>
      </c>
      <c r="F754" s="110"/>
      <c r="G754" s="18"/>
      <c r="H754" s="73">
        <v>0</v>
      </c>
      <c r="I754" s="74">
        <f t="shared" si="35"/>
        <v>2.2222222222222223</v>
      </c>
      <c r="M754" s="2">
        <v>450</v>
      </c>
    </row>
    <row r="755" spans="8:13" ht="12.75">
      <c r="H755" s="6">
        <f t="shared" si="36"/>
        <v>0</v>
      </c>
      <c r="I755" s="22">
        <f t="shared" si="35"/>
        <v>0</v>
      </c>
      <c r="M755" s="2">
        <v>450</v>
      </c>
    </row>
    <row r="756" spans="8:13" ht="12.75">
      <c r="H756" s="6">
        <f t="shared" si="36"/>
        <v>0</v>
      </c>
      <c r="I756" s="22">
        <f t="shared" si="35"/>
        <v>0</v>
      </c>
      <c r="M756" s="2">
        <v>450</v>
      </c>
    </row>
    <row r="757" spans="8:13" ht="12.75">
      <c r="H757" s="6">
        <f t="shared" si="36"/>
        <v>0</v>
      </c>
      <c r="I757" s="22">
        <f t="shared" si="35"/>
        <v>0</v>
      </c>
      <c r="M757" s="2">
        <v>450</v>
      </c>
    </row>
    <row r="758" spans="8:13" ht="12.75">
      <c r="H758" s="6">
        <f t="shared" si="36"/>
        <v>0</v>
      </c>
      <c r="I758" s="22">
        <f t="shared" si="35"/>
        <v>0</v>
      </c>
      <c r="M758" s="2">
        <v>450</v>
      </c>
    </row>
    <row r="759" spans="1:13" s="75" customFormat="1" ht="12" customHeight="1">
      <c r="A759" s="11"/>
      <c r="B759" s="282">
        <f>+B771+B777+B784+B764</f>
        <v>26200</v>
      </c>
      <c r="C759" s="69" t="s">
        <v>342</v>
      </c>
      <c r="D759" s="70" t="s">
        <v>343</v>
      </c>
      <c r="E759" s="69" t="s">
        <v>100</v>
      </c>
      <c r="F759" s="71" t="s">
        <v>344</v>
      </c>
      <c r="G759" s="72" t="s">
        <v>300</v>
      </c>
      <c r="H759" s="73"/>
      <c r="I759" s="74">
        <f t="shared" si="35"/>
        <v>58.22222222222222</v>
      </c>
      <c r="J759" s="74"/>
      <c r="K759" s="74"/>
      <c r="M759" s="2">
        <v>450</v>
      </c>
    </row>
    <row r="760" spans="2:13" ht="12.75">
      <c r="B760" s="281"/>
      <c r="H760" s="6">
        <f t="shared" si="36"/>
        <v>0</v>
      </c>
      <c r="I760" s="22">
        <f t="shared" si="35"/>
        <v>0</v>
      </c>
      <c r="M760" s="2">
        <v>450</v>
      </c>
    </row>
    <row r="761" spans="2:13" ht="12.75">
      <c r="B761" s="281">
        <v>2500</v>
      </c>
      <c r="C761" s="1" t="s">
        <v>31</v>
      </c>
      <c r="D761" s="1" t="s">
        <v>16</v>
      </c>
      <c r="E761" s="1" t="s">
        <v>32</v>
      </c>
      <c r="F761" s="77" t="s">
        <v>345</v>
      </c>
      <c r="G761" s="27" t="s">
        <v>272</v>
      </c>
      <c r="H761" s="6">
        <f t="shared" si="36"/>
        <v>-2500</v>
      </c>
      <c r="I761" s="22">
        <f t="shared" si="35"/>
        <v>5.555555555555555</v>
      </c>
      <c r="K761" t="s">
        <v>31</v>
      </c>
      <c r="L761">
        <v>22</v>
      </c>
      <c r="M761" s="2">
        <v>450</v>
      </c>
    </row>
    <row r="762" spans="2:13" ht="12.75">
      <c r="B762" s="281">
        <v>6000</v>
      </c>
      <c r="C762" s="1" t="s">
        <v>31</v>
      </c>
      <c r="D762" s="1" t="s">
        <v>16</v>
      </c>
      <c r="E762" s="1" t="s">
        <v>109</v>
      </c>
      <c r="F762" s="77" t="s">
        <v>346</v>
      </c>
      <c r="G762" s="27" t="s">
        <v>259</v>
      </c>
      <c r="H762" s="6">
        <f t="shared" si="36"/>
        <v>-8500</v>
      </c>
      <c r="I762" s="22">
        <f t="shared" si="35"/>
        <v>13.333333333333334</v>
      </c>
      <c r="K762" t="s">
        <v>31</v>
      </c>
      <c r="L762">
        <v>22</v>
      </c>
      <c r="M762" s="2">
        <v>450</v>
      </c>
    </row>
    <row r="763" spans="2:13" ht="12.75">
      <c r="B763" s="281">
        <v>2500</v>
      </c>
      <c r="C763" s="1" t="s">
        <v>31</v>
      </c>
      <c r="D763" s="1" t="s">
        <v>16</v>
      </c>
      <c r="E763" s="1" t="s">
        <v>32</v>
      </c>
      <c r="F763" s="77" t="s">
        <v>347</v>
      </c>
      <c r="G763" s="27" t="s">
        <v>259</v>
      </c>
      <c r="H763" s="6">
        <f t="shared" si="36"/>
        <v>-11000</v>
      </c>
      <c r="I763" s="22">
        <f t="shared" si="35"/>
        <v>5.555555555555555</v>
      </c>
      <c r="K763" t="s">
        <v>31</v>
      </c>
      <c r="L763">
        <v>22</v>
      </c>
      <c r="M763" s="2">
        <v>450</v>
      </c>
    </row>
    <row r="764" spans="1:13" s="75" customFormat="1" ht="12.75">
      <c r="A764" s="11"/>
      <c r="B764" s="282">
        <f>SUM(B761:B763)</f>
        <v>11000</v>
      </c>
      <c r="C764" s="11" t="s">
        <v>31</v>
      </c>
      <c r="D764" s="11"/>
      <c r="E764" s="11"/>
      <c r="F764" s="110"/>
      <c r="G764" s="18"/>
      <c r="H764" s="73">
        <v>0</v>
      </c>
      <c r="I764" s="74">
        <f t="shared" si="35"/>
        <v>24.444444444444443</v>
      </c>
      <c r="M764" s="2">
        <v>450</v>
      </c>
    </row>
    <row r="765" spans="2:13" ht="12.75">
      <c r="B765" s="281"/>
      <c r="H765" s="6">
        <f t="shared" si="36"/>
        <v>0</v>
      </c>
      <c r="I765" s="22">
        <f t="shared" si="35"/>
        <v>0</v>
      </c>
      <c r="M765" s="2">
        <v>450</v>
      </c>
    </row>
    <row r="766" spans="2:13" ht="12.75">
      <c r="B766" s="281"/>
      <c r="H766" s="6">
        <f t="shared" si="36"/>
        <v>0</v>
      </c>
      <c r="I766" s="22">
        <f t="shared" si="35"/>
        <v>0</v>
      </c>
      <c r="M766" s="2">
        <v>450</v>
      </c>
    </row>
    <row r="767" spans="2:13" ht="12.75">
      <c r="B767" s="281">
        <v>500</v>
      </c>
      <c r="C767" s="1" t="s">
        <v>44</v>
      </c>
      <c r="D767" s="12" t="s">
        <v>16</v>
      </c>
      <c r="E767" s="1" t="s">
        <v>45</v>
      </c>
      <c r="F767" s="77" t="s">
        <v>348</v>
      </c>
      <c r="G767" s="27" t="s">
        <v>232</v>
      </c>
      <c r="H767" s="6">
        <f t="shared" si="36"/>
        <v>-500</v>
      </c>
      <c r="I767" s="22">
        <f t="shared" si="35"/>
        <v>1.1111111111111112</v>
      </c>
      <c r="K767" t="s">
        <v>32</v>
      </c>
      <c r="L767">
        <v>22</v>
      </c>
      <c r="M767" s="2">
        <v>450</v>
      </c>
    </row>
    <row r="768" spans="2:13" ht="12.75">
      <c r="B768" s="281">
        <v>500</v>
      </c>
      <c r="C768" s="1" t="s">
        <v>44</v>
      </c>
      <c r="D768" s="12" t="s">
        <v>16</v>
      </c>
      <c r="E768" s="1" t="s">
        <v>45</v>
      </c>
      <c r="F768" s="77" t="s">
        <v>348</v>
      </c>
      <c r="G768" s="27" t="s">
        <v>272</v>
      </c>
      <c r="H768" s="6">
        <f t="shared" si="36"/>
        <v>-1000</v>
      </c>
      <c r="I768" s="22">
        <f t="shared" si="35"/>
        <v>1.1111111111111112</v>
      </c>
      <c r="K768" t="s">
        <v>32</v>
      </c>
      <c r="L768">
        <v>22</v>
      </c>
      <c r="M768" s="2">
        <v>450</v>
      </c>
    </row>
    <row r="769" spans="2:13" ht="12.75">
      <c r="B769" s="281">
        <v>600</v>
      </c>
      <c r="C769" s="1" t="s">
        <v>44</v>
      </c>
      <c r="D769" s="12" t="s">
        <v>16</v>
      </c>
      <c r="E769" s="1" t="s">
        <v>45</v>
      </c>
      <c r="F769" s="77" t="s">
        <v>348</v>
      </c>
      <c r="G769" s="27" t="s">
        <v>259</v>
      </c>
      <c r="H769" s="6">
        <f t="shared" si="36"/>
        <v>-1600</v>
      </c>
      <c r="I769" s="22">
        <f t="shared" si="35"/>
        <v>1.3333333333333333</v>
      </c>
      <c r="K769" t="s">
        <v>32</v>
      </c>
      <c r="L769">
        <v>22</v>
      </c>
      <c r="M769" s="2">
        <v>450</v>
      </c>
    </row>
    <row r="770" spans="2:13" ht="12.75">
      <c r="B770" s="281">
        <v>600</v>
      </c>
      <c r="C770" s="1" t="s">
        <v>44</v>
      </c>
      <c r="D770" s="12" t="s">
        <v>16</v>
      </c>
      <c r="E770" s="1" t="s">
        <v>45</v>
      </c>
      <c r="F770" s="77" t="s">
        <v>348</v>
      </c>
      <c r="G770" s="27" t="s">
        <v>322</v>
      </c>
      <c r="H770" s="6">
        <f t="shared" si="36"/>
        <v>-2200</v>
      </c>
      <c r="I770" s="22">
        <f aca="true" t="shared" si="37" ref="I770:I837">+B770/M770</f>
        <v>1.3333333333333333</v>
      </c>
      <c r="K770" t="s">
        <v>32</v>
      </c>
      <c r="L770">
        <v>22</v>
      </c>
      <c r="M770" s="2">
        <v>450</v>
      </c>
    </row>
    <row r="771" spans="1:13" s="75" customFormat="1" ht="12.75">
      <c r="A771" s="11"/>
      <c r="B771" s="282">
        <f>SUM(B767:B770)</f>
        <v>2200</v>
      </c>
      <c r="C771" s="11"/>
      <c r="D771" s="11"/>
      <c r="E771" s="11" t="s">
        <v>209</v>
      </c>
      <c r="F771" s="110"/>
      <c r="G771" s="18"/>
      <c r="H771" s="73">
        <v>0</v>
      </c>
      <c r="I771" s="74">
        <f t="shared" si="37"/>
        <v>4.888888888888889</v>
      </c>
      <c r="M771" s="2">
        <v>450</v>
      </c>
    </row>
    <row r="772" spans="2:13" ht="12.75">
      <c r="B772" s="281"/>
      <c r="H772" s="6">
        <f t="shared" si="36"/>
        <v>0</v>
      </c>
      <c r="I772" s="22">
        <f t="shared" si="37"/>
        <v>0</v>
      </c>
      <c r="M772" s="2">
        <v>450</v>
      </c>
    </row>
    <row r="773" spans="2:13" ht="12.75">
      <c r="B773" s="281"/>
      <c r="H773" s="6">
        <f t="shared" si="36"/>
        <v>0</v>
      </c>
      <c r="I773" s="22">
        <f t="shared" si="37"/>
        <v>0</v>
      </c>
      <c r="M773" s="2">
        <v>450</v>
      </c>
    </row>
    <row r="774" spans="2:13" ht="12.75">
      <c r="B774" s="281">
        <v>3000</v>
      </c>
      <c r="C774" s="1" t="s">
        <v>46</v>
      </c>
      <c r="D774" s="12" t="s">
        <v>16</v>
      </c>
      <c r="E774" s="1" t="s">
        <v>37</v>
      </c>
      <c r="F774" s="77" t="s">
        <v>349</v>
      </c>
      <c r="G774" s="27" t="s">
        <v>232</v>
      </c>
      <c r="H774" s="6">
        <f t="shared" si="36"/>
        <v>-3000</v>
      </c>
      <c r="I774" s="22">
        <f t="shared" si="37"/>
        <v>6.666666666666667</v>
      </c>
      <c r="K774" t="s">
        <v>32</v>
      </c>
      <c r="L774">
        <v>22</v>
      </c>
      <c r="M774" s="2">
        <v>450</v>
      </c>
    </row>
    <row r="775" spans="2:13" ht="12.75">
      <c r="B775" s="281">
        <v>3000</v>
      </c>
      <c r="C775" s="1" t="s">
        <v>46</v>
      </c>
      <c r="D775" s="12" t="s">
        <v>16</v>
      </c>
      <c r="E775" s="1" t="s">
        <v>37</v>
      </c>
      <c r="F775" s="77" t="s">
        <v>349</v>
      </c>
      <c r="G775" s="27" t="s">
        <v>272</v>
      </c>
      <c r="H775" s="6">
        <f t="shared" si="36"/>
        <v>-6000</v>
      </c>
      <c r="I775" s="22">
        <f t="shared" si="37"/>
        <v>6.666666666666667</v>
      </c>
      <c r="K775" t="s">
        <v>32</v>
      </c>
      <c r="L775">
        <v>22</v>
      </c>
      <c r="M775" s="2">
        <v>450</v>
      </c>
    </row>
    <row r="776" spans="2:13" ht="12.75">
      <c r="B776" s="281">
        <v>3000</v>
      </c>
      <c r="C776" s="1" t="s">
        <v>46</v>
      </c>
      <c r="D776" s="12" t="s">
        <v>16</v>
      </c>
      <c r="E776" s="1" t="s">
        <v>37</v>
      </c>
      <c r="F776" s="77" t="s">
        <v>349</v>
      </c>
      <c r="G776" s="27" t="s">
        <v>259</v>
      </c>
      <c r="H776" s="6">
        <f t="shared" si="36"/>
        <v>-9000</v>
      </c>
      <c r="I776" s="22">
        <f t="shared" si="37"/>
        <v>6.666666666666667</v>
      </c>
      <c r="K776" t="s">
        <v>32</v>
      </c>
      <c r="L776">
        <v>22</v>
      </c>
      <c r="M776" s="2">
        <v>450</v>
      </c>
    </row>
    <row r="777" spans="1:13" s="75" customFormat="1" ht="12.75">
      <c r="A777" s="11"/>
      <c r="B777" s="282">
        <f>SUM(B774:B776)</f>
        <v>9000</v>
      </c>
      <c r="C777" s="11" t="s">
        <v>211</v>
      </c>
      <c r="D777" s="11"/>
      <c r="E777" s="11"/>
      <c r="F777" s="110"/>
      <c r="G777" s="18"/>
      <c r="H777" s="73">
        <v>0</v>
      </c>
      <c r="I777" s="74">
        <f t="shared" si="37"/>
        <v>20</v>
      </c>
      <c r="M777" s="2">
        <v>450</v>
      </c>
    </row>
    <row r="778" spans="2:13" ht="12.75">
      <c r="B778" s="281"/>
      <c r="H778" s="6">
        <f t="shared" si="36"/>
        <v>0</v>
      </c>
      <c r="I778" s="22">
        <f t="shared" si="37"/>
        <v>0</v>
      </c>
      <c r="M778" s="2">
        <v>450</v>
      </c>
    </row>
    <row r="779" spans="2:13" ht="12.75">
      <c r="B779" s="281"/>
      <c r="H779" s="6">
        <f t="shared" si="36"/>
        <v>0</v>
      </c>
      <c r="I779" s="22">
        <f t="shared" si="37"/>
        <v>0</v>
      </c>
      <c r="M779" s="2">
        <v>450</v>
      </c>
    </row>
    <row r="780" spans="2:13" ht="12.75">
      <c r="B780" s="281">
        <v>1000</v>
      </c>
      <c r="C780" s="1" t="s">
        <v>48</v>
      </c>
      <c r="D780" s="12" t="s">
        <v>16</v>
      </c>
      <c r="E780" s="1" t="s">
        <v>37</v>
      </c>
      <c r="F780" s="77" t="s">
        <v>348</v>
      </c>
      <c r="G780" s="27" t="s">
        <v>232</v>
      </c>
      <c r="H780" s="6">
        <f t="shared" si="36"/>
        <v>-1000</v>
      </c>
      <c r="I780" s="22">
        <f t="shared" si="37"/>
        <v>2.2222222222222223</v>
      </c>
      <c r="K780" t="s">
        <v>32</v>
      </c>
      <c r="L780">
        <v>22</v>
      </c>
      <c r="M780" s="2">
        <v>450</v>
      </c>
    </row>
    <row r="781" spans="2:13" ht="12.75">
      <c r="B781" s="281">
        <v>1000</v>
      </c>
      <c r="C781" s="1" t="s">
        <v>48</v>
      </c>
      <c r="D781" s="12" t="s">
        <v>16</v>
      </c>
      <c r="E781" s="1" t="s">
        <v>37</v>
      </c>
      <c r="F781" s="77" t="s">
        <v>348</v>
      </c>
      <c r="G781" s="27" t="s">
        <v>272</v>
      </c>
      <c r="H781" s="6">
        <f t="shared" si="36"/>
        <v>-2000</v>
      </c>
      <c r="I781" s="22">
        <f t="shared" si="37"/>
        <v>2.2222222222222223</v>
      </c>
      <c r="K781" t="s">
        <v>32</v>
      </c>
      <c r="L781">
        <v>22</v>
      </c>
      <c r="M781" s="2">
        <v>450</v>
      </c>
    </row>
    <row r="782" spans="2:13" ht="12.75">
      <c r="B782" s="281">
        <v>1000</v>
      </c>
      <c r="C782" s="1" t="s">
        <v>48</v>
      </c>
      <c r="D782" s="12" t="s">
        <v>16</v>
      </c>
      <c r="E782" s="1" t="s">
        <v>37</v>
      </c>
      <c r="F782" s="77" t="s">
        <v>348</v>
      </c>
      <c r="G782" s="27" t="s">
        <v>259</v>
      </c>
      <c r="H782" s="6">
        <f t="shared" si="36"/>
        <v>-3000</v>
      </c>
      <c r="I782" s="22">
        <f t="shared" si="37"/>
        <v>2.2222222222222223</v>
      </c>
      <c r="K782" t="s">
        <v>32</v>
      </c>
      <c r="L782">
        <v>22</v>
      </c>
      <c r="M782" s="2">
        <v>450</v>
      </c>
    </row>
    <row r="783" spans="2:13" ht="12.75">
      <c r="B783" s="281">
        <v>1000</v>
      </c>
      <c r="C783" s="1" t="s">
        <v>48</v>
      </c>
      <c r="D783" s="12" t="s">
        <v>16</v>
      </c>
      <c r="E783" s="1" t="s">
        <v>37</v>
      </c>
      <c r="F783" s="77" t="s">
        <v>348</v>
      </c>
      <c r="G783" s="27" t="s">
        <v>322</v>
      </c>
      <c r="H783" s="6">
        <f aca="true" t="shared" si="38" ref="H783:H841">H782-B783</f>
        <v>-4000</v>
      </c>
      <c r="I783" s="22">
        <f t="shared" si="37"/>
        <v>2.2222222222222223</v>
      </c>
      <c r="K783" t="s">
        <v>32</v>
      </c>
      <c r="L783">
        <v>22</v>
      </c>
      <c r="M783" s="2">
        <v>450</v>
      </c>
    </row>
    <row r="784" spans="1:13" s="75" customFormat="1" ht="12.75">
      <c r="A784" s="11"/>
      <c r="B784" s="282">
        <f>SUM(B780:B783)</f>
        <v>4000</v>
      </c>
      <c r="C784" s="11" t="s">
        <v>213</v>
      </c>
      <c r="D784" s="11"/>
      <c r="E784" s="11"/>
      <c r="F784" s="110"/>
      <c r="G784" s="18"/>
      <c r="H784" s="73">
        <v>0</v>
      </c>
      <c r="I784" s="74">
        <f t="shared" si="37"/>
        <v>8.88888888888889</v>
      </c>
      <c r="M784" s="2">
        <v>450</v>
      </c>
    </row>
    <row r="785" spans="8:13" ht="12.75">
      <c r="H785" s="6">
        <f t="shared" si="38"/>
        <v>0</v>
      </c>
      <c r="I785" s="22">
        <f t="shared" si="37"/>
        <v>0</v>
      </c>
      <c r="M785" s="2">
        <v>450</v>
      </c>
    </row>
    <row r="786" spans="8:13" ht="12.75">
      <c r="H786" s="6">
        <f t="shared" si="38"/>
        <v>0</v>
      </c>
      <c r="I786" s="22">
        <f t="shared" si="37"/>
        <v>0</v>
      </c>
      <c r="M786" s="2">
        <v>450</v>
      </c>
    </row>
    <row r="787" spans="8:13" ht="12.75">
      <c r="H787" s="6">
        <f t="shared" si="38"/>
        <v>0</v>
      </c>
      <c r="I787" s="22">
        <f t="shared" si="37"/>
        <v>0</v>
      </c>
      <c r="M787" s="2">
        <v>450</v>
      </c>
    </row>
    <row r="788" spans="8:13" ht="12.75">
      <c r="H788" s="6">
        <f t="shared" si="38"/>
        <v>0</v>
      </c>
      <c r="I788" s="22">
        <f t="shared" si="37"/>
        <v>0</v>
      </c>
      <c r="M788" s="2">
        <v>450</v>
      </c>
    </row>
    <row r="789" spans="1:13" s="75" customFormat="1" ht="12" customHeight="1">
      <c r="A789" s="11"/>
      <c r="B789" s="282">
        <f>+B806+B825</f>
        <v>65000</v>
      </c>
      <c r="C789" s="69" t="s">
        <v>350</v>
      </c>
      <c r="D789" s="70" t="s">
        <v>351</v>
      </c>
      <c r="E789" s="69" t="s">
        <v>28</v>
      </c>
      <c r="F789" s="71" t="s">
        <v>352</v>
      </c>
      <c r="G789" s="72" t="s">
        <v>126</v>
      </c>
      <c r="H789" s="73"/>
      <c r="I789" s="74">
        <f t="shared" si="37"/>
        <v>144.44444444444446</v>
      </c>
      <c r="J789" s="74"/>
      <c r="K789" s="74"/>
      <c r="M789" s="2">
        <v>450</v>
      </c>
    </row>
    <row r="790" spans="2:13" ht="12.75">
      <c r="B790" s="281"/>
      <c r="H790" s="6">
        <f t="shared" si="38"/>
        <v>0</v>
      </c>
      <c r="I790" s="22">
        <f t="shared" si="37"/>
        <v>0</v>
      </c>
      <c r="M790" s="2">
        <v>450</v>
      </c>
    </row>
    <row r="791" spans="2:13" ht="12.75">
      <c r="B791" s="281">
        <v>2500</v>
      </c>
      <c r="C791" s="1" t="s">
        <v>31</v>
      </c>
      <c r="D791" s="12" t="s">
        <v>16</v>
      </c>
      <c r="E791" s="1" t="s">
        <v>127</v>
      </c>
      <c r="F791" s="77" t="s">
        <v>353</v>
      </c>
      <c r="G791" s="27" t="s">
        <v>354</v>
      </c>
      <c r="H791" s="6">
        <f t="shared" si="38"/>
        <v>-2500</v>
      </c>
      <c r="I791" s="22">
        <f t="shared" si="37"/>
        <v>5.555555555555555</v>
      </c>
      <c r="K791" t="s">
        <v>31</v>
      </c>
      <c r="L791">
        <v>23</v>
      </c>
      <c r="M791" s="2">
        <v>450</v>
      </c>
    </row>
    <row r="792" spans="2:13" ht="12.75">
      <c r="B792" s="281">
        <v>2500</v>
      </c>
      <c r="C792" s="1" t="s">
        <v>31</v>
      </c>
      <c r="D792" s="1" t="s">
        <v>16</v>
      </c>
      <c r="E792" s="1" t="s">
        <v>127</v>
      </c>
      <c r="F792" s="77" t="s">
        <v>355</v>
      </c>
      <c r="G792" s="27" t="s">
        <v>356</v>
      </c>
      <c r="H792" s="6">
        <f t="shared" si="38"/>
        <v>-5000</v>
      </c>
      <c r="I792" s="22">
        <f t="shared" si="37"/>
        <v>5.555555555555555</v>
      </c>
      <c r="K792" t="s">
        <v>31</v>
      </c>
      <c r="L792">
        <v>23</v>
      </c>
      <c r="M792" s="2">
        <v>450</v>
      </c>
    </row>
    <row r="793" spans="2:13" ht="12.75">
      <c r="B793" s="281">
        <v>2500</v>
      </c>
      <c r="C793" s="1" t="s">
        <v>31</v>
      </c>
      <c r="D793" s="1" t="s">
        <v>16</v>
      </c>
      <c r="E793" s="1" t="s">
        <v>127</v>
      </c>
      <c r="F793" s="77" t="s">
        <v>357</v>
      </c>
      <c r="G793" s="27" t="s">
        <v>358</v>
      </c>
      <c r="H793" s="6">
        <f t="shared" si="38"/>
        <v>-7500</v>
      </c>
      <c r="I793" s="22">
        <f t="shared" si="37"/>
        <v>5.555555555555555</v>
      </c>
      <c r="K793" t="s">
        <v>31</v>
      </c>
      <c r="L793">
        <v>23</v>
      </c>
      <c r="M793" s="2">
        <v>450</v>
      </c>
    </row>
    <row r="794" spans="2:13" ht="12.75">
      <c r="B794" s="281">
        <v>2500</v>
      </c>
      <c r="C794" s="1" t="s">
        <v>31</v>
      </c>
      <c r="D794" s="1" t="s">
        <v>16</v>
      </c>
      <c r="E794" s="1" t="s">
        <v>127</v>
      </c>
      <c r="F794" s="77" t="s">
        <v>359</v>
      </c>
      <c r="G794" s="27" t="s">
        <v>107</v>
      </c>
      <c r="H794" s="6">
        <f t="shared" si="38"/>
        <v>-10000</v>
      </c>
      <c r="I794" s="22">
        <f t="shared" si="37"/>
        <v>5.555555555555555</v>
      </c>
      <c r="K794" t="s">
        <v>31</v>
      </c>
      <c r="L794">
        <v>23</v>
      </c>
      <c r="M794" s="2">
        <v>450</v>
      </c>
    </row>
    <row r="795" spans="2:13" ht="12.75">
      <c r="B795" s="281">
        <v>2500</v>
      </c>
      <c r="C795" s="1" t="s">
        <v>31</v>
      </c>
      <c r="D795" s="1" t="s">
        <v>16</v>
      </c>
      <c r="E795" s="1" t="s">
        <v>127</v>
      </c>
      <c r="F795" s="78" t="s">
        <v>360</v>
      </c>
      <c r="G795" s="27" t="s">
        <v>361</v>
      </c>
      <c r="H795" s="6">
        <f t="shared" si="38"/>
        <v>-12500</v>
      </c>
      <c r="I795" s="22">
        <f t="shared" si="37"/>
        <v>5.555555555555555</v>
      </c>
      <c r="K795" t="s">
        <v>31</v>
      </c>
      <c r="L795">
        <v>23</v>
      </c>
      <c r="M795" s="2">
        <v>450</v>
      </c>
    </row>
    <row r="796" spans="2:13" ht="12.75">
      <c r="B796" s="281">
        <v>2500</v>
      </c>
      <c r="C796" s="1" t="s">
        <v>31</v>
      </c>
      <c r="D796" s="1" t="s">
        <v>16</v>
      </c>
      <c r="E796" s="1" t="s">
        <v>127</v>
      </c>
      <c r="F796" s="77" t="s">
        <v>362</v>
      </c>
      <c r="G796" s="27" t="s">
        <v>34</v>
      </c>
      <c r="H796" s="6">
        <f t="shared" si="38"/>
        <v>-15000</v>
      </c>
      <c r="I796" s="22">
        <f t="shared" si="37"/>
        <v>5.555555555555555</v>
      </c>
      <c r="K796" t="s">
        <v>31</v>
      </c>
      <c r="L796">
        <v>23</v>
      </c>
      <c r="M796" s="2">
        <v>450</v>
      </c>
    </row>
    <row r="797" spans="2:13" ht="12.75">
      <c r="B797" s="281">
        <v>2500</v>
      </c>
      <c r="C797" s="1" t="s">
        <v>31</v>
      </c>
      <c r="D797" s="1" t="s">
        <v>16</v>
      </c>
      <c r="E797" s="1" t="s">
        <v>127</v>
      </c>
      <c r="F797" s="77" t="s">
        <v>363</v>
      </c>
      <c r="G797" s="27" t="s">
        <v>36</v>
      </c>
      <c r="H797" s="6">
        <f t="shared" si="38"/>
        <v>-17500</v>
      </c>
      <c r="I797" s="22">
        <f t="shared" si="37"/>
        <v>5.555555555555555</v>
      </c>
      <c r="K797" t="s">
        <v>31</v>
      </c>
      <c r="L797">
        <v>23</v>
      </c>
      <c r="M797" s="2">
        <v>450</v>
      </c>
    </row>
    <row r="798" spans="2:13" ht="12.75">
      <c r="B798" s="291">
        <v>2500</v>
      </c>
      <c r="C798" s="1" t="s">
        <v>31</v>
      </c>
      <c r="D798" s="1" t="s">
        <v>16</v>
      </c>
      <c r="E798" s="1" t="s">
        <v>127</v>
      </c>
      <c r="F798" s="77" t="s">
        <v>364</v>
      </c>
      <c r="G798" s="27" t="s">
        <v>91</v>
      </c>
      <c r="H798" s="6">
        <f t="shared" si="38"/>
        <v>-20000</v>
      </c>
      <c r="I798" s="22">
        <f t="shared" si="37"/>
        <v>5.555555555555555</v>
      </c>
      <c r="K798" t="s">
        <v>31</v>
      </c>
      <c r="L798">
        <v>23</v>
      </c>
      <c r="M798" s="2">
        <v>450</v>
      </c>
    </row>
    <row r="799" spans="2:13" ht="12.75">
      <c r="B799" s="281">
        <v>2500</v>
      </c>
      <c r="C799" s="1" t="s">
        <v>31</v>
      </c>
      <c r="D799" s="1" t="s">
        <v>16</v>
      </c>
      <c r="E799" s="1" t="s">
        <v>127</v>
      </c>
      <c r="F799" s="77" t="s">
        <v>365</v>
      </c>
      <c r="G799" s="27" t="s">
        <v>65</v>
      </c>
      <c r="H799" s="6">
        <f t="shared" si="38"/>
        <v>-22500</v>
      </c>
      <c r="I799" s="22">
        <f t="shared" si="37"/>
        <v>5.555555555555555</v>
      </c>
      <c r="K799" t="s">
        <v>31</v>
      </c>
      <c r="L799">
        <v>23</v>
      </c>
      <c r="M799" s="2">
        <v>450</v>
      </c>
    </row>
    <row r="800" spans="2:13" ht="12.75">
      <c r="B800" s="281">
        <v>2500</v>
      </c>
      <c r="C800" s="1" t="s">
        <v>31</v>
      </c>
      <c r="D800" s="1" t="s">
        <v>16</v>
      </c>
      <c r="E800" s="1" t="s">
        <v>127</v>
      </c>
      <c r="F800" s="77" t="s">
        <v>366</v>
      </c>
      <c r="G800" s="27" t="s">
        <v>367</v>
      </c>
      <c r="H800" s="6">
        <f t="shared" si="38"/>
        <v>-25000</v>
      </c>
      <c r="I800" s="22">
        <f t="shared" si="37"/>
        <v>5.555555555555555</v>
      </c>
      <c r="K800" t="s">
        <v>31</v>
      </c>
      <c r="L800">
        <v>23</v>
      </c>
      <c r="M800" s="2">
        <v>450</v>
      </c>
    </row>
    <row r="801" spans="2:13" ht="12.75">
      <c r="B801" s="281">
        <v>5000</v>
      </c>
      <c r="C801" s="1" t="s">
        <v>31</v>
      </c>
      <c r="D801" s="1" t="s">
        <v>16</v>
      </c>
      <c r="E801" s="1" t="s">
        <v>127</v>
      </c>
      <c r="F801" s="77" t="s">
        <v>368</v>
      </c>
      <c r="G801" s="27" t="s">
        <v>117</v>
      </c>
      <c r="H801" s="6">
        <f t="shared" si="38"/>
        <v>-30000</v>
      </c>
      <c r="I801" s="22">
        <f t="shared" si="37"/>
        <v>11.11111111111111</v>
      </c>
      <c r="K801" t="s">
        <v>31</v>
      </c>
      <c r="L801">
        <v>23</v>
      </c>
      <c r="M801" s="2">
        <v>450</v>
      </c>
    </row>
    <row r="802" spans="2:13" ht="12.75">
      <c r="B802" s="281">
        <v>5000</v>
      </c>
      <c r="C802" s="1" t="s">
        <v>31</v>
      </c>
      <c r="D802" s="1" t="s">
        <v>16</v>
      </c>
      <c r="E802" s="1" t="s">
        <v>127</v>
      </c>
      <c r="F802" s="77" t="s">
        <v>369</v>
      </c>
      <c r="G802" s="27" t="s">
        <v>177</v>
      </c>
      <c r="H802" s="6">
        <f t="shared" si="38"/>
        <v>-35000</v>
      </c>
      <c r="I802" s="22">
        <f t="shared" si="37"/>
        <v>11.11111111111111</v>
      </c>
      <c r="K802" t="s">
        <v>31</v>
      </c>
      <c r="L802">
        <v>23</v>
      </c>
      <c r="M802" s="2">
        <v>450</v>
      </c>
    </row>
    <row r="803" spans="2:13" ht="12.75">
      <c r="B803" s="281">
        <v>5000</v>
      </c>
      <c r="C803" s="1" t="s">
        <v>31</v>
      </c>
      <c r="D803" s="1" t="s">
        <v>16</v>
      </c>
      <c r="E803" s="1" t="s">
        <v>127</v>
      </c>
      <c r="F803" s="77" t="s">
        <v>370</v>
      </c>
      <c r="G803" s="27" t="s">
        <v>172</v>
      </c>
      <c r="H803" s="6">
        <f t="shared" si="38"/>
        <v>-40000</v>
      </c>
      <c r="I803" s="22">
        <f t="shared" si="37"/>
        <v>11.11111111111111</v>
      </c>
      <c r="K803" t="s">
        <v>31</v>
      </c>
      <c r="L803">
        <v>23</v>
      </c>
      <c r="M803" s="2">
        <v>450</v>
      </c>
    </row>
    <row r="804" spans="2:13" ht="12.75">
      <c r="B804" s="281">
        <v>5000</v>
      </c>
      <c r="C804" s="1" t="s">
        <v>31</v>
      </c>
      <c r="D804" s="1" t="s">
        <v>16</v>
      </c>
      <c r="E804" s="1" t="s">
        <v>127</v>
      </c>
      <c r="F804" s="77" t="s">
        <v>371</v>
      </c>
      <c r="G804" s="27" t="s">
        <v>259</v>
      </c>
      <c r="H804" s="6">
        <f t="shared" si="38"/>
        <v>-45000</v>
      </c>
      <c r="I804" s="22">
        <f t="shared" si="37"/>
        <v>11.11111111111111</v>
      </c>
      <c r="K804" t="s">
        <v>31</v>
      </c>
      <c r="L804">
        <v>23</v>
      </c>
      <c r="M804" s="2">
        <v>450</v>
      </c>
    </row>
    <row r="805" spans="2:13" ht="12.75">
      <c r="B805" s="281">
        <v>2500</v>
      </c>
      <c r="C805" s="1" t="s">
        <v>31</v>
      </c>
      <c r="D805" s="1" t="s">
        <v>16</v>
      </c>
      <c r="E805" s="1" t="s">
        <v>127</v>
      </c>
      <c r="F805" s="77" t="s">
        <v>372</v>
      </c>
      <c r="G805" s="27" t="s">
        <v>322</v>
      </c>
      <c r="H805" s="6">
        <f t="shared" si="38"/>
        <v>-47500</v>
      </c>
      <c r="I805" s="22">
        <f t="shared" si="37"/>
        <v>5.555555555555555</v>
      </c>
      <c r="K805" t="s">
        <v>31</v>
      </c>
      <c r="L805">
        <v>23</v>
      </c>
      <c r="M805" s="2">
        <v>450</v>
      </c>
    </row>
    <row r="806" spans="1:13" s="75" customFormat="1" ht="12.75">
      <c r="A806" s="11"/>
      <c r="B806" s="282">
        <f>SUM(B791:B805)</f>
        <v>47500</v>
      </c>
      <c r="C806" s="11" t="s">
        <v>31</v>
      </c>
      <c r="D806" s="11"/>
      <c r="E806" s="11"/>
      <c r="F806" s="110"/>
      <c r="G806" s="18"/>
      <c r="H806" s="73">
        <v>0</v>
      </c>
      <c r="I806" s="74">
        <f t="shared" si="37"/>
        <v>105.55555555555556</v>
      </c>
      <c r="M806" s="2">
        <v>450</v>
      </c>
    </row>
    <row r="807" spans="2:13" ht="12.75">
      <c r="B807" s="281"/>
      <c r="H807" s="6">
        <f t="shared" si="38"/>
        <v>0</v>
      </c>
      <c r="I807" s="22">
        <f t="shared" si="37"/>
        <v>0</v>
      </c>
      <c r="M807" s="2">
        <v>450</v>
      </c>
    </row>
    <row r="808" spans="2:13" ht="12.75">
      <c r="B808" s="281"/>
      <c r="H808" s="6">
        <f t="shared" si="38"/>
        <v>0</v>
      </c>
      <c r="I808" s="22">
        <f t="shared" si="37"/>
        <v>0</v>
      </c>
      <c r="M808" s="2">
        <v>450</v>
      </c>
    </row>
    <row r="809" spans="2:13" ht="12.75">
      <c r="B809" s="286">
        <v>900</v>
      </c>
      <c r="C809" s="1" t="s">
        <v>44</v>
      </c>
      <c r="D809" s="12" t="s">
        <v>147</v>
      </c>
      <c r="E809" s="1" t="s">
        <v>45</v>
      </c>
      <c r="F809" s="77" t="s">
        <v>373</v>
      </c>
      <c r="G809" s="30" t="s">
        <v>374</v>
      </c>
      <c r="H809" s="6">
        <f t="shared" si="38"/>
        <v>-900</v>
      </c>
      <c r="I809" s="22">
        <f t="shared" si="37"/>
        <v>2</v>
      </c>
      <c r="K809" t="s">
        <v>127</v>
      </c>
      <c r="L809">
        <v>23</v>
      </c>
      <c r="M809" s="2">
        <v>450</v>
      </c>
    </row>
    <row r="810" spans="2:13" ht="12.75">
      <c r="B810" s="286">
        <v>1000</v>
      </c>
      <c r="C810" s="32" t="s">
        <v>44</v>
      </c>
      <c r="D810" s="12" t="s">
        <v>147</v>
      </c>
      <c r="E810" s="32" t="s">
        <v>45</v>
      </c>
      <c r="F810" s="77" t="s">
        <v>373</v>
      </c>
      <c r="G810" s="30" t="s">
        <v>375</v>
      </c>
      <c r="H810" s="6">
        <f t="shared" si="38"/>
        <v>-1900</v>
      </c>
      <c r="I810" s="22">
        <f t="shared" si="37"/>
        <v>2.2222222222222223</v>
      </c>
      <c r="K810" t="s">
        <v>127</v>
      </c>
      <c r="L810">
        <v>23</v>
      </c>
      <c r="M810" s="2">
        <v>450</v>
      </c>
    </row>
    <row r="811" spans="2:13" ht="12.75">
      <c r="B811" s="286">
        <v>1000</v>
      </c>
      <c r="C811" s="12" t="s">
        <v>44</v>
      </c>
      <c r="D811" s="12" t="s">
        <v>147</v>
      </c>
      <c r="E811" s="34" t="s">
        <v>45</v>
      </c>
      <c r="F811" s="77" t="s">
        <v>373</v>
      </c>
      <c r="G811" s="35" t="s">
        <v>376</v>
      </c>
      <c r="H811" s="6">
        <f t="shared" si="38"/>
        <v>-2900</v>
      </c>
      <c r="I811" s="22">
        <f t="shared" si="37"/>
        <v>2.2222222222222223</v>
      </c>
      <c r="K811" t="s">
        <v>127</v>
      </c>
      <c r="L811">
        <v>23</v>
      </c>
      <c r="M811" s="2">
        <v>450</v>
      </c>
    </row>
    <row r="812" spans="2:13" ht="12.75">
      <c r="B812" s="286">
        <v>900</v>
      </c>
      <c r="C812" s="12" t="s">
        <v>44</v>
      </c>
      <c r="D812" s="12" t="s">
        <v>147</v>
      </c>
      <c r="E812" s="12" t="s">
        <v>45</v>
      </c>
      <c r="F812" s="77" t="s">
        <v>373</v>
      </c>
      <c r="G812" s="29" t="s">
        <v>377</v>
      </c>
      <c r="H812" s="6">
        <f t="shared" si="38"/>
        <v>-3800</v>
      </c>
      <c r="I812" s="22">
        <f t="shared" si="37"/>
        <v>2</v>
      </c>
      <c r="K812" t="s">
        <v>127</v>
      </c>
      <c r="L812">
        <v>23</v>
      </c>
      <c r="M812" s="2">
        <v>450</v>
      </c>
    </row>
    <row r="813" spans="1:13" ht="12.75">
      <c r="A813" s="12"/>
      <c r="B813" s="286">
        <v>1000</v>
      </c>
      <c r="C813" s="12" t="s">
        <v>44</v>
      </c>
      <c r="D813" s="12" t="s">
        <v>147</v>
      </c>
      <c r="E813" s="12" t="s">
        <v>45</v>
      </c>
      <c r="F813" s="77" t="s">
        <v>373</v>
      </c>
      <c r="G813" s="29" t="s">
        <v>378</v>
      </c>
      <c r="H813" s="6">
        <f t="shared" si="38"/>
        <v>-4800</v>
      </c>
      <c r="I813" s="22">
        <f t="shared" si="37"/>
        <v>2.2222222222222223</v>
      </c>
      <c r="J813" s="15"/>
      <c r="K813" s="15" t="s">
        <v>127</v>
      </c>
      <c r="L813">
        <v>23</v>
      </c>
      <c r="M813" s="2">
        <v>450</v>
      </c>
    </row>
    <row r="814" spans="2:13" ht="12.75">
      <c r="B814" s="281">
        <v>1300</v>
      </c>
      <c r="C814" s="12" t="s">
        <v>44</v>
      </c>
      <c r="D814" s="12" t="s">
        <v>147</v>
      </c>
      <c r="E814" s="1" t="s">
        <v>45</v>
      </c>
      <c r="F814" s="77" t="s">
        <v>373</v>
      </c>
      <c r="G814" s="27" t="s">
        <v>379</v>
      </c>
      <c r="H814" s="6">
        <f t="shared" si="38"/>
        <v>-6100</v>
      </c>
      <c r="I814" s="22">
        <f t="shared" si="37"/>
        <v>2.888888888888889</v>
      </c>
      <c r="K814" s="15" t="s">
        <v>127</v>
      </c>
      <c r="L814">
        <v>23</v>
      </c>
      <c r="M814" s="2">
        <v>450</v>
      </c>
    </row>
    <row r="815" spans="2:13" ht="12.75">
      <c r="B815" s="281">
        <v>1000</v>
      </c>
      <c r="C815" s="1" t="s">
        <v>44</v>
      </c>
      <c r="D815" s="12" t="s">
        <v>147</v>
      </c>
      <c r="E815" s="1" t="s">
        <v>45</v>
      </c>
      <c r="F815" s="77" t="s">
        <v>373</v>
      </c>
      <c r="G815" s="27" t="s">
        <v>380</v>
      </c>
      <c r="H815" s="6">
        <f t="shared" si="38"/>
        <v>-7100</v>
      </c>
      <c r="I815" s="22">
        <f t="shared" si="37"/>
        <v>2.2222222222222223</v>
      </c>
      <c r="K815" s="15" t="s">
        <v>127</v>
      </c>
      <c r="L815">
        <v>23</v>
      </c>
      <c r="M815" s="2">
        <v>450</v>
      </c>
    </row>
    <row r="816" spans="2:13" ht="12.75">
      <c r="B816" s="281">
        <v>1400</v>
      </c>
      <c r="C816" s="1" t="s">
        <v>44</v>
      </c>
      <c r="D816" s="12" t="s">
        <v>147</v>
      </c>
      <c r="E816" s="1" t="s">
        <v>45</v>
      </c>
      <c r="F816" s="77" t="s">
        <v>373</v>
      </c>
      <c r="G816" s="27" t="s">
        <v>381</v>
      </c>
      <c r="H816" s="6">
        <f t="shared" si="38"/>
        <v>-8500</v>
      </c>
      <c r="I816" s="22">
        <f t="shared" si="37"/>
        <v>3.111111111111111</v>
      </c>
      <c r="K816" s="15" t="s">
        <v>127</v>
      </c>
      <c r="L816">
        <v>23</v>
      </c>
      <c r="M816" s="2">
        <v>450</v>
      </c>
    </row>
    <row r="817" spans="2:13" ht="12.75">
      <c r="B817" s="286">
        <v>1300</v>
      </c>
      <c r="C817" s="37" t="s">
        <v>44</v>
      </c>
      <c r="D817" s="12" t="s">
        <v>147</v>
      </c>
      <c r="E817" s="37" t="s">
        <v>45</v>
      </c>
      <c r="F817" s="77" t="s">
        <v>373</v>
      </c>
      <c r="G817" s="27" t="s">
        <v>382</v>
      </c>
      <c r="H817" s="6">
        <f t="shared" si="38"/>
        <v>-9800</v>
      </c>
      <c r="I817" s="22">
        <f t="shared" si="37"/>
        <v>2.888888888888889</v>
      </c>
      <c r="J817" s="36"/>
      <c r="K817" s="36" t="s">
        <v>127</v>
      </c>
      <c r="L817">
        <v>23</v>
      </c>
      <c r="M817" s="2">
        <v>450</v>
      </c>
    </row>
    <row r="818" spans="2:13" ht="12.75">
      <c r="B818" s="281">
        <v>900</v>
      </c>
      <c r="C818" s="1" t="s">
        <v>44</v>
      </c>
      <c r="D818" s="12" t="s">
        <v>147</v>
      </c>
      <c r="E818" s="1" t="s">
        <v>45</v>
      </c>
      <c r="F818" s="77" t="s">
        <v>373</v>
      </c>
      <c r="G818" s="27" t="s">
        <v>383</v>
      </c>
      <c r="H818" s="6">
        <f t="shared" si="38"/>
        <v>-10700</v>
      </c>
      <c r="I818" s="22">
        <f t="shared" si="37"/>
        <v>2</v>
      </c>
      <c r="K818" s="15" t="s">
        <v>127</v>
      </c>
      <c r="L818">
        <v>23</v>
      </c>
      <c r="M818" s="2">
        <v>450</v>
      </c>
    </row>
    <row r="819" spans="2:13" ht="12.75">
      <c r="B819" s="281">
        <v>1000</v>
      </c>
      <c r="C819" s="1" t="s">
        <v>44</v>
      </c>
      <c r="D819" s="12" t="s">
        <v>147</v>
      </c>
      <c r="E819" s="1" t="s">
        <v>45</v>
      </c>
      <c r="F819" s="77" t="s">
        <v>373</v>
      </c>
      <c r="G819" s="27" t="s">
        <v>384</v>
      </c>
      <c r="H819" s="6">
        <f t="shared" si="38"/>
        <v>-11700</v>
      </c>
      <c r="I819" s="22">
        <f t="shared" si="37"/>
        <v>2.2222222222222223</v>
      </c>
      <c r="K819" s="15" t="s">
        <v>127</v>
      </c>
      <c r="L819">
        <v>23</v>
      </c>
      <c r="M819" s="2">
        <v>450</v>
      </c>
    </row>
    <row r="820" spans="2:13" ht="12.75">
      <c r="B820" s="281">
        <v>1100</v>
      </c>
      <c r="C820" s="1" t="s">
        <v>44</v>
      </c>
      <c r="D820" s="12" t="s">
        <v>147</v>
      </c>
      <c r="E820" s="1" t="s">
        <v>45</v>
      </c>
      <c r="F820" s="77" t="s">
        <v>373</v>
      </c>
      <c r="G820" s="27" t="s">
        <v>385</v>
      </c>
      <c r="H820" s="6">
        <f t="shared" si="38"/>
        <v>-12800</v>
      </c>
      <c r="I820" s="22">
        <f t="shared" si="37"/>
        <v>2.4444444444444446</v>
      </c>
      <c r="K820" s="15" t="s">
        <v>127</v>
      </c>
      <c r="L820">
        <v>23</v>
      </c>
      <c r="M820" s="2">
        <v>450</v>
      </c>
    </row>
    <row r="821" spans="2:13" ht="12.75">
      <c r="B821" s="281">
        <v>900</v>
      </c>
      <c r="C821" s="1" t="s">
        <v>44</v>
      </c>
      <c r="D821" s="12" t="s">
        <v>147</v>
      </c>
      <c r="E821" s="1" t="s">
        <v>45</v>
      </c>
      <c r="F821" s="77" t="s">
        <v>373</v>
      </c>
      <c r="G821" s="27" t="s">
        <v>386</v>
      </c>
      <c r="H821" s="6">
        <f t="shared" si="38"/>
        <v>-13700</v>
      </c>
      <c r="I821" s="22">
        <f t="shared" si="37"/>
        <v>2</v>
      </c>
      <c r="K821" s="15" t="s">
        <v>127</v>
      </c>
      <c r="L821">
        <v>23</v>
      </c>
      <c r="M821" s="2">
        <v>450</v>
      </c>
    </row>
    <row r="822" spans="2:13" ht="12.75">
      <c r="B822" s="281">
        <v>1800</v>
      </c>
      <c r="C822" s="1" t="s">
        <v>44</v>
      </c>
      <c r="D822" s="12" t="s">
        <v>147</v>
      </c>
      <c r="E822" s="1" t="s">
        <v>45</v>
      </c>
      <c r="F822" s="77" t="s">
        <v>373</v>
      </c>
      <c r="G822" s="27" t="s">
        <v>387</v>
      </c>
      <c r="H822" s="6">
        <f t="shared" si="38"/>
        <v>-15500</v>
      </c>
      <c r="I822" s="22">
        <f t="shared" si="37"/>
        <v>4</v>
      </c>
      <c r="K822" s="15" t="s">
        <v>127</v>
      </c>
      <c r="L822">
        <v>23</v>
      </c>
      <c r="M822" s="2">
        <v>450</v>
      </c>
    </row>
    <row r="823" spans="2:13" ht="12.75">
      <c r="B823" s="281">
        <v>1000</v>
      </c>
      <c r="C823" s="1" t="s">
        <v>44</v>
      </c>
      <c r="D823" s="12" t="s">
        <v>147</v>
      </c>
      <c r="E823" s="1" t="s">
        <v>45</v>
      </c>
      <c r="F823" s="77" t="s">
        <v>373</v>
      </c>
      <c r="G823" s="27" t="s">
        <v>388</v>
      </c>
      <c r="H823" s="6">
        <f t="shared" si="38"/>
        <v>-16500</v>
      </c>
      <c r="I823" s="22">
        <f t="shared" si="37"/>
        <v>2.2222222222222223</v>
      </c>
      <c r="K823" s="15" t="s">
        <v>127</v>
      </c>
      <c r="L823">
        <v>23</v>
      </c>
      <c r="M823" s="2">
        <v>450</v>
      </c>
    </row>
    <row r="824" spans="2:13" ht="12.75">
      <c r="B824" s="281">
        <v>1000</v>
      </c>
      <c r="C824" s="1" t="s">
        <v>44</v>
      </c>
      <c r="D824" s="12" t="s">
        <v>147</v>
      </c>
      <c r="E824" s="1" t="s">
        <v>45</v>
      </c>
      <c r="F824" s="77" t="s">
        <v>373</v>
      </c>
      <c r="G824" s="27" t="s">
        <v>389</v>
      </c>
      <c r="H824" s="6">
        <f t="shared" si="38"/>
        <v>-17500</v>
      </c>
      <c r="I824" s="22">
        <f t="shared" si="37"/>
        <v>2.2222222222222223</v>
      </c>
      <c r="K824" s="15" t="s">
        <v>127</v>
      </c>
      <c r="L824">
        <v>23</v>
      </c>
      <c r="M824" s="2">
        <v>450</v>
      </c>
    </row>
    <row r="825" spans="1:13" s="75" customFormat="1" ht="12.75">
      <c r="A825" s="11"/>
      <c r="B825" s="282">
        <f>SUM(B809:B824)</f>
        <v>17500</v>
      </c>
      <c r="C825" s="11"/>
      <c r="D825" s="11"/>
      <c r="E825" s="11" t="s">
        <v>45</v>
      </c>
      <c r="F825" s="110"/>
      <c r="G825" s="18"/>
      <c r="H825" s="73">
        <v>0</v>
      </c>
      <c r="I825" s="74">
        <f t="shared" si="37"/>
        <v>38.888888888888886</v>
      </c>
      <c r="M825" s="2">
        <v>450</v>
      </c>
    </row>
    <row r="826" spans="8:13" ht="12.75">
      <c r="H826" s="6">
        <f t="shared" si="38"/>
        <v>0</v>
      </c>
      <c r="I826" s="22">
        <f t="shared" si="37"/>
        <v>0</v>
      </c>
      <c r="M826" s="2">
        <v>450</v>
      </c>
    </row>
    <row r="827" spans="8:13" ht="12.75">
      <c r="H827" s="6">
        <f t="shared" si="38"/>
        <v>0</v>
      </c>
      <c r="I827" s="22">
        <f t="shared" si="37"/>
        <v>0</v>
      </c>
      <c r="M827" s="2">
        <v>450</v>
      </c>
    </row>
    <row r="828" spans="8:13" ht="12.75">
      <c r="H828" s="6">
        <f t="shared" si="38"/>
        <v>0</v>
      </c>
      <c r="I828" s="22">
        <f t="shared" si="37"/>
        <v>0</v>
      </c>
      <c r="M828" s="2">
        <v>450</v>
      </c>
    </row>
    <row r="829" spans="8:13" ht="12.75">
      <c r="H829" s="6">
        <f t="shared" si="38"/>
        <v>0</v>
      </c>
      <c r="I829" s="22">
        <f t="shared" si="37"/>
        <v>0</v>
      </c>
      <c r="M829" s="2">
        <v>450</v>
      </c>
    </row>
    <row r="830" spans="1:13" s="75" customFormat="1" ht="12" customHeight="1">
      <c r="A830" s="11"/>
      <c r="B830" s="282">
        <f>+B838+B842+B846+B850+B833</f>
        <v>21000</v>
      </c>
      <c r="C830" s="69" t="s">
        <v>390</v>
      </c>
      <c r="D830" s="70">
        <v>39761</v>
      </c>
      <c r="E830" s="69" t="s">
        <v>100</v>
      </c>
      <c r="F830" s="71" t="s">
        <v>299</v>
      </c>
      <c r="G830" s="72" t="s">
        <v>300</v>
      </c>
      <c r="H830" s="73"/>
      <c r="I830" s="74">
        <f>+B830/M830</f>
        <v>46.666666666666664</v>
      </c>
      <c r="J830" s="74"/>
      <c r="K830" s="74"/>
      <c r="M830" s="2">
        <v>450</v>
      </c>
    </row>
    <row r="831" spans="2:13" ht="12.75">
      <c r="B831" s="281"/>
      <c r="H831" s="6">
        <f t="shared" si="38"/>
        <v>0</v>
      </c>
      <c r="I831" s="22">
        <f t="shared" si="37"/>
        <v>0</v>
      </c>
      <c r="M831" s="2">
        <v>450</v>
      </c>
    </row>
    <row r="832" spans="2:13" ht="12.75">
      <c r="B832" s="281">
        <v>5000</v>
      </c>
      <c r="C832" s="1" t="s">
        <v>31</v>
      </c>
      <c r="D832" s="1" t="s">
        <v>16</v>
      </c>
      <c r="E832" s="1" t="s">
        <v>109</v>
      </c>
      <c r="F832" s="77" t="s">
        <v>955</v>
      </c>
      <c r="G832" s="27" t="s">
        <v>36</v>
      </c>
      <c r="H832" s="6">
        <f t="shared" si="38"/>
        <v>-5000</v>
      </c>
      <c r="I832" s="22">
        <f t="shared" si="37"/>
        <v>11.11111111111111</v>
      </c>
      <c r="K832" t="s">
        <v>31</v>
      </c>
      <c r="M832" s="2">
        <v>450</v>
      </c>
    </row>
    <row r="833" spans="1:13" s="75" customFormat="1" ht="12.75">
      <c r="A833" s="11"/>
      <c r="B833" s="282">
        <f>SUM(B832)</f>
        <v>5000</v>
      </c>
      <c r="C833" s="11"/>
      <c r="D833" s="11"/>
      <c r="E833" s="11"/>
      <c r="F833" s="110"/>
      <c r="G833" s="18"/>
      <c r="H833" s="73">
        <v>0</v>
      </c>
      <c r="I833" s="74">
        <f>+B833/M833</f>
        <v>11.11111111111111</v>
      </c>
      <c r="M833" s="2">
        <v>450</v>
      </c>
    </row>
    <row r="834" spans="2:13" ht="12.75">
      <c r="B834" s="281"/>
      <c r="H834" s="6">
        <f>H833-B834</f>
        <v>0</v>
      </c>
      <c r="I834" s="22">
        <f>+B834/M834</f>
        <v>0</v>
      </c>
      <c r="M834" s="2">
        <v>450</v>
      </c>
    </row>
    <row r="835" spans="2:13" ht="12.75">
      <c r="B835" s="281"/>
      <c r="H835" s="6">
        <f>H834-B835</f>
        <v>0</v>
      </c>
      <c r="I835" s="22">
        <f>+B835/M835</f>
        <v>0</v>
      </c>
      <c r="M835" s="2">
        <v>450</v>
      </c>
    </row>
    <row r="836" spans="2:13" ht="12.75">
      <c r="B836" s="286">
        <v>3000</v>
      </c>
      <c r="C836" s="1" t="s">
        <v>302</v>
      </c>
      <c r="D836" s="12" t="s">
        <v>16</v>
      </c>
      <c r="E836" s="1" t="s">
        <v>37</v>
      </c>
      <c r="F836" s="77" t="s">
        <v>391</v>
      </c>
      <c r="G836" s="30" t="s">
        <v>36</v>
      </c>
      <c r="H836" s="6">
        <f>H835-B836</f>
        <v>-3000</v>
      </c>
      <c r="I836" s="22">
        <f t="shared" si="37"/>
        <v>6.666666666666667</v>
      </c>
      <c r="K836" t="s">
        <v>392</v>
      </c>
      <c r="L836">
        <v>24</v>
      </c>
      <c r="M836" s="2">
        <v>450</v>
      </c>
    </row>
    <row r="837" spans="2:13" ht="12.75">
      <c r="B837" s="286">
        <v>3000</v>
      </c>
      <c r="C837" s="32" t="s">
        <v>304</v>
      </c>
      <c r="D837" s="12" t="s">
        <v>16</v>
      </c>
      <c r="E837" s="1" t="s">
        <v>37</v>
      </c>
      <c r="F837" s="77" t="s">
        <v>391</v>
      </c>
      <c r="G837" s="30" t="s">
        <v>36</v>
      </c>
      <c r="H837" s="6">
        <f>H836-B837</f>
        <v>-6000</v>
      </c>
      <c r="I837" s="22">
        <f t="shared" si="37"/>
        <v>6.666666666666667</v>
      </c>
      <c r="K837" t="s">
        <v>392</v>
      </c>
      <c r="L837">
        <v>24</v>
      </c>
      <c r="M837" s="2">
        <v>450</v>
      </c>
    </row>
    <row r="838" spans="1:13" s="75" customFormat="1" ht="12.75">
      <c r="A838" s="11"/>
      <c r="B838" s="282">
        <f>SUM(B836:B837)</f>
        <v>6000</v>
      </c>
      <c r="C838" s="11" t="s">
        <v>251</v>
      </c>
      <c r="D838" s="11"/>
      <c r="E838" s="11"/>
      <c r="F838" s="110"/>
      <c r="G838" s="18"/>
      <c r="H838" s="73">
        <v>0</v>
      </c>
      <c r="I838" s="74">
        <f aca="true" t="shared" si="39" ref="I838:I849">+B838/M838</f>
        <v>13.333333333333334</v>
      </c>
      <c r="M838" s="2">
        <v>450</v>
      </c>
    </row>
    <row r="839" spans="2:13" ht="12.75">
      <c r="B839" s="281"/>
      <c r="H839" s="6">
        <f t="shared" si="38"/>
        <v>0</v>
      </c>
      <c r="I839" s="22">
        <f t="shared" si="39"/>
        <v>0</v>
      </c>
      <c r="M839" s="2">
        <v>450</v>
      </c>
    </row>
    <row r="840" spans="2:13" ht="12.75">
      <c r="B840" s="281"/>
      <c r="H840" s="6">
        <f t="shared" si="38"/>
        <v>0</v>
      </c>
      <c r="I840" s="22">
        <f t="shared" si="39"/>
        <v>0</v>
      </c>
      <c r="M840" s="2">
        <v>450</v>
      </c>
    </row>
    <row r="841" spans="2:13" ht="12.75">
      <c r="B841" s="286">
        <v>3000</v>
      </c>
      <c r="C841" s="12" t="s">
        <v>44</v>
      </c>
      <c r="D841" s="12" t="s">
        <v>16</v>
      </c>
      <c r="E841" s="34" t="s">
        <v>45</v>
      </c>
      <c r="F841" s="77" t="s">
        <v>391</v>
      </c>
      <c r="G841" s="35" t="s">
        <v>36</v>
      </c>
      <c r="H841" s="6">
        <f t="shared" si="38"/>
        <v>-3000</v>
      </c>
      <c r="I841" s="22">
        <f t="shared" si="39"/>
        <v>6.666666666666667</v>
      </c>
      <c r="K841" t="s">
        <v>392</v>
      </c>
      <c r="L841">
        <v>24</v>
      </c>
      <c r="M841" s="2">
        <v>450</v>
      </c>
    </row>
    <row r="842" spans="1:13" s="75" customFormat="1" ht="12.75">
      <c r="A842" s="11"/>
      <c r="B842" s="282">
        <f>SUM(B841)</f>
        <v>3000</v>
      </c>
      <c r="C842" s="11"/>
      <c r="D842" s="11"/>
      <c r="E842" s="11" t="s">
        <v>45</v>
      </c>
      <c r="F842" s="110"/>
      <c r="G842" s="18"/>
      <c r="H842" s="73">
        <v>0</v>
      </c>
      <c r="I842" s="74">
        <f t="shared" si="39"/>
        <v>6.666666666666667</v>
      </c>
      <c r="M842" s="2">
        <v>450</v>
      </c>
    </row>
    <row r="843" spans="2:13" ht="12.75">
      <c r="B843" s="281"/>
      <c r="H843" s="6">
        <f>H842-B843</f>
        <v>0</v>
      </c>
      <c r="I843" s="22">
        <f t="shared" si="39"/>
        <v>0</v>
      </c>
      <c r="M843" s="2">
        <v>450</v>
      </c>
    </row>
    <row r="844" spans="2:13" ht="12.75">
      <c r="B844" s="281"/>
      <c r="H844" s="6">
        <f>H843-B844</f>
        <v>0</v>
      </c>
      <c r="I844" s="22">
        <f t="shared" si="39"/>
        <v>0</v>
      </c>
      <c r="M844" s="2">
        <v>450</v>
      </c>
    </row>
    <row r="845" spans="2:13" ht="12.75">
      <c r="B845" s="286">
        <v>2000</v>
      </c>
      <c r="C845" s="12" t="s">
        <v>48</v>
      </c>
      <c r="D845" s="12" t="s">
        <v>16</v>
      </c>
      <c r="E845" s="12" t="s">
        <v>37</v>
      </c>
      <c r="F845" s="77" t="s">
        <v>391</v>
      </c>
      <c r="G845" s="29" t="s">
        <v>36</v>
      </c>
      <c r="H845" s="6">
        <f>H844-B845</f>
        <v>-2000</v>
      </c>
      <c r="I845" s="22">
        <f t="shared" si="39"/>
        <v>4.444444444444445</v>
      </c>
      <c r="K845" t="s">
        <v>392</v>
      </c>
      <c r="L845">
        <v>24</v>
      </c>
      <c r="M845" s="2">
        <v>450</v>
      </c>
    </row>
    <row r="846" spans="1:13" s="75" customFormat="1" ht="12.75">
      <c r="A846" s="11"/>
      <c r="B846" s="282">
        <f>SUM(B845)</f>
        <v>2000</v>
      </c>
      <c r="C846" s="11" t="s">
        <v>48</v>
      </c>
      <c r="D846" s="11"/>
      <c r="E846" s="11"/>
      <c r="F846" s="110"/>
      <c r="G846" s="18"/>
      <c r="H846" s="73">
        <v>0</v>
      </c>
      <c r="I846" s="74">
        <f t="shared" si="39"/>
        <v>4.444444444444445</v>
      </c>
      <c r="M846" s="2">
        <v>450</v>
      </c>
    </row>
    <row r="847" spans="2:13" ht="12.75">
      <c r="B847" s="281"/>
      <c r="H847" s="6">
        <f>H846-B847</f>
        <v>0</v>
      </c>
      <c r="I847" s="22">
        <f t="shared" si="39"/>
        <v>0</v>
      </c>
      <c r="M847" s="2">
        <v>450</v>
      </c>
    </row>
    <row r="848" spans="2:13" ht="12.75">
      <c r="B848" s="281"/>
      <c r="H848" s="6">
        <f>H847-B848</f>
        <v>0</v>
      </c>
      <c r="I848" s="22">
        <f t="shared" si="39"/>
        <v>0</v>
      </c>
      <c r="M848" s="2">
        <v>450</v>
      </c>
    </row>
    <row r="849" spans="1:13" ht="12.75">
      <c r="A849" s="12"/>
      <c r="B849" s="286">
        <v>5000</v>
      </c>
      <c r="C849" s="12" t="s">
        <v>393</v>
      </c>
      <c r="D849" s="12" t="s">
        <v>16</v>
      </c>
      <c r="E849" s="12" t="s">
        <v>151</v>
      </c>
      <c r="F849" s="78" t="s">
        <v>973</v>
      </c>
      <c r="G849" s="29" t="s">
        <v>36</v>
      </c>
      <c r="H849" s="6">
        <f>H848-B849</f>
        <v>-5000</v>
      </c>
      <c r="I849" s="22">
        <f t="shared" si="39"/>
        <v>11.11111111111111</v>
      </c>
      <c r="J849" s="15"/>
      <c r="K849" t="s">
        <v>392</v>
      </c>
      <c r="L849">
        <v>24</v>
      </c>
      <c r="M849" s="2">
        <v>450</v>
      </c>
    </row>
    <row r="850" spans="1:13" s="75" customFormat="1" ht="12.75">
      <c r="A850" s="11"/>
      <c r="B850" s="282">
        <f>SUM(B849)</f>
        <v>5000</v>
      </c>
      <c r="C850" s="11"/>
      <c r="D850" s="11"/>
      <c r="E850" s="11" t="s">
        <v>151</v>
      </c>
      <c r="F850" s="110"/>
      <c r="G850" s="18"/>
      <c r="H850" s="73">
        <v>0</v>
      </c>
      <c r="I850" s="74">
        <v>208</v>
      </c>
      <c r="M850" s="2">
        <v>450</v>
      </c>
    </row>
    <row r="851" spans="2:13" ht="12.75">
      <c r="B851" s="281"/>
      <c r="H851" s="6">
        <f aca="true" t="shared" si="40" ref="H851:H875">H850-B851</f>
        <v>0</v>
      </c>
      <c r="I851" s="22">
        <f aca="true" t="shared" si="41" ref="I851:I878">+B851/M851</f>
        <v>0</v>
      </c>
      <c r="M851" s="2">
        <v>450</v>
      </c>
    </row>
    <row r="852" spans="2:13" ht="12.75">
      <c r="B852" s="281"/>
      <c r="H852" s="6">
        <f t="shared" si="40"/>
        <v>0</v>
      </c>
      <c r="I852" s="22">
        <f t="shared" si="41"/>
        <v>0</v>
      </c>
      <c r="M852" s="2">
        <v>450</v>
      </c>
    </row>
    <row r="853" spans="1:13" ht="12.75">
      <c r="A853" s="12"/>
      <c r="B853" s="286">
        <v>170000</v>
      </c>
      <c r="C853" s="1" t="s">
        <v>127</v>
      </c>
      <c r="D853" s="1" t="s">
        <v>16</v>
      </c>
      <c r="E853" s="12"/>
      <c r="F853" s="56" t="s">
        <v>394</v>
      </c>
      <c r="G853" s="29" t="s">
        <v>117</v>
      </c>
      <c r="H853" s="28">
        <f t="shared" si="40"/>
        <v>-170000</v>
      </c>
      <c r="I853" s="39">
        <f t="shared" si="41"/>
        <v>377.77777777777777</v>
      </c>
      <c r="J853" s="15"/>
      <c r="K853" s="15"/>
      <c r="L853" s="15"/>
      <c r="M853" s="2">
        <v>450</v>
      </c>
    </row>
    <row r="854" spans="1:13" ht="12.75">
      <c r="A854" s="12"/>
      <c r="B854" s="286">
        <v>40000</v>
      </c>
      <c r="C854" s="1" t="s">
        <v>127</v>
      </c>
      <c r="D854" s="1" t="s">
        <v>16</v>
      </c>
      <c r="E854" s="12" t="s">
        <v>556</v>
      </c>
      <c r="F854" s="80"/>
      <c r="G854" s="29" t="s">
        <v>117</v>
      </c>
      <c r="H854" s="109">
        <f t="shared" si="40"/>
        <v>-210000</v>
      </c>
      <c r="I854" s="22">
        <f t="shared" si="41"/>
        <v>88.88888888888889</v>
      </c>
      <c r="M854" s="2">
        <v>450</v>
      </c>
    </row>
    <row r="855" spans="1:13" ht="12.75">
      <c r="A855" s="12"/>
      <c r="B855" s="283">
        <v>22015</v>
      </c>
      <c r="C855" s="1" t="s">
        <v>993</v>
      </c>
      <c r="D855" s="1" t="s">
        <v>16</v>
      </c>
      <c r="E855" s="12" t="s">
        <v>550</v>
      </c>
      <c r="F855" s="80"/>
      <c r="G855" s="29" t="s">
        <v>117</v>
      </c>
      <c r="H855" s="109">
        <f>H854-B855</f>
        <v>-232015</v>
      </c>
      <c r="I855" s="22">
        <f aca="true" t="shared" si="42" ref="I855:I860">+B855/M855</f>
        <v>48.922222222222224</v>
      </c>
      <c r="M855" s="2">
        <v>450</v>
      </c>
    </row>
    <row r="856" spans="1:13" ht="12.75">
      <c r="A856" s="12"/>
      <c r="B856" s="286">
        <v>90000</v>
      </c>
      <c r="C856" s="1" t="s">
        <v>395</v>
      </c>
      <c r="D856" s="1" t="s">
        <v>16</v>
      </c>
      <c r="F856" s="56" t="s">
        <v>394</v>
      </c>
      <c r="G856" s="29" t="s">
        <v>117</v>
      </c>
      <c r="H856" s="109">
        <f>H855-B856</f>
        <v>-322015</v>
      </c>
      <c r="I856" s="22">
        <f t="shared" si="42"/>
        <v>200</v>
      </c>
      <c r="M856" s="2">
        <v>450</v>
      </c>
    </row>
    <row r="857" spans="1:13" ht="12.75">
      <c r="A857" s="12"/>
      <c r="B857" s="286">
        <v>120000</v>
      </c>
      <c r="C857" s="12" t="s">
        <v>103</v>
      </c>
      <c r="D857" s="1" t="s">
        <v>16</v>
      </c>
      <c r="E857" s="12"/>
      <c r="F857" s="80" t="s">
        <v>394</v>
      </c>
      <c r="G857" s="29" t="s">
        <v>117</v>
      </c>
      <c r="H857" s="109">
        <f>H856-B857</f>
        <v>-442015</v>
      </c>
      <c r="I857" s="22">
        <f t="shared" si="42"/>
        <v>266.6666666666667</v>
      </c>
      <c r="J857" s="15"/>
      <c r="K857" s="15"/>
      <c r="L857" s="15"/>
      <c r="M857" s="2">
        <v>450</v>
      </c>
    </row>
    <row r="858" spans="1:13" ht="12.75">
      <c r="A858" s="12"/>
      <c r="B858" s="286">
        <v>40000</v>
      </c>
      <c r="C858" s="1" t="s">
        <v>103</v>
      </c>
      <c r="D858" s="1" t="s">
        <v>16</v>
      </c>
      <c r="E858" s="12" t="s">
        <v>556</v>
      </c>
      <c r="F858" s="80"/>
      <c r="G858" s="29" t="s">
        <v>117</v>
      </c>
      <c r="H858" s="109">
        <f>H857-B858</f>
        <v>-482015</v>
      </c>
      <c r="I858" s="22">
        <f t="shared" si="42"/>
        <v>88.88888888888889</v>
      </c>
      <c r="M858" s="2">
        <v>450</v>
      </c>
    </row>
    <row r="859" spans="1:13" ht="12.75">
      <c r="A859" s="12"/>
      <c r="B859" s="283">
        <v>15540</v>
      </c>
      <c r="C859" s="1" t="s">
        <v>994</v>
      </c>
      <c r="D859" s="1" t="s">
        <v>16</v>
      </c>
      <c r="E859" s="12" t="s">
        <v>550</v>
      </c>
      <c r="F859" s="80"/>
      <c r="G859" s="29" t="s">
        <v>117</v>
      </c>
      <c r="H859" s="109">
        <f>H858-B859</f>
        <v>-497555</v>
      </c>
      <c r="I859" s="22">
        <f t="shared" si="42"/>
        <v>34.53333333333333</v>
      </c>
      <c r="M859" s="2">
        <v>450</v>
      </c>
    </row>
    <row r="860" spans="1:13" ht="12.75">
      <c r="A860" s="11"/>
      <c r="B860" s="91">
        <f>SUM(B853:B859)</f>
        <v>497555</v>
      </c>
      <c r="C860" s="11" t="s">
        <v>998</v>
      </c>
      <c r="D860" s="11"/>
      <c r="E860" s="11"/>
      <c r="F860" s="81"/>
      <c r="G860" s="18"/>
      <c r="H860" s="83">
        <v>0</v>
      </c>
      <c r="I860" s="74">
        <f t="shared" si="42"/>
        <v>1105.6777777777777</v>
      </c>
      <c r="J860" s="75"/>
      <c r="K860" s="75"/>
      <c r="L860" s="75"/>
      <c r="M860" s="2">
        <v>450</v>
      </c>
    </row>
    <row r="861" spans="2:13" ht="12.75">
      <c r="B861" s="281"/>
      <c r="H861" s="6">
        <f t="shared" si="40"/>
        <v>0</v>
      </c>
      <c r="I861" s="22">
        <f t="shared" si="41"/>
        <v>0</v>
      </c>
      <c r="M861" s="2">
        <v>450</v>
      </c>
    </row>
    <row r="862" spans="2:13" ht="12.75">
      <c r="B862" s="281"/>
      <c r="H862" s="6">
        <f t="shared" si="40"/>
        <v>0</v>
      </c>
      <c r="I862" s="22">
        <f t="shared" si="41"/>
        <v>0</v>
      </c>
      <c r="M862" s="2">
        <v>450</v>
      </c>
    </row>
    <row r="863" spans="2:13" ht="12.75">
      <c r="B863" s="281"/>
      <c r="H863" s="6">
        <f t="shared" si="40"/>
        <v>0</v>
      </c>
      <c r="I863" s="22">
        <f t="shared" si="41"/>
        <v>0</v>
      </c>
      <c r="M863" s="2">
        <v>450</v>
      </c>
    </row>
    <row r="864" spans="2:13" ht="12.75">
      <c r="B864" s="281"/>
      <c r="H864" s="6">
        <f t="shared" si="40"/>
        <v>0</v>
      </c>
      <c r="I864" s="22">
        <f t="shared" si="41"/>
        <v>0</v>
      </c>
      <c r="M864" s="2">
        <v>450</v>
      </c>
    </row>
    <row r="865" spans="1:13" ht="13.5" thickBot="1">
      <c r="A865" s="57"/>
      <c r="B865" s="288">
        <f>+B871</f>
        <v>400000</v>
      </c>
      <c r="C865" s="57"/>
      <c r="D865" s="67" t="s">
        <v>396</v>
      </c>
      <c r="E865" s="60"/>
      <c r="F865" s="61"/>
      <c r="G865" s="62"/>
      <c r="H865" s="63">
        <f>H864-B865</f>
        <v>-400000</v>
      </c>
      <c r="I865" s="64">
        <f t="shared" si="41"/>
        <v>888.8888888888889</v>
      </c>
      <c r="J865" s="65"/>
      <c r="K865" s="65"/>
      <c r="L865" s="65"/>
      <c r="M865" s="2">
        <v>450</v>
      </c>
    </row>
    <row r="866" spans="2:13" ht="12.75">
      <c r="B866" s="281"/>
      <c r="H866" s="6">
        <v>0</v>
      </c>
      <c r="I866" s="22">
        <f t="shared" si="41"/>
        <v>0</v>
      </c>
      <c r="M866" s="2">
        <v>450</v>
      </c>
    </row>
    <row r="867" spans="2:13" ht="12.75">
      <c r="B867" s="281"/>
      <c r="H867" s="6">
        <v>0</v>
      </c>
      <c r="I867" s="22">
        <f t="shared" si="41"/>
        <v>0</v>
      </c>
      <c r="M867" s="2">
        <v>450</v>
      </c>
    </row>
    <row r="868" spans="1:13" ht="12.75">
      <c r="A868" s="12"/>
      <c r="B868" s="286">
        <v>180000</v>
      </c>
      <c r="C868" s="1" t="s">
        <v>392</v>
      </c>
      <c r="D868" s="1" t="s">
        <v>396</v>
      </c>
      <c r="F868" s="56" t="s">
        <v>394</v>
      </c>
      <c r="G868" s="29" t="s">
        <v>117</v>
      </c>
      <c r="H868" s="6">
        <f>H867-B868</f>
        <v>-180000</v>
      </c>
      <c r="I868" s="82">
        <f t="shared" si="41"/>
        <v>400</v>
      </c>
      <c r="J868" s="15"/>
      <c r="K868" s="15"/>
      <c r="L868" s="15"/>
      <c r="M868" s="2">
        <v>450</v>
      </c>
    </row>
    <row r="869" spans="1:13" ht="12.75">
      <c r="A869" s="12"/>
      <c r="B869" s="286">
        <v>40000</v>
      </c>
      <c r="C869" s="1" t="s">
        <v>392</v>
      </c>
      <c r="D869" s="1" t="s">
        <v>396</v>
      </c>
      <c r="E869" s="12" t="s">
        <v>556</v>
      </c>
      <c r="F869" s="80"/>
      <c r="G869" s="29" t="s">
        <v>117</v>
      </c>
      <c r="H869" s="109">
        <f>H868-B869</f>
        <v>-220000</v>
      </c>
      <c r="I869" s="22">
        <f t="shared" si="41"/>
        <v>88.88888888888889</v>
      </c>
      <c r="M869" s="2">
        <v>450</v>
      </c>
    </row>
    <row r="870" spans="1:13" ht="12.75">
      <c r="A870" s="12"/>
      <c r="B870" s="286">
        <v>180000</v>
      </c>
      <c r="C870" s="12" t="s">
        <v>397</v>
      </c>
      <c r="D870" s="12" t="s">
        <v>396</v>
      </c>
      <c r="E870" s="12" t="s">
        <v>398</v>
      </c>
      <c r="F870" s="80"/>
      <c r="G870" s="29" t="s">
        <v>117</v>
      </c>
      <c r="H870" s="6">
        <f>H868-B870</f>
        <v>-360000</v>
      </c>
      <c r="I870" s="82">
        <f t="shared" si="41"/>
        <v>400</v>
      </c>
      <c r="J870" s="15"/>
      <c r="K870" s="15"/>
      <c r="L870" s="15"/>
      <c r="M870" s="2">
        <v>450</v>
      </c>
    </row>
    <row r="871" spans="1:13" ht="12.75">
      <c r="A871" s="11"/>
      <c r="B871" s="282">
        <f>SUM(B868:B870)</f>
        <v>400000</v>
      </c>
      <c r="C871" s="11" t="s">
        <v>998</v>
      </c>
      <c r="D871" s="11"/>
      <c r="E871" s="11"/>
      <c r="F871" s="81"/>
      <c r="G871" s="18"/>
      <c r="H871" s="83">
        <v>0</v>
      </c>
      <c r="I871" s="84">
        <f t="shared" si="41"/>
        <v>888.8888888888889</v>
      </c>
      <c r="J871" s="75"/>
      <c r="K871" s="75"/>
      <c r="L871" s="75"/>
      <c r="M871" s="2">
        <v>450</v>
      </c>
    </row>
    <row r="872" spans="2:13" ht="12.75">
      <c r="B872" s="55"/>
      <c r="H872" s="6">
        <f t="shared" si="40"/>
        <v>0</v>
      </c>
      <c r="I872" s="22">
        <f t="shared" si="41"/>
        <v>0</v>
      </c>
      <c r="M872" s="2">
        <v>450</v>
      </c>
    </row>
    <row r="873" spans="8:13" ht="12.75">
      <c r="H873" s="6">
        <f t="shared" si="40"/>
        <v>0</v>
      </c>
      <c r="I873" s="22">
        <f t="shared" si="41"/>
        <v>0</v>
      </c>
      <c r="M873" s="2">
        <v>450</v>
      </c>
    </row>
    <row r="874" spans="8:13" ht="12.75">
      <c r="H874" s="6">
        <f t="shared" si="40"/>
        <v>0</v>
      </c>
      <c r="I874" s="22">
        <f t="shared" si="41"/>
        <v>0</v>
      </c>
      <c r="M874" s="2">
        <v>450</v>
      </c>
    </row>
    <row r="875" spans="8:13" ht="12.75">
      <c r="H875" s="6">
        <f t="shared" si="40"/>
        <v>0</v>
      </c>
      <c r="I875" s="22">
        <f t="shared" si="41"/>
        <v>0</v>
      </c>
      <c r="M875" s="2">
        <v>450</v>
      </c>
    </row>
    <row r="876" spans="1:13" ht="13.5" thickBot="1">
      <c r="A876" s="57"/>
      <c r="B876" s="58">
        <f>+B946+B953+B981+B1096+B1111+B1132+B1142+B1150+B1156+B1173</f>
        <v>1666330</v>
      </c>
      <c r="C876" s="60"/>
      <c r="D876" s="85" t="s">
        <v>399</v>
      </c>
      <c r="E876" s="57"/>
      <c r="F876" s="86"/>
      <c r="G876" s="62"/>
      <c r="H876" s="63">
        <f>H875-B876</f>
        <v>-1666330</v>
      </c>
      <c r="I876" s="64">
        <f t="shared" si="41"/>
        <v>3702.9555555555557</v>
      </c>
      <c r="J876" s="65"/>
      <c r="K876" s="65"/>
      <c r="L876" s="65"/>
      <c r="M876" s="2">
        <v>450</v>
      </c>
    </row>
    <row r="877" spans="2:13" ht="12.75">
      <c r="B877" s="28"/>
      <c r="C877" s="12"/>
      <c r="D877" s="12"/>
      <c r="E877" s="12"/>
      <c r="G877" s="29"/>
      <c r="H877" s="6">
        <v>0</v>
      </c>
      <c r="I877" s="22">
        <f t="shared" si="41"/>
        <v>0</v>
      </c>
      <c r="M877" s="2">
        <v>450</v>
      </c>
    </row>
    <row r="878" spans="1:13" s="15" customFormat="1" ht="12.75">
      <c r="A878" s="12"/>
      <c r="B878" s="28"/>
      <c r="C878" s="12"/>
      <c r="D878" s="12"/>
      <c r="E878" s="12"/>
      <c r="F878" s="77"/>
      <c r="G878" s="29"/>
      <c r="H878" s="6">
        <f>H877-B878</f>
        <v>0</v>
      </c>
      <c r="I878" s="39">
        <f t="shared" si="41"/>
        <v>0</v>
      </c>
      <c r="M878" s="2">
        <v>450</v>
      </c>
    </row>
    <row r="879" spans="2:13" ht="12.75">
      <c r="B879" s="160">
        <v>5000</v>
      </c>
      <c r="C879" s="1" t="s">
        <v>31</v>
      </c>
      <c r="D879" s="12" t="s">
        <v>399</v>
      </c>
      <c r="E879" s="32" t="s">
        <v>400</v>
      </c>
      <c r="F879" s="77" t="s">
        <v>401</v>
      </c>
      <c r="G879" s="30" t="s">
        <v>354</v>
      </c>
      <c r="H879" s="6">
        <f aca="true" t="shared" si="43" ref="H879:H942">H878-B879</f>
        <v>-5000</v>
      </c>
      <c r="I879" s="22">
        <v>10</v>
      </c>
      <c r="K879" t="s">
        <v>31</v>
      </c>
      <c r="M879" s="2">
        <v>450</v>
      </c>
    </row>
    <row r="880" spans="2:13" ht="12.75">
      <c r="B880" s="195">
        <v>3000</v>
      </c>
      <c r="C880" s="1" t="s">
        <v>31</v>
      </c>
      <c r="D880" s="12" t="s">
        <v>399</v>
      </c>
      <c r="E880" s="1" t="s">
        <v>400</v>
      </c>
      <c r="F880" s="77" t="s">
        <v>402</v>
      </c>
      <c r="G880" s="27" t="s">
        <v>356</v>
      </c>
      <c r="H880" s="6">
        <f t="shared" si="43"/>
        <v>-8000</v>
      </c>
      <c r="I880" s="22">
        <v>6</v>
      </c>
      <c r="K880" t="s">
        <v>31</v>
      </c>
      <c r="M880" s="2">
        <v>450</v>
      </c>
    </row>
    <row r="881" spans="2:13" ht="12.75">
      <c r="B881" s="195">
        <v>4000</v>
      </c>
      <c r="C881" s="1" t="s">
        <v>31</v>
      </c>
      <c r="D881" s="1" t="s">
        <v>399</v>
      </c>
      <c r="E881" s="1" t="s">
        <v>400</v>
      </c>
      <c r="F881" s="77" t="s">
        <v>403</v>
      </c>
      <c r="G881" s="27" t="s">
        <v>105</v>
      </c>
      <c r="H881" s="6">
        <f t="shared" si="43"/>
        <v>-12000</v>
      </c>
      <c r="I881" s="22">
        <v>8</v>
      </c>
      <c r="K881" t="s">
        <v>31</v>
      </c>
      <c r="M881" s="2">
        <v>450</v>
      </c>
    </row>
    <row r="882" spans="2:14" ht="12.75">
      <c r="B882" s="195">
        <v>3000</v>
      </c>
      <c r="C882" s="1" t="s">
        <v>31</v>
      </c>
      <c r="D882" s="1" t="s">
        <v>399</v>
      </c>
      <c r="E882" s="1" t="s">
        <v>400</v>
      </c>
      <c r="F882" s="77" t="s">
        <v>404</v>
      </c>
      <c r="G882" s="27" t="s">
        <v>107</v>
      </c>
      <c r="H882" s="6">
        <f t="shared" si="43"/>
        <v>-15000</v>
      </c>
      <c r="I882" s="22">
        <v>6</v>
      </c>
      <c r="K882" t="s">
        <v>31</v>
      </c>
      <c r="M882" s="2">
        <v>450</v>
      </c>
      <c r="N882" s="38">
        <v>500</v>
      </c>
    </row>
    <row r="883" spans="2:13" ht="12.75">
      <c r="B883" s="195">
        <v>4000</v>
      </c>
      <c r="C883" s="1" t="s">
        <v>31</v>
      </c>
      <c r="D883" s="1" t="s">
        <v>399</v>
      </c>
      <c r="E883" s="1" t="s">
        <v>400</v>
      </c>
      <c r="F883" s="77" t="s">
        <v>405</v>
      </c>
      <c r="G883" s="27" t="s">
        <v>406</v>
      </c>
      <c r="H883" s="6">
        <f t="shared" si="43"/>
        <v>-19000</v>
      </c>
      <c r="I883" s="22">
        <v>8</v>
      </c>
      <c r="K883" t="s">
        <v>31</v>
      </c>
      <c r="M883" s="2">
        <v>450</v>
      </c>
    </row>
    <row r="884" spans="2:13" ht="12.75">
      <c r="B884" s="195">
        <v>5000</v>
      </c>
      <c r="C884" s="1" t="s">
        <v>31</v>
      </c>
      <c r="D884" s="1" t="s">
        <v>399</v>
      </c>
      <c r="E884" s="1" t="s">
        <v>400</v>
      </c>
      <c r="F884" s="77" t="s">
        <v>407</v>
      </c>
      <c r="G884" s="27" t="s">
        <v>361</v>
      </c>
      <c r="H884" s="6">
        <f t="shared" si="43"/>
        <v>-24000</v>
      </c>
      <c r="I884" s="22">
        <v>2</v>
      </c>
      <c r="K884" t="s">
        <v>31</v>
      </c>
      <c r="M884" s="2">
        <v>450</v>
      </c>
    </row>
    <row r="885" spans="2:13" ht="12.75">
      <c r="B885" s="195">
        <v>4000</v>
      </c>
      <c r="C885" s="1" t="s">
        <v>31</v>
      </c>
      <c r="D885" s="1" t="s">
        <v>399</v>
      </c>
      <c r="E885" s="1" t="s">
        <v>400</v>
      </c>
      <c r="F885" s="77" t="s">
        <v>408</v>
      </c>
      <c r="G885" s="27" t="s">
        <v>34</v>
      </c>
      <c r="H885" s="6">
        <f t="shared" si="43"/>
        <v>-28000</v>
      </c>
      <c r="I885" s="22">
        <v>8</v>
      </c>
      <c r="K885" t="s">
        <v>31</v>
      </c>
      <c r="M885" s="2">
        <v>450</v>
      </c>
    </row>
    <row r="886" spans="2:13" ht="12.75">
      <c r="B886" s="195">
        <v>3000</v>
      </c>
      <c r="C886" s="1" t="s">
        <v>31</v>
      </c>
      <c r="D886" s="1" t="s">
        <v>399</v>
      </c>
      <c r="E886" s="1" t="s">
        <v>400</v>
      </c>
      <c r="F886" s="77" t="s">
        <v>409</v>
      </c>
      <c r="G886" s="27" t="s">
        <v>36</v>
      </c>
      <c r="H886" s="6">
        <f t="shared" si="43"/>
        <v>-31000</v>
      </c>
      <c r="I886" s="22">
        <v>6</v>
      </c>
      <c r="K886" t="s">
        <v>31</v>
      </c>
      <c r="M886" s="2">
        <v>450</v>
      </c>
    </row>
    <row r="887" spans="2:13" ht="12.75">
      <c r="B887" s="195">
        <v>2000</v>
      </c>
      <c r="C887" s="1" t="s">
        <v>31</v>
      </c>
      <c r="D887" s="1" t="s">
        <v>399</v>
      </c>
      <c r="E887" s="1" t="s">
        <v>400</v>
      </c>
      <c r="F887" s="77" t="s">
        <v>410</v>
      </c>
      <c r="G887" s="27" t="s">
        <v>411</v>
      </c>
      <c r="H887" s="6">
        <f t="shared" si="43"/>
        <v>-33000</v>
      </c>
      <c r="I887" s="22">
        <v>4</v>
      </c>
      <c r="K887" t="s">
        <v>31</v>
      </c>
      <c r="M887" s="2">
        <v>450</v>
      </c>
    </row>
    <row r="888" spans="2:13" ht="12.75">
      <c r="B888" s="195">
        <v>3000</v>
      </c>
      <c r="C888" s="1" t="s">
        <v>31</v>
      </c>
      <c r="D888" s="1" t="s">
        <v>399</v>
      </c>
      <c r="E888" s="1" t="s">
        <v>400</v>
      </c>
      <c r="F888" s="77" t="s">
        <v>412</v>
      </c>
      <c r="G888" s="27" t="s">
        <v>91</v>
      </c>
      <c r="H888" s="6">
        <f t="shared" si="43"/>
        <v>-36000</v>
      </c>
      <c r="I888" s="22">
        <v>6</v>
      </c>
      <c r="K888" t="s">
        <v>31</v>
      </c>
      <c r="M888" s="2">
        <v>450</v>
      </c>
    </row>
    <row r="889" spans="2:13" ht="12.75">
      <c r="B889" s="195">
        <v>2000</v>
      </c>
      <c r="C889" s="1" t="s">
        <v>31</v>
      </c>
      <c r="D889" s="1" t="s">
        <v>399</v>
      </c>
      <c r="E889" s="1" t="s">
        <v>400</v>
      </c>
      <c r="F889" s="77" t="s">
        <v>413</v>
      </c>
      <c r="G889" s="27" t="s">
        <v>65</v>
      </c>
      <c r="H889" s="6">
        <f t="shared" si="43"/>
        <v>-38000</v>
      </c>
      <c r="I889" s="22">
        <v>4</v>
      </c>
      <c r="K889" t="s">
        <v>31</v>
      </c>
      <c r="M889" s="2">
        <v>450</v>
      </c>
    </row>
    <row r="890" spans="2:13" ht="12.75">
      <c r="B890" s="195">
        <v>5000</v>
      </c>
      <c r="C890" s="1" t="s">
        <v>31</v>
      </c>
      <c r="D890" s="1" t="s">
        <v>399</v>
      </c>
      <c r="E890" s="1" t="s">
        <v>400</v>
      </c>
      <c r="F890" s="77" t="s">
        <v>414</v>
      </c>
      <c r="G890" s="27" t="s">
        <v>71</v>
      </c>
      <c r="H890" s="6">
        <f t="shared" si="43"/>
        <v>-43000</v>
      </c>
      <c r="I890" s="22">
        <v>10</v>
      </c>
      <c r="K890" t="s">
        <v>31</v>
      </c>
      <c r="M890" s="2">
        <v>450</v>
      </c>
    </row>
    <row r="891" spans="2:13" ht="12.75">
      <c r="B891" s="195">
        <v>3000</v>
      </c>
      <c r="C891" s="1" t="s">
        <v>31</v>
      </c>
      <c r="D891" s="1" t="s">
        <v>399</v>
      </c>
      <c r="E891" s="1" t="s">
        <v>400</v>
      </c>
      <c r="F891" s="77" t="s">
        <v>415</v>
      </c>
      <c r="G891" s="27" t="s">
        <v>114</v>
      </c>
      <c r="H891" s="6">
        <f t="shared" si="43"/>
        <v>-46000</v>
      </c>
      <c r="I891" s="22">
        <v>6</v>
      </c>
      <c r="K891" t="s">
        <v>31</v>
      </c>
      <c r="M891" s="2">
        <v>450</v>
      </c>
    </row>
    <row r="892" spans="2:13" ht="12.75">
      <c r="B892" s="195">
        <v>6000</v>
      </c>
      <c r="C892" s="1" t="s">
        <v>31</v>
      </c>
      <c r="D892" s="1" t="s">
        <v>399</v>
      </c>
      <c r="E892" s="1" t="s">
        <v>400</v>
      </c>
      <c r="F892" s="77" t="s">
        <v>416</v>
      </c>
      <c r="G892" s="27" t="s">
        <v>117</v>
      </c>
      <c r="H892" s="6">
        <f t="shared" si="43"/>
        <v>-52000</v>
      </c>
      <c r="I892" s="22">
        <v>12</v>
      </c>
      <c r="K892" t="s">
        <v>31</v>
      </c>
      <c r="M892" s="2">
        <v>450</v>
      </c>
    </row>
    <row r="893" spans="2:13" ht="12.75">
      <c r="B893" s="195">
        <v>5000</v>
      </c>
      <c r="C893" s="1" t="s">
        <v>31</v>
      </c>
      <c r="D893" s="1" t="s">
        <v>399</v>
      </c>
      <c r="E893" s="1" t="s">
        <v>400</v>
      </c>
      <c r="F893" s="77" t="s">
        <v>417</v>
      </c>
      <c r="G893" s="27" t="s">
        <v>177</v>
      </c>
      <c r="H893" s="6">
        <f t="shared" si="43"/>
        <v>-57000</v>
      </c>
      <c r="I893" s="22">
        <v>10</v>
      </c>
      <c r="K893" t="s">
        <v>31</v>
      </c>
      <c r="M893" s="2">
        <v>450</v>
      </c>
    </row>
    <row r="894" spans="2:13" ht="12.75">
      <c r="B894" s="195">
        <v>5000</v>
      </c>
      <c r="C894" s="1" t="s">
        <v>31</v>
      </c>
      <c r="D894" s="1" t="s">
        <v>399</v>
      </c>
      <c r="E894" s="1" t="s">
        <v>400</v>
      </c>
      <c r="F894" s="77" t="s">
        <v>418</v>
      </c>
      <c r="G894" s="27" t="s">
        <v>172</v>
      </c>
      <c r="H894" s="6">
        <f t="shared" si="43"/>
        <v>-62000</v>
      </c>
      <c r="I894" s="22">
        <v>10</v>
      </c>
      <c r="K894" t="s">
        <v>31</v>
      </c>
      <c r="M894" s="2">
        <v>450</v>
      </c>
    </row>
    <row r="895" spans="2:13" ht="12.75">
      <c r="B895" s="195">
        <v>5000</v>
      </c>
      <c r="C895" s="1" t="s">
        <v>31</v>
      </c>
      <c r="D895" s="1" t="s">
        <v>399</v>
      </c>
      <c r="E895" s="1" t="s">
        <v>400</v>
      </c>
      <c r="F895" s="77" t="s">
        <v>419</v>
      </c>
      <c r="G895" s="27" t="s">
        <v>227</v>
      </c>
      <c r="H895" s="6">
        <f t="shared" si="43"/>
        <v>-67000</v>
      </c>
      <c r="I895" s="22">
        <v>10</v>
      </c>
      <c r="K895" t="s">
        <v>31</v>
      </c>
      <c r="M895" s="2">
        <v>450</v>
      </c>
    </row>
    <row r="896" spans="2:13" ht="12.75">
      <c r="B896" s="195">
        <v>5000</v>
      </c>
      <c r="C896" s="1" t="s">
        <v>31</v>
      </c>
      <c r="D896" s="1" t="s">
        <v>399</v>
      </c>
      <c r="E896" s="1" t="s">
        <v>400</v>
      </c>
      <c r="F896" s="77" t="s">
        <v>420</v>
      </c>
      <c r="G896" s="27" t="s">
        <v>230</v>
      </c>
      <c r="H896" s="6">
        <f t="shared" si="43"/>
        <v>-72000</v>
      </c>
      <c r="I896" s="22">
        <v>10</v>
      </c>
      <c r="K896" t="s">
        <v>31</v>
      </c>
      <c r="M896" s="2">
        <v>450</v>
      </c>
    </row>
    <row r="897" spans="2:13" ht="12.75">
      <c r="B897" s="195">
        <v>5000</v>
      </c>
      <c r="C897" s="1" t="s">
        <v>31</v>
      </c>
      <c r="D897" s="1" t="s">
        <v>399</v>
      </c>
      <c r="E897" s="1" t="s">
        <v>400</v>
      </c>
      <c r="F897" s="77" t="s">
        <v>421</v>
      </c>
      <c r="G897" s="27" t="s">
        <v>232</v>
      </c>
      <c r="H897" s="6">
        <f t="shared" si="43"/>
        <v>-77000</v>
      </c>
      <c r="I897" s="22">
        <v>10</v>
      </c>
      <c r="K897" t="s">
        <v>31</v>
      </c>
      <c r="M897" s="2">
        <v>450</v>
      </c>
    </row>
    <row r="898" spans="2:13" ht="12.75">
      <c r="B898" s="195">
        <v>5000</v>
      </c>
      <c r="C898" s="1" t="s">
        <v>31</v>
      </c>
      <c r="D898" s="1" t="s">
        <v>399</v>
      </c>
      <c r="E898" s="1" t="s">
        <v>400</v>
      </c>
      <c r="F898" s="77" t="s">
        <v>422</v>
      </c>
      <c r="G898" s="27" t="s">
        <v>259</v>
      </c>
      <c r="H898" s="6">
        <f t="shared" si="43"/>
        <v>-82000</v>
      </c>
      <c r="I898" s="22">
        <v>10</v>
      </c>
      <c r="K898" t="s">
        <v>31</v>
      </c>
      <c r="M898" s="2">
        <v>450</v>
      </c>
    </row>
    <row r="899" spans="2:13" ht="12.75">
      <c r="B899" s="195">
        <v>5000</v>
      </c>
      <c r="C899" s="1" t="s">
        <v>31</v>
      </c>
      <c r="D899" s="1" t="s">
        <v>399</v>
      </c>
      <c r="E899" s="1" t="s">
        <v>400</v>
      </c>
      <c r="F899" s="77" t="s">
        <v>423</v>
      </c>
      <c r="G899" s="27" t="s">
        <v>322</v>
      </c>
      <c r="H899" s="6">
        <f t="shared" si="43"/>
        <v>-87000</v>
      </c>
      <c r="I899" s="22">
        <v>10</v>
      </c>
      <c r="K899" t="s">
        <v>31</v>
      </c>
      <c r="M899" s="2">
        <v>450</v>
      </c>
    </row>
    <row r="900" spans="2:13" ht="12.75">
      <c r="B900" s="195">
        <v>2500</v>
      </c>
      <c r="C900" s="1" t="s">
        <v>31</v>
      </c>
      <c r="D900" s="12" t="s">
        <v>399</v>
      </c>
      <c r="E900" s="1" t="s">
        <v>424</v>
      </c>
      <c r="F900" s="77" t="s">
        <v>425</v>
      </c>
      <c r="G900" s="27" t="s">
        <v>356</v>
      </c>
      <c r="H900" s="6">
        <f t="shared" si="43"/>
        <v>-89500</v>
      </c>
      <c r="I900" s="22">
        <v>5</v>
      </c>
      <c r="K900" t="s">
        <v>31</v>
      </c>
      <c r="M900" s="2">
        <v>450</v>
      </c>
    </row>
    <row r="901" spans="2:13" ht="12.75">
      <c r="B901" s="195">
        <v>2500</v>
      </c>
      <c r="C901" s="1" t="s">
        <v>31</v>
      </c>
      <c r="D901" s="1" t="s">
        <v>399</v>
      </c>
      <c r="E901" s="1" t="s">
        <v>424</v>
      </c>
      <c r="F901" s="77" t="s">
        <v>426</v>
      </c>
      <c r="G901" s="27" t="s">
        <v>358</v>
      </c>
      <c r="H901" s="6">
        <f t="shared" si="43"/>
        <v>-92000</v>
      </c>
      <c r="I901" s="22">
        <v>5</v>
      </c>
      <c r="K901" t="s">
        <v>31</v>
      </c>
      <c r="M901" s="2">
        <v>450</v>
      </c>
    </row>
    <row r="902" spans="2:13" ht="12.75">
      <c r="B902" s="160">
        <v>4000</v>
      </c>
      <c r="C902" s="1" t="s">
        <v>31</v>
      </c>
      <c r="D902" s="12" t="s">
        <v>399</v>
      </c>
      <c r="E902" s="12" t="s">
        <v>427</v>
      </c>
      <c r="F902" s="77" t="s">
        <v>428</v>
      </c>
      <c r="G902" s="29" t="s">
        <v>354</v>
      </c>
      <c r="H902" s="6">
        <f t="shared" si="43"/>
        <v>-96000</v>
      </c>
      <c r="I902" s="22">
        <v>8</v>
      </c>
      <c r="K902" t="s">
        <v>31</v>
      </c>
      <c r="M902" s="2">
        <v>450</v>
      </c>
    </row>
    <row r="903" spans="2:13" ht="12.75">
      <c r="B903" s="195">
        <v>3000</v>
      </c>
      <c r="C903" s="1" t="s">
        <v>31</v>
      </c>
      <c r="D903" s="12" t="s">
        <v>399</v>
      </c>
      <c r="E903" s="1" t="s">
        <v>427</v>
      </c>
      <c r="F903" s="77" t="s">
        <v>429</v>
      </c>
      <c r="G903" s="27" t="s">
        <v>356</v>
      </c>
      <c r="H903" s="6">
        <f t="shared" si="43"/>
        <v>-99000</v>
      </c>
      <c r="I903" s="22">
        <v>6</v>
      </c>
      <c r="K903" t="s">
        <v>31</v>
      </c>
      <c r="M903" s="2">
        <v>450</v>
      </c>
    </row>
    <row r="904" spans="2:13" ht="12.75">
      <c r="B904" s="195">
        <v>2000</v>
      </c>
      <c r="C904" s="1" t="s">
        <v>31</v>
      </c>
      <c r="D904" s="1" t="s">
        <v>399</v>
      </c>
      <c r="E904" s="1" t="s">
        <v>427</v>
      </c>
      <c r="F904" s="77" t="s">
        <v>430</v>
      </c>
      <c r="G904" s="27" t="s">
        <v>358</v>
      </c>
      <c r="H904" s="6">
        <f t="shared" si="43"/>
        <v>-101000</v>
      </c>
      <c r="I904" s="22">
        <v>4</v>
      </c>
      <c r="K904" t="s">
        <v>31</v>
      </c>
      <c r="M904" s="2">
        <v>450</v>
      </c>
    </row>
    <row r="905" spans="2:13" ht="12.75">
      <c r="B905" s="195">
        <v>2000</v>
      </c>
      <c r="C905" s="1" t="s">
        <v>31</v>
      </c>
      <c r="D905" s="1" t="s">
        <v>399</v>
      </c>
      <c r="E905" s="1" t="s">
        <v>427</v>
      </c>
      <c r="F905" s="77" t="s">
        <v>431</v>
      </c>
      <c r="G905" s="27" t="s">
        <v>432</v>
      </c>
      <c r="H905" s="6">
        <f t="shared" si="43"/>
        <v>-103000</v>
      </c>
      <c r="I905" s="22">
        <v>4</v>
      </c>
      <c r="K905" t="s">
        <v>31</v>
      </c>
      <c r="M905" s="2">
        <v>450</v>
      </c>
    </row>
    <row r="906" spans="2:13" ht="12.75">
      <c r="B906" s="195">
        <v>2000</v>
      </c>
      <c r="C906" s="1" t="s">
        <v>31</v>
      </c>
      <c r="D906" s="1" t="s">
        <v>399</v>
      </c>
      <c r="E906" s="1" t="s">
        <v>427</v>
      </c>
      <c r="F906" s="77" t="s">
        <v>433</v>
      </c>
      <c r="G906" s="27" t="s">
        <v>105</v>
      </c>
      <c r="H906" s="6">
        <f t="shared" si="43"/>
        <v>-105000</v>
      </c>
      <c r="I906" s="22">
        <v>4</v>
      </c>
      <c r="K906" t="s">
        <v>31</v>
      </c>
      <c r="M906" s="2">
        <v>450</v>
      </c>
    </row>
    <row r="907" spans="2:13" ht="12.75">
      <c r="B907" s="195">
        <v>1000</v>
      </c>
      <c r="C907" s="1" t="s">
        <v>31</v>
      </c>
      <c r="D907" s="1" t="s">
        <v>399</v>
      </c>
      <c r="E907" s="1" t="s">
        <v>427</v>
      </c>
      <c r="F907" s="77" t="s">
        <v>434</v>
      </c>
      <c r="G907" s="27" t="s">
        <v>107</v>
      </c>
      <c r="H907" s="6">
        <f t="shared" si="43"/>
        <v>-106000</v>
      </c>
      <c r="I907" s="22">
        <v>2</v>
      </c>
      <c r="K907" t="s">
        <v>31</v>
      </c>
      <c r="M907" s="2">
        <v>450</v>
      </c>
    </row>
    <row r="908" spans="2:13" ht="12.75">
      <c r="B908" s="195">
        <v>2000</v>
      </c>
      <c r="C908" s="1" t="s">
        <v>31</v>
      </c>
      <c r="D908" s="1" t="s">
        <v>399</v>
      </c>
      <c r="E908" s="1" t="s">
        <v>427</v>
      </c>
      <c r="F908" s="77" t="s">
        <v>435</v>
      </c>
      <c r="G908" s="27" t="s">
        <v>34</v>
      </c>
      <c r="H908" s="6">
        <f t="shared" si="43"/>
        <v>-108000</v>
      </c>
      <c r="I908" s="22">
        <v>4</v>
      </c>
      <c r="K908" t="s">
        <v>31</v>
      </c>
      <c r="M908" s="2">
        <v>450</v>
      </c>
    </row>
    <row r="909" spans="2:13" ht="12.75">
      <c r="B909" s="195">
        <v>2000</v>
      </c>
      <c r="C909" s="1" t="s">
        <v>31</v>
      </c>
      <c r="D909" s="1" t="s">
        <v>399</v>
      </c>
      <c r="E909" s="1" t="s">
        <v>427</v>
      </c>
      <c r="F909" s="77" t="s">
        <v>436</v>
      </c>
      <c r="G909" s="27" t="s">
        <v>36</v>
      </c>
      <c r="H909" s="6">
        <f t="shared" si="43"/>
        <v>-110000</v>
      </c>
      <c r="I909" s="22">
        <v>4</v>
      </c>
      <c r="K909" t="s">
        <v>31</v>
      </c>
      <c r="M909" s="2">
        <v>450</v>
      </c>
    </row>
    <row r="910" spans="2:13" ht="12.75">
      <c r="B910" s="195">
        <v>3000</v>
      </c>
      <c r="C910" s="1" t="s">
        <v>31</v>
      </c>
      <c r="D910" s="1" t="s">
        <v>399</v>
      </c>
      <c r="E910" s="1" t="s">
        <v>427</v>
      </c>
      <c r="F910" s="77" t="s">
        <v>437</v>
      </c>
      <c r="G910" s="27" t="s">
        <v>91</v>
      </c>
      <c r="H910" s="6">
        <f t="shared" si="43"/>
        <v>-113000</v>
      </c>
      <c r="I910" s="22">
        <v>6</v>
      </c>
      <c r="K910" t="s">
        <v>31</v>
      </c>
      <c r="M910" s="2">
        <v>450</v>
      </c>
    </row>
    <row r="911" spans="2:13" ht="12.75">
      <c r="B911" s="195">
        <v>2000</v>
      </c>
      <c r="C911" s="1" t="s">
        <v>31</v>
      </c>
      <c r="D911" s="1" t="s">
        <v>399</v>
      </c>
      <c r="E911" s="1" t="s">
        <v>427</v>
      </c>
      <c r="F911" s="77" t="s">
        <v>438</v>
      </c>
      <c r="G911" s="27" t="s">
        <v>65</v>
      </c>
      <c r="H911" s="6">
        <f t="shared" si="43"/>
        <v>-115000</v>
      </c>
      <c r="I911" s="22">
        <v>4</v>
      </c>
      <c r="K911" t="s">
        <v>31</v>
      </c>
      <c r="M911" s="2">
        <v>450</v>
      </c>
    </row>
    <row r="912" spans="2:13" ht="12.75">
      <c r="B912" s="195">
        <v>3000</v>
      </c>
      <c r="C912" s="1" t="s">
        <v>31</v>
      </c>
      <c r="D912" s="1" t="s">
        <v>399</v>
      </c>
      <c r="E912" s="1" t="s">
        <v>427</v>
      </c>
      <c r="F912" s="77" t="s">
        <v>439</v>
      </c>
      <c r="G912" s="27" t="s">
        <v>71</v>
      </c>
      <c r="H912" s="6">
        <f t="shared" si="43"/>
        <v>-118000</v>
      </c>
      <c r="I912" s="22">
        <v>6</v>
      </c>
      <c r="K912" t="s">
        <v>31</v>
      </c>
      <c r="M912" s="2">
        <v>450</v>
      </c>
    </row>
    <row r="913" spans="2:13" ht="12.75">
      <c r="B913" s="195">
        <v>2000</v>
      </c>
      <c r="C913" s="1" t="s">
        <v>31</v>
      </c>
      <c r="D913" s="1" t="s">
        <v>399</v>
      </c>
      <c r="E913" s="1" t="s">
        <v>427</v>
      </c>
      <c r="F913" s="77" t="s">
        <v>440</v>
      </c>
      <c r="G913" s="27" t="s">
        <v>73</v>
      </c>
      <c r="H913" s="6">
        <f t="shared" si="43"/>
        <v>-120000</v>
      </c>
      <c r="I913" s="22">
        <v>4</v>
      </c>
      <c r="K913" t="s">
        <v>31</v>
      </c>
      <c r="M913" s="2">
        <v>450</v>
      </c>
    </row>
    <row r="914" spans="2:13" ht="12.75">
      <c r="B914" s="195">
        <v>2000</v>
      </c>
      <c r="C914" s="1" t="s">
        <v>31</v>
      </c>
      <c r="D914" s="1" t="s">
        <v>399</v>
      </c>
      <c r="E914" s="1" t="s">
        <v>427</v>
      </c>
      <c r="F914" s="77" t="s">
        <v>441</v>
      </c>
      <c r="G914" s="27" t="s">
        <v>367</v>
      </c>
      <c r="H914" s="6">
        <f t="shared" si="43"/>
        <v>-122000</v>
      </c>
      <c r="I914" s="22">
        <v>4</v>
      </c>
      <c r="K914" t="s">
        <v>31</v>
      </c>
      <c r="M914" s="2">
        <v>450</v>
      </c>
    </row>
    <row r="915" spans="2:13" ht="12.75">
      <c r="B915" s="195">
        <v>3000</v>
      </c>
      <c r="C915" s="1" t="s">
        <v>31</v>
      </c>
      <c r="D915" s="1" t="s">
        <v>399</v>
      </c>
      <c r="E915" s="1" t="s">
        <v>427</v>
      </c>
      <c r="F915" s="77" t="s">
        <v>442</v>
      </c>
      <c r="G915" s="27" t="s">
        <v>117</v>
      </c>
      <c r="H915" s="6">
        <f t="shared" si="43"/>
        <v>-125000</v>
      </c>
      <c r="I915" s="22">
        <v>6</v>
      </c>
      <c r="K915" t="s">
        <v>31</v>
      </c>
      <c r="M915" s="2">
        <v>450</v>
      </c>
    </row>
    <row r="916" spans="2:13" ht="12.75">
      <c r="B916" s="195">
        <v>3000</v>
      </c>
      <c r="C916" s="1" t="s">
        <v>31</v>
      </c>
      <c r="D916" s="1" t="s">
        <v>399</v>
      </c>
      <c r="E916" s="1" t="s">
        <v>427</v>
      </c>
      <c r="F916" s="77" t="s">
        <v>443</v>
      </c>
      <c r="G916" s="27" t="s">
        <v>177</v>
      </c>
      <c r="H916" s="6">
        <f t="shared" si="43"/>
        <v>-128000</v>
      </c>
      <c r="I916" s="22">
        <v>6</v>
      </c>
      <c r="K916" t="s">
        <v>31</v>
      </c>
      <c r="M916" s="2">
        <v>450</v>
      </c>
    </row>
    <row r="917" spans="2:13" ht="12.75">
      <c r="B917" s="195">
        <v>3000</v>
      </c>
      <c r="C917" s="1" t="s">
        <v>31</v>
      </c>
      <c r="D917" s="1" t="s">
        <v>399</v>
      </c>
      <c r="E917" s="1" t="s">
        <v>427</v>
      </c>
      <c r="F917" s="77" t="s">
        <v>444</v>
      </c>
      <c r="G917" s="27" t="s">
        <v>172</v>
      </c>
      <c r="H917" s="6">
        <f t="shared" si="43"/>
        <v>-131000</v>
      </c>
      <c r="I917" s="22">
        <v>6</v>
      </c>
      <c r="K917" t="s">
        <v>31</v>
      </c>
      <c r="M917" s="2">
        <v>450</v>
      </c>
    </row>
    <row r="918" spans="2:13" ht="12.75">
      <c r="B918" s="256">
        <v>3000</v>
      </c>
      <c r="C918" s="1" t="s">
        <v>31</v>
      </c>
      <c r="D918" s="1" t="s">
        <v>399</v>
      </c>
      <c r="E918" s="1" t="s">
        <v>427</v>
      </c>
      <c r="F918" s="77" t="s">
        <v>445</v>
      </c>
      <c r="G918" s="27" t="s">
        <v>227</v>
      </c>
      <c r="H918" s="6">
        <f t="shared" si="43"/>
        <v>-134000</v>
      </c>
      <c r="I918" s="22">
        <v>6</v>
      </c>
      <c r="K918" t="s">
        <v>31</v>
      </c>
      <c r="M918" s="2">
        <v>450</v>
      </c>
    </row>
    <row r="919" spans="2:13" ht="12.75">
      <c r="B919" s="195">
        <v>3000</v>
      </c>
      <c r="C919" s="1" t="s">
        <v>31</v>
      </c>
      <c r="D919" s="1" t="s">
        <v>399</v>
      </c>
      <c r="E919" s="1" t="s">
        <v>427</v>
      </c>
      <c r="F919" s="77" t="s">
        <v>446</v>
      </c>
      <c r="G919" s="27" t="s">
        <v>230</v>
      </c>
      <c r="H919" s="6">
        <f t="shared" si="43"/>
        <v>-137000</v>
      </c>
      <c r="I919" s="22">
        <v>6</v>
      </c>
      <c r="K919" t="s">
        <v>31</v>
      </c>
      <c r="M919" s="2">
        <v>450</v>
      </c>
    </row>
    <row r="920" spans="2:13" ht="12.75">
      <c r="B920" s="195">
        <v>3000</v>
      </c>
      <c r="C920" s="1" t="s">
        <v>31</v>
      </c>
      <c r="D920" s="1" t="s">
        <v>399</v>
      </c>
      <c r="E920" s="1" t="s">
        <v>427</v>
      </c>
      <c r="F920" s="77" t="s">
        <v>447</v>
      </c>
      <c r="G920" s="27" t="s">
        <v>232</v>
      </c>
      <c r="H920" s="6">
        <f t="shared" si="43"/>
        <v>-140000</v>
      </c>
      <c r="I920" s="22">
        <v>6</v>
      </c>
      <c r="K920" t="s">
        <v>31</v>
      </c>
      <c r="M920" s="2">
        <v>450</v>
      </c>
    </row>
    <row r="921" spans="2:13" ht="12.75">
      <c r="B921" s="195">
        <v>3000</v>
      </c>
      <c r="C921" s="1" t="s">
        <v>31</v>
      </c>
      <c r="D921" s="1" t="s">
        <v>399</v>
      </c>
      <c r="E921" s="1" t="s">
        <v>427</v>
      </c>
      <c r="F921" s="77" t="s">
        <v>448</v>
      </c>
      <c r="G921" s="27" t="s">
        <v>259</v>
      </c>
      <c r="H921" s="6">
        <f t="shared" si="43"/>
        <v>-143000</v>
      </c>
      <c r="I921" s="22">
        <v>6</v>
      </c>
      <c r="K921" t="s">
        <v>31</v>
      </c>
      <c r="M921" s="2">
        <v>450</v>
      </c>
    </row>
    <row r="922" spans="2:13" ht="12.75">
      <c r="B922" s="195">
        <v>2500</v>
      </c>
      <c r="C922" s="1" t="s">
        <v>31</v>
      </c>
      <c r="D922" s="1" t="s">
        <v>399</v>
      </c>
      <c r="E922" s="1" t="s">
        <v>449</v>
      </c>
      <c r="F922" s="77" t="s">
        <v>450</v>
      </c>
      <c r="G922" s="27" t="s">
        <v>356</v>
      </c>
      <c r="H922" s="6">
        <f t="shared" si="43"/>
        <v>-145500</v>
      </c>
      <c r="I922" s="22">
        <v>5</v>
      </c>
      <c r="K922" t="s">
        <v>31</v>
      </c>
      <c r="M922" s="2">
        <v>450</v>
      </c>
    </row>
    <row r="923" spans="2:13" ht="12.75">
      <c r="B923" s="195">
        <v>2500</v>
      </c>
      <c r="C923" s="1" t="s">
        <v>31</v>
      </c>
      <c r="D923" s="1" t="s">
        <v>399</v>
      </c>
      <c r="E923" s="1" t="s">
        <v>449</v>
      </c>
      <c r="F923" s="77" t="s">
        <v>451</v>
      </c>
      <c r="G923" s="27" t="s">
        <v>105</v>
      </c>
      <c r="H923" s="6">
        <f t="shared" si="43"/>
        <v>-148000</v>
      </c>
      <c r="I923" s="22">
        <v>5</v>
      </c>
      <c r="K923" t="s">
        <v>31</v>
      </c>
      <c r="M923" s="2">
        <v>450</v>
      </c>
    </row>
    <row r="924" spans="2:13" ht="12.75">
      <c r="B924" s="195">
        <v>2500</v>
      </c>
      <c r="C924" s="1" t="s">
        <v>31</v>
      </c>
      <c r="D924" s="1" t="s">
        <v>399</v>
      </c>
      <c r="E924" s="1" t="s">
        <v>449</v>
      </c>
      <c r="F924" s="77" t="s">
        <v>452</v>
      </c>
      <c r="G924" s="27" t="s">
        <v>34</v>
      </c>
      <c r="H924" s="6">
        <f t="shared" si="43"/>
        <v>-150500</v>
      </c>
      <c r="I924" s="22">
        <v>5</v>
      </c>
      <c r="K924" t="s">
        <v>31</v>
      </c>
      <c r="M924" s="2">
        <v>450</v>
      </c>
    </row>
    <row r="925" spans="2:13" ht="12.75">
      <c r="B925" s="195">
        <v>2500</v>
      </c>
      <c r="C925" s="1" t="s">
        <v>31</v>
      </c>
      <c r="D925" s="1" t="s">
        <v>399</v>
      </c>
      <c r="E925" s="1" t="s">
        <v>449</v>
      </c>
      <c r="F925" s="77" t="s">
        <v>453</v>
      </c>
      <c r="G925" s="27" t="s">
        <v>454</v>
      </c>
      <c r="H925" s="6">
        <f t="shared" si="43"/>
        <v>-153000</v>
      </c>
      <c r="I925" s="22">
        <v>5</v>
      </c>
      <c r="K925" t="s">
        <v>31</v>
      </c>
      <c r="M925" s="2">
        <v>450</v>
      </c>
    </row>
    <row r="926" spans="2:13" ht="12.75">
      <c r="B926" s="256">
        <v>2500</v>
      </c>
      <c r="C926" s="1" t="s">
        <v>31</v>
      </c>
      <c r="D926" s="1" t="s">
        <v>399</v>
      </c>
      <c r="E926" s="1" t="s">
        <v>449</v>
      </c>
      <c r="F926" s="77" t="s">
        <v>455</v>
      </c>
      <c r="G926" s="27" t="s">
        <v>91</v>
      </c>
      <c r="H926" s="6">
        <f t="shared" si="43"/>
        <v>-155500</v>
      </c>
      <c r="I926" s="22">
        <v>5</v>
      </c>
      <c r="K926" t="s">
        <v>31</v>
      </c>
      <c r="M926" s="2">
        <v>450</v>
      </c>
    </row>
    <row r="927" spans="2:13" ht="12.75">
      <c r="B927" s="195">
        <v>2500</v>
      </c>
      <c r="C927" s="1" t="s">
        <v>31</v>
      </c>
      <c r="D927" s="1" t="s">
        <v>399</v>
      </c>
      <c r="E927" s="1" t="s">
        <v>449</v>
      </c>
      <c r="F927" s="77" t="s">
        <v>456</v>
      </c>
      <c r="G927" s="27" t="s">
        <v>71</v>
      </c>
      <c r="H927" s="6">
        <f t="shared" si="43"/>
        <v>-158000</v>
      </c>
      <c r="I927" s="22">
        <v>5</v>
      </c>
      <c r="K927" t="s">
        <v>31</v>
      </c>
      <c r="M927" s="2">
        <v>450</v>
      </c>
    </row>
    <row r="928" spans="2:13" ht="12.75">
      <c r="B928" s="195">
        <v>2500</v>
      </c>
      <c r="C928" s="1" t="s">
        <v>31</v>
      </c>
      <c r="D928" s="1" t="s">
        <v>399</v>
      </c>
      <c r="E928" s="1" t="s">
        <v>449</v>
      </c>
      <c r="F928" s="77" t="s">
        <v>457</v>
      </c>
      <c r="G928" s="27" t="s">
        <v>114</v>
      </c>
      <c r="H928" s="6">
        <f t="shared" si="43"/>
        <v>-160500</v>
      </c>
      <c r="I928" s="22">
        <v>5</v>
      </c>
      <c r="K928" t="s">
        <v>31</v>
      </c>
      <c r="M928" s="2">
        <v>450</v>
      </c>
    </row>
    <row r="929" spans="2:13" ht="12.75">
      <c r="B929" s="195">
        <v>2500</v>
      </c>
      <c r="C929" s="1" t="s">
        <v>31</v>
      </c>
      <c r="D929" s="1" t="s">
        <v>399</v>
      </c>
      <c r="E929" s="1" t="s">
        <v>449</v>
      </c>
      <c r="F929" s="77" t="s">
        <v>458</v>
      </c>
      <c r="G929" s="27" t="s">
        <v>73</v>
      </c>
      <c r="H929" s="6">
        <f t="shared" si="43"/>
        <v>-163000</v>
      </c>
      <c r="I929" s="22">
        <v>5</v>
      </c>
      <c r="K929" t="s">
        <v>31</v>
      </c>
      <c r="M929" s="2">
        <v>450</v>
      </c>
    </row>
    <row r="930" spans="2:13" ht="12.75">
      <c r="B930" s="195">
        <v>2500</v>
      </c>
      <c r="C930" s="1" t="s">
        <v>31</v>
      </c>
      <c r="D930" s="1" t="s">
        <v>399</v>
      </c>
      <c r="E930" s="1" t="s">
        <v>449</v>
      </c>
      <c r="F930" s="77" t="s">
        <v>459</v>
      </c>
      <c r="G930" s="27" t="s">
        <v>117</v>
      </c>
      <c r="H930" s="6">
        <f t="shared" si="43"/>
        <v>-165500</v>
      </c>
      <c r="I930" s="22">
        <v>5</v>
      </c>
      <c r="K930" t="s">
        <v>31</v>
      </c>
      <c r="M930" s="2">
        <v>450</v>
      </c>
    </row>
    <row r="931" spans="2:13" ht="12.75">
      <c r="B931" s="195">
        <v>2500</v>
      </c>
      <c r="C931" s="1" t="s">
        <v>31</v>
      </c>
      <c r="D931" s="1" t="s">
        <v>399</v>
      </c>
      <c r="E931" s="1" t="s">
        <v>449</v>
      </c>
      <c r="F931" s="77" t="s">
        <v>460</v>
      </c>
      <c r="G931" s="27" t="s">
        <v>177</v>
      </c>
      <c r="H931" s="6">
        <f t="shared" si="43"/>
        <v>-168000</v>
      </c>
      <c r="I931" s="22">
        <v>5</v>
      </c>
      <c r="K931" t="s">
        <v>31</v>
      </c>
      <c r="M931" s="2">
        <v>450</v>
      </c>
    </row>
    <row r="932" spans="2:13" ht="12.75">
      <c r="B932" s="195">
        <v>2500</v>
      </c>
      <c r="C932" s="1" t="s">
        <v>31</v>
      </c>
      <c r="D932" s="1" t="s">
        <v>399</v>
      </c>
      <c r="E932" s="1" t="s">
        <v>449</v>
      </c>
      <c r="F932" s="77" t="s">
        <v>461</v>
      </c>
      <c r="G932" s="27" t="s">
        <v>172</v>
      </c>
      <c r="H932" s="6">
        <f t="shared" si="43"/>
        <v>-170500</v>
      </c>
      <c r="I932" s="22">
        <v>5</v>
      </c>
      <c r="K932" t="s">
        <v>31</v>
      </c>
      <c r="M932" s="2">
        <v>450</v>
      </c>
    </row>
    <row r="933" spans="2:13" ht="12.75">
      <c r="B933" s="195">
        <v>2500</v>
      </c>
      <c r="C933" s="1" t="s">
        <v>31</v>
      </c>
      <c r="D933" s="1" t="s">
        <v>399</v>
      </c>
      <c r="E933" s="1" t="s">
        <v>449</v>
      </c>
      <c r="F933" s="77" t="s">
        <v>462</v>
      </c>
      <c r="G933" s="27" t="s">
        <v>227</v>
      </c>
      <c r="H933" s="6">
        <f t="shared" si="43"/>
        <v>-173000</v>
      </c>
      <c r="I933" s="22">
        <v>5</v>
      </c>
      <c r="K933" t="s">
        <v>31</v>
      </c>
      <c r="M933" s="2">
        <v>450</v>
      </c>
    </row>
    <row r="934" spans="2:13" ht="12.75">
      <c r="B934" s="195">
        <v>2500</v>
      </c>
      <c r="C934" s="1" t="s">
        <v>31</v>
      </c>
      <c r="D934" s="1" t="s">
        <v>399</v>
      </c>
      <c r="E934" s="1" t="s">
        <v>449</v>
      </c>
      <c r="F934" s="77" t="s">
        <v>463</v>
      </c>
      <c r="G934" s="27" t="s">
        <v>230</v>
      </c>
      <c r="H934" s="6">
        <f t="shared" si="43"/>
        <v>-175500</v>
      </c>
      <c r="I934" s="22">
        <v>5</v>
      </c>
      <c r="K934" t="s">
        <v>31</v>
      </c>
      <c r="M934" s="2">
        <v>450</v>
      </c>
    </row>
    <row r="935" spans="2:13" ht="12.75">
      <c r="B935" s="195">
        <v>2500</v>
      </c>
      <c r="C935" s="1" t="s">
        <v>31</v>
      </c>
      <c r="D935" s="1" t="s">
        <v>399</v>
      </c>
      <c r="E935" s="1" t="s">
        <v>449</v>
      </c>
      <c r="F935" s="77" t="s">
        <v>464</v>
      </c>
      <c r="G935" s="27" t="s">
        <v>232</v>
      </c>
      <c r="H935" s="6">
        <f t="shared" si="43"/>
        <v>-178000</v>
      </c>
      <c r="I935" s="22">
        <v>5</v>
      </c>
      <c r="K935" t="s">
        <v>31</v>
      </c>
      <c r="M935" s="2">
        <v>450</v>
      </c>
    </row>
    <row r="936" spans="2:13" ht="12.75">
      <c r="B936" s="195">
        <v>2500</v>
      </c>
      <c r="C936" s="1" t="s">
        <v>31</v>
      </c>
      <c r="D936" s="1" t="s">
        <v>399</v>
      </c>
      <c r="E936" s="1" t="s">
        <v>449</v>
      </c>
      <c r="F936" s="77" t="s">
        <v>465</v>
      </c>
      <c r="G936" s="27" t="s">
        <v>259</v>
      </c>
      <c r="H936" s="6">
        <f t="shared" si="43"/>
        <v>-180500</v>
      </c>
      <c r="I936" s="22">
        <v>5</v>
      </c>
      <c r="K936" t="s">
        <v>31</v>
      </c>
      <c r="M936" s="2">
        <v>450</v>
      </c>
    </row>
    <row r="937" spans="2:13" ht="12.75">
      <c r="B937" s="195">
        <v>2500</v>
      </c>
      <c r="C937" s="1" t="s">
        <v>31</v>
      </c>
      <c r="D937" s="1" t="s">
        <v>399</v>
      </c>
      <c r="E937" s="1" t="s">
        <v>449</v>
      </c>
      <c r="F937" s="77" t="s">
        <v>466</v>
      </c>
      <c r="G937" s="27" t="s">
        <v>322</v>
      </c>
      <c r="H937" s="6">
        <f t="shared" si="43"/>
        <v>-183000</v>
      </c>
      <c r="I937" s="22">
        <v>5</v>
      </c>
      <c r="K937" t="s">
        <v>31</v>
      </c>
      <c r="M937" s="2">
        <v>450</v>
      </c>
    </row>
    <row r="938" spans="2:13" ht="12.75">
      <c r="B938" s="195">
        <v>2500</v>
      </c>
      <c r="C938" s="1" t="s">
        <v>31</v>
      </c>
      <c r="D938" s="1" t="s">
        <v>399</v>
      </c>
      <c r="E938" s="1" t="s">
        <v>467</v>
      </c>
      <c r="F938" s="77" t="s">
        <v>468</v>
      </c>
      <c r="G938" s="27" t="s">
        <v>356</v>
      </c>
      <c r="H938" s="6">
        <f t="shared" si="43"/>
        <v>-185500</v>
      </c>
      <c r="I938" s="22">
        <f>+B938/M938</f>
        <v>5.555555555555555</v>
      </c>
      <c r="K938" t="s">
        <v>31</v>
      </c>
      <c r="M938" s="2">
        <v>450</v>
      </c>
    </row>
    <row r="939" spans="2:13" ht="12.75">
      <c r="B939" s="160">
        <v>2500</v>
      </c>
      <c r="C939" s="1" t="s">
        <v>31</v>
      </c>
      <c r="D939" s="12" t="s">
        <v>399</v>
      </c>
      <c r="E939" s="12" t="s">
        <v>469</v>
      </c>
      <c r="F939" s="77" t="s">
        <v>470</v>
      </c>
      <c r="G939" s="29" t="s">
        <v>354</v>
      </c>
      <c r="H939" s="6">
        <f t="shared" si="43"/>
        <v>-188000</v>
      </c>
      <c r="I939" s="22">
        <v>5</v>
      </c>
      <c r="K939" t="s">
        <v>31</v>
      </c>
      <c r="M939" s="2">
        <v>450</v>
      </c>
    </row>
    <row r="940" spans="2:13" ht="12.75">
      <c r="B940" s="195">
        <v>2500</v>
      </c>
      <c r="C940" s="1" t="s">
        <v>31</v>
      </c>
      <c r="D940" s="12" t="s">
        <v>399</v>
      </c>
      <c r="E940" s="1" t="s">
        <v>469</v>
      </c>
      <c r="F940" s="77" t="s">
        <v>471</v>
      </c>
      <c r="G940" s="27" t="s">
        <v>356</v>
      </c>
      <c r="H940" s="6">
        <f t="shared" si="43"/>
        <v>-190500</v>
      </c>
      <c r="I940" s="22">
        <v>4</v>
      </c>
      <c r="K940" t="s">
        <v>31</v>
      </c>
      <c r="M940" s="2">
        <v>450</v>
      </c>
    </row>
    <row r="941" spans="2:13" ht="12.75">
      <c r="B941" s="195">
        <v>5000</v>
      </c>
      <c r="C941" s="1" t="s">
        <v>31</v>
      </c>
      <c r="D941" s="1" t="s">
        <v>399</v>
      </c>
      <c r="E941" s="1" t="s">
        <v>469</v>
      </c>
      <c r="F941" s="77" t="s">
        <v>472</v>
      </c>
      <c r="G941" s="27" t="s">
        <v>358</v>
      </c>
      <c r="H941" s="6">
        <f t="shared" si="43"/>
        <v>-195500</v>
      </c>
      <c r="I941" s="22">
        <v>10</v>
      </c>
      <c r="K941" t="s">
        <v>31</v>
      </c>
      <c r="M941" s="2">
        <v>450</v>
      </c>
    </row>
    <row r="942" spans="2:13" ht="12.75">
      <c r="B942" s="195">
        <v>2500</v>
      </c>
      <c r="C942" s="1" t="s">
        <v>31</v>
      </c>
      <c r="D942" s="1" t="s">
        <v>399</v>
      </c>
      <c r="E942" s="1" t="s">
        <v>469</v>
      </c>
      <c r="F942" s="77" t="s">
        <v>473</v>
      </c>
      <c r="G942" s="27" t="s">
        <v>36</v>
      </c>
      <c r="H942" s="6">
        <f t="shared" si="43"/>
        <v>-198000</v>
      </c>
      <c r="I942" s="22">
        <v>5</v>
      </c>
      <c r="K942" t="s">
        <v>31</v>
      </c>
      <c r="M942" s="2">
        <v>450</v>
      </c>
    </row>
    <row r="943" spans="2:13" ht="12.75">
      <c r="B943" s="195">
        <v>5000</v>
      </c>
      <c r="C943" s="1" t="s">
        <v>31</v>
      </c>
      <c r="D943" s="1" t="s">
        <v>399</v>
      </c>
      <c r="E943" s="1" t="s">
        <v>469</v>
      </c>
      <c r="F943" s="77" t="s">
        <v>474</v>
      </c>
      <c r="G943" s="27" t="s">
        <v>177</v>
      </c>
      <c r="H943" s="6">
        <f aca="true" t="shared" si="44" ref="H943:H952">H942-B943</f>
        <v>-203000</v>
      </c>
      <c r="I943" s="22">
        <v>10</v>
      </c>
      <c r="K943" t="s">
        <v>31</v>
      </c>
      <c r="M943" s="2">
        <v>450</v>
      </c>
    </row>
    <row r="944" spans="2:13" ht="12.75">
      <c r="B944" s="195">
        <v>3000</v>
      </c>
      <c r="C944" s="34" t="s">
        <v>31</v>
      </c>
      <c r="D944" s="1" t="s">
        <v>399</v>
      </c>
      <c r="E944" s="1" t="s">
        <v>475</v>
      </c>
      <c r="F944" s="77" t="s">
        <v>476</v>
      </c>
      <c r="G944" s="27" t="s">
        <v>117</v>
      </c>
      <c r="H944" s="6">
        <f t="shared" si="44"/>
        <v>-206000</v>
      </c>
      <c r="I944" s="22">
        <f>+B944/M944</f>
        <v>6.666666666666667</v>
      </c>
      <c r="K944" t="s">
        <v>31</v>
      </c>
      <c r="M944" s="2">
        <v>450</v>
      </c>
    </row>
    <row r="945" spans="1:14" ht="12.75">
      <c r="A945" s="12"/>
      <c r="B945" s="160">
        <v>500</v>
      </c>
      <c r="C945" s="34" t="s">
        <v>0</v>
      </c>
      <c r="D945" s="12" t="s">
        <v>18</v>
      </c>
      <c r="E945" s="12" t="s">
        <v>477</v>
      </c>
      <c r="F945" s="242" t="s">
        <v>478</v>
      </c>
      <c r="G945" s="29" t="s">
        <v>411</v>
      </c>
      <c r="H945" s="28">
        <f>H944-B945</f>
        <v>-206500</v>
      </c>
      <c r="I945" s="39">
        <f>+B945/M945</f>
        <v>1.1111111111111112</v>
      </c>
      <c r="J945" s="15"/>
      <c r="K945" s="15" t="s">
        <v>479</v>
      </c>
      <c r="L945" s="15"/>
      <c r="M945" s="2">
        <v>450</v>
      </c>
      <c r="N945" s="38">
        <v>500</v>
      </c>
    </row>
    <row r="946" spans="1:256" s="75" customFormat="1" ht="12.75">
      <c r="A946" s="11"/>
      <c r="B946" s="227">
        <f>SUM(B879:B945)</f>
        <v>206500</v>
      </c>
      <c r="C946" s="237" t="s">
        <v>31</v>
      </c>
      <c r="D946" s="11"/>
      <c r="E946" s="11"/>
      <c r="F946" s="110"/>
      <c r="G946" s="18"/>
      <c r="H946" s="73">
        <v>0</v>
      </c>
      <c r="I946" s="74">
        <f aca="true" t="shared" si="45" ref="I946:I994">+B946/M946</f>
        <v>458.8888888888889</v>
      </c>
      <c r="M946" s="2">
        <v>450</v>
      </c>
      <c r="IV946" s="75">
        <f>SUM(M946:IU946)</f>
        <v>450</v>
      </c>
    </row>
    <row r="947" spans="2:13" ht="12.75">
      <c r="B947" s="195"/>
      <c r="H947" s="6">
        <f t="shared" si="44"/>
        <v>0</v>
      </c>
      <c r="I947" s="22">
        <f t="shared" si="45"/>
        <v>0</v>
      </c>
      <c r="M947" s="2">
        <v>450</v>
      </c>
    </row>
    <row r="948" spans="2:13" ht="12.75">
      <c r="B948" s="195"/>
      <c r="H948" s="6">
        <f t="shared" si="44"/>
        <v>0</v>
      </c>
      <c r="I948" s="22">
        <f t="shared" si="45"/>
        <v>0</v>
      </c>
      <c r="M948" s="2">
        <v>450</v>
      </c>
    </row>
    <row r="949" spans="1:13" ht="12.75">
      <c r="A949" s="12"/>
      <c r="B949" s="160">
        <v>300</v>
      </c>
      <c r="C949" s="12" t="s">
        <v>1</v>
      </c>
      <c r="D949" s="12" t="s">
        <v>18</v>
      </c>
      <c r="E949" s="12" t="s">
        <v>477</v>
      </c>
      <c r="F949" s="78" t="s">
        <v>478</v>
      </c>
      <c r="G949" s="29" t="s">
        <v>367</v>
      </c>
      <c r="H949" s="6">
        <f t="shared" si="44"/>
        <v>-300</v>
      </c>
      <c r="I949" s="39">
        <v>0.6</v>
      </c>
      <c r="J949" s="15"/>
      <c r="K949" s="15" t="s">
        <v>479</v>
      </c>
      <c r="L949" s="15"/>
      <c r="M949" s="2">
        <v>450</v>
      </c>
    </row>
    <row r="950" spans="1:13" ht="12.75">
      <c r="A950" s="12"/>
      <c r="B950" s="160">
        <v>300</v>
      </c>
      <c r="C950" s="12" t="s">
        <v>1</v>
      </c>
      <c r="D950" s="12" t="s">
        <v>18</v>
      </c>
      <c r="E950" s="12" t="s">
        <v>477</v>
      </c>
      <c r="F950" s="78" t="s">
        <v>478</v>
      </c>
      <c r="G950" s="29" t="s">
        <v>117</v>
      </c>
      <c r="H950" s="6">
        <f t="shared" si="44"/>
        <v>-600</v>
      </c>
      <c r="I950" s="39">
        <v>0.6</v>
      </c>
      <c r="J950" s="15"/>
      <c r="K950" s="15" t="s">
        <v>479</v>
      </c>
      <c r="L950" s="15"/>
      <c r="M950" s="2">
        <v>450</v>
      </c>
    </row>
    <row r="951" spans="1:13" ht="12.75">
      <c r="A951" s="12"/>
      <c r="B951" s="160">
        <v>400</v>
      </c>
      <c r="C951" s="12" t="s">
        <v>1</v>
      </c>
      <c r="D951" s="12" t="s">
        <v>18</v>
      </c>
      <c r="E951" s="12" t="s">
        <v>477</v>
      </c>
      <c r="F951" s="78" t="s">
        <v>478</v>
      </c>
      <c r="G951" s="29" t="s">
        <v>272</v>
      </c>
      <c r="H951" s="6">
        <f t="shared" si="44"/>
        <v>-1000</v>
      </c>
      <c r="I951" s="39">
        <v>0.8</v>
      </c>
      <c r="J951" s="15"/>
      <c r="K951" s="15" t="s">
        <v>479</v>
      </c>
      <c r="L951" s="15"/>
      <c r="M951" s="2">
        <v>450</v>
      </c>
    </row>
    <row r="952" spans="1:13" ht="12.75">
      <c r="A952" s="12"/>
      <c r="B952" s="160">
        <v>300</v>
      </c>
      <c r="C952" s="12" t="s">
        <v>1</v>
      </c>
      <c r="D952" s="12" t="s">
        <v>18</v>
      </c>
      <c r="E952" s="12" t="s">
        <v>477</v>
      </c>
      <c r="F952" s="242" t="s">
        <v>478</v>
      </c>
      <c r="G952" s="29" t="s">
        <v>322</v>
      </c>
      <c r="H952" s="6">
        <f t="shared" si="44"/>
        <v>-1300</v>
      </c>
      <c r="I952" s="39">
        <v>0.6</v>
      </c>
      <c r="J952" s="15"/>
      <c r="K952" s="15" t="s">
        <v>479</v>
      </c>
      <c r="L952" s="15"/>
      <c r="M952" s="2">
        <v>450</v>
      </c>
    </row>
    <row r="953" spans="1:13" s="75" customFormat="1" ht="12.75">
      <c r="A953" s="11"/>
      <c r="B953" s="227">
        <f>SUM(B949:B952)</f>
        <v>1300</v>
      </c>
      <c r="C953" s="11" t="s">
        <v>1</v>
      </c>
      <c r="D953" s="11"/>
      <c r="E953" s="11"/>
      <c r="F953" s="110"/>
      <c r="G953" s="18"/>
      <c r="H953" s="73">
        <v>0</v>
      </c>
      <c r="I953" s="74">
        <f>+B953/M953</f>
        <v>2.888888888888889</v>
      </c>
      <c r="M953" s="2">
        <v>450</v>
      </c>
    </row>
    <row r="954" spans="2:13" ht="12.75">
      <c r="B954" s="195"/>
      <c r="H954" s="6">
        <f aca="true" t="shared" si="46" ref="H954:H980">H953-B954</f>
        <v>0</v>
      </c>
      <c r="I954" s="22">
        <f t="shared" si="45"/>
        <v>0</v>
      </c>
      <c r="M954" s="2">
        <v>450</v>
      </c>
    </row>
    <row r="955" spans="2:13" ht="12.75">
      <c r="B955" s="195"/>
      <c r="H955" s="6">
        <f t="shared" si="46"/>
        <v>0</v>
      </c>
      <c r="I955" s="22">
        <f t="shared" si="45"/>
        <v>0</v>
      </c>
      <c r="M955" s="2">
        <v>450</v>
      </c>
    </row>
    <row r="956" spans="2:13" ht="12.75">
      <c r="B956" s="195">
        <v>3500</v>
      </c>
      <c r="C956" s="1" t="s">
        <v>480</v>
      </c>
      <c r="D956" s="1" t="s">
        <v>18</v>
      </c>
      <c r="E956" s="1" t="s">
        <v>481</v>
      </c>
      <c r="F956" s="77" t="s">
        <v>482</v>
      </c>
      <c r="G956" s="27" t="s">
        <v>356</v>
      </c>
      <c r="H956" s="6">
        <f t="shared" si="46"/>
        <v>-3500</v>
      </c>
      <c r="I956" s="22">
        <f t="shared" si="45"/>
        <v>7.777777777777778</v>
      </c>
      <c r="K956" t="s">
        <v>483</v>
      </c>
      <c r="M956" s="2">
        <v>450</v>
      </c>
    </row>
    <row r="957" spans="2:13" ht="12.75">
      <c r="B957" s="195">
        <v>1700</v>
      </c>
      <c r="C957" s="1" t="s">
        <v>484</v>
      </c>
      <c r="D957" s="1" t="s">
        <v>18</v>
      </c>
      <c r="E957" s="1" t="s">
        <v>481</v>
      </c>
      <c r="F957" s="77" t="s">
        <v>485</v>
      </c>
      <c r="G957" s="27" t="s">
        <v>356</v>
      </c>
      <c r="H957" s="6">
        <f t="shared" si="46"/>
        <v>-5200</v>
      </c>
      <c r="I957" s="22">
        <f t="shared" si="45"/>
        <v>3.7777777777777777</v>
      </c>
      <c r="K957" t="s">
        <v>483</v>
      </c>
      <c r="M957" s="2">
        <v>450</v>
      </c>
    </row>
    <row r="958" spans="2:13" ht="12.75">
      <c r="B958" s="195">
        <v>1700</v>
      </c>
      <c r="C958" s="1" t="s">
        <v>486</v>
      </c>
      <c r="D958" s="1" t="s">
        <v>18</v>
      </c>
      <c r="E958" s="1" t="s">
        <v>481</v>
      </c>
      <c r="F958" s="77" t="s">
        <v>485</v>
      </c>
      <c r="G958" s="27" t="s">
        <v>432</v>
      </c>
      <c r="H958" s="6">
        <f t="shared" si="46"/>
        <v>-6900</v>
      </c>
      <c r="I958" s="22">
        <f t="shared" si="45"/>
        <v>3.7777777777777777</v>
      </c>
      <c r="K958" t="s">
        <v>483</v>
      </c>
      <c r="M958" s="2">
        <v>450</v>
      </c>
    </row>
    <row r="959" spans="2:13" ht="12.75">
      <c r="B959" s="195">
        <v>3500</v>
      </c>
      <c r="C959" s="1" t="s">
        <v>487</v>
      </c>
      <c r="D959" s="1" t="s">
        <v>18</v>
      </c>
      <c r="E959" s="1" t="s">
        <v>481</v>
      </c>
      <c r="F959" s="77" t="s">
        <v>488</v>
      </c>
      <c r="G959" s="27" t="s">
        <v>432</v>
      </c>
      <c r="H959" s="6">
        <f t="shared" si="46"/>
        <v>-10400</v>
      </c>
      <c r="I959" s="22">
        <f t="shared" si="45"/>
        <v>7.777777777777778</v>
      </c>
      <c r="K959" t="s">
        <v>483</v>
      </c>
      <c r="M959" s="2">
        <v>450</v>
      </c>
    </row>
    <row r="960" spans="2:13" ht="12.75">
      <c r="B960" s="195">
        <v>3500</v>
      </c>
      <c r="C960" s="1" t="s">
        <v>480</v>
      </c>
      <c r="D960" s="1" t="s">
        <v>18</v>
      </c>
      <c r="E960" s="1" t="s">
        <v>481</v>
      </c>
      <c r="F960" s="77" t="s">
        <v>489</v>
      </c>
      <c r="G960" s="27" t="s">
        <v>34</v>
      </c>
      <c r="H960" s="6">
        <f t="shared" si="46"/>
        <v>-13900</v>
      </c>
      <c r="I960" s="22">
        <f t="shared" si="45"/>
        <v>7.777777777777778</v>
      </c>
      <c r="K960" t="s">
        <v>483</v>
      </c>
      <c r="M960" s="2">
        <v>450</v>
      </c>
    </row>
    <row r="961" spans="2:13" ht="12.75">
      <c r="B961" s="195">
        <v>1700</v>
      </c>
      <c r="C961" s="1" t="s">
        <v>484</v>
      </c>
      <c r="D961" s="1" t="s">
        <v>18</v>
      </c>
      <c r="E961" s="1" t="s">
        <v>481</v>
      </c>
      <c r="F961" s="77" t="s">
        <v>485</v>
      </c>
      <c r="G961" s="27" t="s">
        <v>34</v>
      </c>
      <c r="H961" s="6">
        <f t="shared" si="46"/>
        <v>-15600</v>
      </c>
      <c r="I961" s="22">
        <f t="shared" si="45"/>
        <v>3.7777777777777777</v>
      </c>
      <c r="K961" t="s">
        <v>483</v>
      </c>
      <c r="M961" s="2">
        <v>450</v>
      </c>
    </row>
    <row r="962" spans="2:13" ht="12.75">
      <c r="B962" s="195">
        <v>1000</v>
      </c>
      <c r="C962" s="1" t="s">
        <v>490</v>
      </c>
      <c r="D962" s="1" t="s">
        <v>18</v>
      </c>
      <c r="E962" s="1" t="s">
        <v>481</v>
      </c>
      <c r="F962" s="77" t="s">
        <v>485</v>
      </c>
      <c r="G962" s="27" t="s">
        <v>454</v>
      </c>
      <c r="H962" s="6">
        <f t="shared" si="46"/>
        <v>-16600</v>
      </c>
      <c r="I962" s="22">
        <f t="shared" si="45"/>
        <v>2.2222222222222223</v>
      </c>
      <c r="K962" t="s">
        <v>483</v>
      </c>
      <c r="M962" s="2">
        <v>450</v>
      </c>
    </row>
    <row r="963" spans="2:13" ht="12.75">
      <c r="B963" s="195">
        <v>1000</v>
      </c>
      <c r="C963" s="1" t="s">
        <v>491</v>
      </c>
      <c r="D963" s="1" t="s">
        <v>18</v>
      </c>
      <c r="E963" s="1" t="s">
        <v>481</v>
      </c>
      <c r="F963" s="77" t="s">
        <v>485</v>
      </c>
      <c r="G963" s="27" t="s">
        <v>454</v>
      </c>
      <c r="H963" s="6">
        <f t="shared" si="46"/>
        <v>-17600</v>
      </c>
      <c r="I963" s="22">
        <f t="shared" si="45"/>
        <v>2.2222222222222223</v>
      </c>
      <c r="K963" t="s">
        <v>483</v>
      </c>
      <c r="M963" s="2">
        <v>450</v>
      </c>
    </row>
    <row r="964" spans="2:13" ht="12.75">
      <c r="B964" s="195">
        <v>1700</v>
      </c>
      <c r="C964" s="1" t="s">
        <v>486</v>
      </c>
      <c r="D964" s="1" t="s">
        <v>18</v>
      </c>
      <c r="E964" s="1" t="s">
        <v>481</v>
      </c>
      <c r="F964" s="77" t="s">
        <v>485</v>
      </c>
      <c r="G964" s="27" t="s">
        <v>492</v>
      </c>
      <c r="H964" s="6">
        <f t="shared" si="46"/>
        <v>-19300</v>
      </c>
      <c r="I964" s="22">
        <f t="shared" si="45"/>
        <v>3.7777777777777777</v>
      </c>
      <c r="K964" t="s">
        <v>483</v>
      </c>
      <c r="M964" s="2">
        <v>450</v>
      </c>
    </row>
    <row r="965" spans="2:13" ht="12.75">
      <c r="B965" s="195">
        <v>3000</v>
      </c>
      <c r="C965" s="1" t="s">
        <v>487</v>
      </c>
      <c r="D965" s="1" t="s">
        <v>18</v>
      </c>
      <c r="E965" s="1" t="s">
        <v>481</v>
      </c>
      <c r="F965" s="77" t="s">
        <v>493</v>
      </c>
      <c r="G965" s="27" t="s">
        <v>492</v>
      </c>
      <c r="H965" s="6">
        <f t="shared" si="46"/>
        <v>-22300</v>
      </c>
      <c r="I965" s="22">
        <f t="shared" si="45"/>
        <v>6.666666666666667</v>
      </c>
      <c r="K965" t="s">
        <v>483</v>
      </c>
      <c r="M965" s="2">
        <v>450</v>
      </c>
    </row>
    <row r="966" spans="2:13" ht="12.75">
      <c r="B966" s="195">
        <v>3000</v>
      </c>
      <c r="C966" s="1" t="s">
        <v>480</v>
      </c>
      <c r="D966" s="1" t="s">
        <v>18</v>
      </c>
      <c r="E966" s="1" t="s">
        <v>481</v>
      </c>
      <c r="F966" s="77" t="s">
        <v>494</v>
      </c>
      <c r="G966" s="27" t="s">
        <v>411</v>
      </c>
      <c r="H966" s="6">
        <f t="shared" si="46"/>
        <v>-25300</v>
      </c>
      <c r="I966" s="22">
        <f t="shared" si="45"/>
        <v>6.666666666666667</v>
      </c>
      <c r="K966" t="s">
        <v>483</v>
      </c>
      <c r="M966" s="2">
        <v>450</v>
      </c>
    </row>
    <row r="967" spans="2:13" ht="12.75">
      <c r="B967" s="195">
        <v>3000</v>
      </c>
      <c r="C967" s="1" t="s">
        <v>487</v>
      </c>
      <c r="D967" s="1" t="s">
        <v>18</v>
      </c>
      <c r="E967" s="1" t="s">
        <v>481</v>
      </c>
      <c r="F967" s="77" t="s">
        <v>495</v>
      </c>
      <c r="G967" s="27" t="s">
        <v>91</v>
      </c>
      <c r="H967" s="6">
        <f t="shared" si="46"/>
        <v>-28300</v>
      </c>
      <c r="I967" s="22">
        <f t="shared" si="45"/>
        <v>6.666666666666667</v>
      </c>
      <c r="K967" t="s">
        <v>483</v>
      </c>
      <c r="M967" s="2">
        <v>450</v>
      </c>
    </row>
    <row r="968" spans="2:13" ht="12.75">
      <c r="B968" s="195">
        <v>3500</v>
      </c>
      <c r="C968" s="1" t="s">
        <v>480</v>
      </c>
      <c r="D968" s="1" t="s">
        <v>18</v>
      </c>
      <c r="E968" s="1" t="s">
        <v>481</v>
      </c>
      <c r="F968" s="77" t="s">
        <v>496</v>
      </c>
      <c r="G968" s="27" t="s">
        <v>73</v>
      </c>
      <c r="H968" s="6">
        <f t="shared" si="46"/>
        <v>-31800</v>
      </c>
      <c r="I968" s="22">
        <f t="shared" si="45"/>
        <v>7.777777777777778</v>
      </c>
      <c r="K968" t="s">
        <v>483</v>
      </c>
      <c r="M968" s="2">
        <v>450</v>
      </c>
    </row>
    <row r="969" spans="1:13" s="15" customFormat="1" ht="12.75">
      <c r="A969" s="12"/>
      <c r="B969" s="195">
        <v>1700</v>
      </c>
      <c r="C969" s="1" t="s">
        <v>484</v>
      </c>
      <c r="D969" s="1" t="s">
        <v>18</v>
      </c>
      <c r="E969" s="1" t="s">
        <v>481</v>
      </c>
      <c r="F969" s="77" t="s">
        <v>485</v>
      </c>
      <c r="G969" s="27" t="s">
        <v>73</v>
      </c>
      <c r="H969" s="6">
        <f t="shared" si="46"/>
        <v>-33500</v>
      </c>
      <c r="I969" s="22">
        <f t="shared" si="45"/>
        <v>3.7777777777777777</v>
      </c>
      <c r="K969" t="s">
        <v>483</v>
      </c>
      <c r="M969" s="2">
        <v>450</v>
      </c>
    </row>
    <row r="970" spans="2:13" ht="12.75">
      <c r="B970" s="195">
        <v>1500</v>
      </c>
      <c r="C970" s="1" t="s">
        <v>88</v>
      </c>
      <c r="D970" s="1" t="s">
        <v>18</v>
      </c>
      <c r="E970" s="1" t="s">
        <v>481</v>
      </c>
      <c r="F970" s="77" t="s">
        <v>497</v>
      </c>
      <c r="G970" s="27" t="s">
        <v>73</v>
      </c>
      <c r="H970" s="6">
        <f t="shared" si="46"/>
        <v>-35000</v>
      </c>
      <c r="I970" s="22">
        <f t="shared" si="45"/>
        <v>3.3333333333333335</v>
      </c>
      <c r="K970" t="s">
        <v>483</v>
      </c>
      <c r="M970" s="2">
        <v>450</v>
      </c>
    </row>
    <row r="971" spans="1:13" s="88" customFormat="1" ht="12.75">
      <c r="A971" s="87"/>
      <c r="B971" s="195">
        <v>10000</v>
      </c>
      <c r="C971" s="1" t="s">
        <v>498</v>
      </c>
      <c r="D971" s="1" t="s">
        <v>18</v>
      </c>
      <c r="E971" s="1" t="s">
        <v>481</v>
      </c>
      <c r="F971" s="77" t="s">
        <v>499</v>
      </c>
      <c r="G971" s="27" t="s">
        <v>367</v>
      </c>
      <c r="H971" s="6">
        <f t="shared" si="46"/>
        <v>-45000</v>
      </c>
      <c r="I971" s="22">
        <f t="shared" si="45"/>
        <v>22.22222222222222</v>
      </c>
      <c r="K971" t="s">
        <v>483</v>
      </c>
      <c r="M971" s="2">
        <v>450</v>
      </c>
    </row>
    <row r="972" spans="2:13" ht="12.75">
      <c r="B972" s="195">
        <v>10000</v>
      </c>
      <c r="C972" s="1" t="s">
        <v>500</v>
      </c>
      <c r="D972" s="1" t="s">
        <v>18</v>
      </c>
      <c r="E972" s="1" t="s">
        <v>481</v>
      </c>
      <c r="F972" s="77" t="s">
        <v>501</v>
      </c>
      <c r="G972" s="27" t="s">
        <v>117</v>
      </c>
      <c r="H972" s="6">
        <f t="shared" si="46"/>
        <v>-55000</v>
      </c>
      <c r="I972" s="22">
        <f t="shared" si="45"/>
        <v>22.22222222222222</v>
      </c>
      <c r="K972" t="s">
        <v>483</v>
      </c>
      <c r="M972" s="2">
        <v>450</v>
      </c>
    </row>
    <row r="973" spans="1:13" s="15" customFormat="1" ht="12.75">
      <c r="A973" s="12"/>
      <c r="B973" s="195">
        <v>1500</v>
      </c>
      <c r="C973" s="1" t="s">
        <v>502</v>
      </c>
      <c r="D973" s="1" t="s">
        <v>18</v>
      </c>
      <c r="E973" s="1" t="s">
        <v>481</v>
      </c>
      <c r="F973" s="77" t="s">
        <v>503</v>
      </c>
      <c r="G973" s="27" t="s">
        <v>177</v>
      </c>
      <c r="H973" s="6">
        <f t="shared" si="46"/>
        <v>-56500</v>
      </c>
      <c r="I973" s="22">
        <f t="shared" si="45"/>
        <v>3.3333333333333335</v>
      </c>
      <c r="K973" t="s">
        <v>483</v>
      </c>
      <c r="M973" s="2">
        <v>450</v>
      </c>
    </row>
    <row r="974" spans="1:13" s="15" customFormat="1" ht="12.75">
      <c r="A974" s="12"/>
      <c r="B974" s="195">
        <v>1000</v>
      </c>
      <c r="C974" s="1" t="s">
        <v>490</v>
      </c>
      <c r="D974" s="1" t="s">
        <v>18</v>
      </c>
      <c r="E974" s="1" t="s">
        <v>481</v>
      </c>
      <c r="F974" s="77" t="s">
        <v>485</v>
      </c>
      <c r="G974" s="27" t="s">
        <v>177</v>
      </c>
      <c r="H974" s="6">
        <f t="shared" si="46"/>
        <v>-57500</v>
      </c>
      <c r="I974" s="22">
        <f t="shared" si="45"/>
        <v>2.2222222222222223</v>
      </c>
      <c r="K974" t="s">
        <v>483</v>
      </c>
      <c r="M974" s="2">
        <v>450</v>
      </c>
    </row>
    <row r="975" spans="2:13" ht="12.75">
      <c r="B975" s="195">
        <v>1700</v>
      </c>
      <c r="C975" s="1" t="s">
        <v>504</v>
      </c>
      <c r="D975" s="1" t="s">
        <v>18</v>
      </c>
      <c r="E975" s="1" t="s">
        <v>481</v>
      </c>
      <c r="F975" s="77" t="s">
        <v>485</v>
      </c>
      <c r="G975" s="27" t="s">
        <v>177</v>
      </c>
      <c r="H975" s="6">
        <f t="shared" si="46"/>
        <v>-59200</v>
      </c>
      <c r="I975" s="22">
        <f t="shared" si="45"/>
        <v>3.7777777777777777</v>
      </c>
      <c r="K975" t="s">
        <v>483</v>
      </c>
      <c r="M975" s="2">
        <v>450</v>
      </c>
    </row>
    <row r="976" spans="2:13" ht="12.75">
      <c r="B976" s="195">
        <v>3000</v>
      </c>
      <c r="C976" s="1" t="s">
        <v>487</v>
      </c>
      <c r="D976" s="1" t="s">
        <v>18</v>
      </c>
      <c r="E976" s="1" t="s">
        <v>481</v>
      </c>
      <c r="F976" s="77" t="s">
        <v>505</v>
      </c>
      <c r="G976" s="27" t="s">
        <v>172</v>
      </c>
      <c r="H976" s="6">
        <f t="shared" si="46"/>
        <v>-62200</v>
      </c>
      <c r="I976" s="22">
        <f t="shared" si="45"/>
        <v>6.666666666666667</v>
      </c>
      <c r="K976" t="s">
        <v>483</v>
      </c>
      <c r="M976" s="2">
        <v>450</v>
      </c>
    </row>
    <row r="977" spans="2:13" ht="12.75">
      <c r="B977" s="195">
        <v>3500</v>
      </c>
      <c r="C977" s="1" t="s">
        <v>480</v>
      </c>
      <c r="D977" s="1" t="s">
        <v>18</v>
      </c>
      <c r="E977" s="1" t="s">
        <v>481</v>
      </c>
      <c r="F977" s="77" t="s">
        <v>506</v>
      </c>
      <c r="G977" s="27" t="s">
        <v>322</v>
      </c>
      <c r="H977" s="6">
        <f t="shared" si="46"/>
        <v>-65700</v>
      </c>
      <c r="I977" s="22">
        <f t="shared" si="45"/>
        <v>7.777777777777778</v>
      </c>
      <c r="K977" t="s">
        <v>483</v>
      </c>
      <c r="M977" s="2">
        <v>450</v>
      </c>
    </row>
    <row r="978" spans="2:13" ht="12.75">
      <c r="B978" s="160">
        <v>17000</v>
      </c>
      <c r="C978" s="1" t="s">
        <v>507</v>
      </c>
      <c r="D978" s="12" t="s">
        <v>18</v>
      </c>
      <c r="E978" s="1" t="s">
        <v>481</v>
      </c>
      <c r="F978" s="77" t="s">
        <v>508</v>
      </c>
      <c r="G978" s="30" t="s">
        <v>356</v>
      </c>
      <c r="H978" s="6">
        <f t="shared" si="46"/>
        <v>-82700</v>
      </c>
      <c r="I978" s="22">
        <f t="shared" si="45"/>
        <v>37.77777777777778</v>
      </c>
      <c r="K978" t="s">
        <v>509</v>
      </c>
      <c r="M978" s="2">
        <v>450</v>
      </c>
    </row>
    <row r="979" spans="2:13" ht="12.75">
      <c r="B979" s="160">
        <v>500</v>
      </c>
      <c r="C979" s="1" t="s">
        <v>510</v>
      </c>
      <c r="D979" s="12" t="s">
        <v>18</v>
      </c>
      <c r="E979" s="1" t="s">
        <v>481</v>
      </c>
      <c r="F979" s="77" t="s">
        <v>511</v>
      </c>
      <c r="G979" s="30" t="s">
        <v>356</v>
      </c>
      <c r="H979" s="6">
        <f t="shared" si="46"/>
        <v>-83200</v>
      </c>
      <c r="I979" s="22">
        <f t="shared" si="45"/>
        <v>1.1111111111111112</v>
      </c>
      <c r="K979" t="s">
        <v>509</v>
      </c>
      <c r="M979" s="2">
        <v>450</v>
      </c>
    </row>
    <row r="980" spans="2:13" ht="12.75">
      <c r="B980" s="160">
        <v>500</v>
      </c>
      <c r="C980" s="1" t="s">
        <v>510</v>
      </c>
      <c r="D980" s="12" t="s">
        <v>18</v>
      </c>
      <c r="E980" s="1" t="s">
        <v>481</v>
      </c>
      <c r="F980" s="77" t="s">
        <v>512</v>
      </c>
      <c r="G980" s="30" t="s">
        <v>356</v>
      </c>
      <c r="H980" s="6">
        <f t="shared" si="46"/>
        <v>-83700</v>
      </c>
      <c r="I980" s="22">
        <f t="shared" si="45"/>
        <v>1.1111111111111112</v>
      </c>
      <c r="K980" t="s">
        <v>509</v>
      </c>
      <c r="M980" s="2">
        <v>450</v>
      </c>
    </row>
    <row r="981" spans="1:13" s="75" customFormat="1" ht="12.75">
      <c r="A981" s="11"/>
      <c r="B981" s="227">
        <f>SUM(B956:B980)</f>
        <v>83700</v>
      </c>
      <c r="C981" s="11" t="s">
        <v>513</v>
      </c>
      <c r="D981" s="11"/>
      <c r="E981" s="11"/>
      <c r="F981" s="110"/>
      <c r="G981" s="18"/>
      <c r="H981" s="73">
        <v>0</v>
      </c>
      <c r="I981" s="74">
        <f t="shared" si="45"/>
        <v>186</v>
      </c>
      <c r="M981" s="2">
        <v>450</v>
      </c>
    </row>
    <row r="982" spans="2:13" ht="12.75">
      <c r="B982" s="195"/>
      <c r="H982" s="6">
        <f>H981-B982</f>
        <v>0</v>
      </c>
      <c r="I982" s="22">
        <f t="shared" si="45"/>
        <v>0</v>
      </c>
      <c r="M982" s="2">
        <v>450</v>
      </c>
    </row>
    <row r="983" spans="2:13" ht="12.75">
      <c r="B983" s="195"/>
      <c r="H983" s="6">
        <f>H982-B983</f>
        <v>0</v>
      </c>
      <c r="I983" s="22">
        <f t="shared" si="45"/>
        <v>0</v>
      </c>
      <c r="M983" s="2">
        <v>450</v>
      </c>
    </row>
    <row r="984" spans="2:13" ht="12.75">
      <c r="B984" s="160">
        <v>400</v>
      </c>
      <c r="C984" s="32" t="s">
        <v>208</v>
      </c>
      <c r="D984" s="12" t="s">
        <v>18</v>
      </c>
      <c r="E984" s="32" t="s">
        <v>209</v>
      </c>
      <c r="F984" s="77" t="s">
        <v>514</v>
      </c>
      <c r="G984" s="30" t="s">
        <v>354</v>
      </c>
      <c r="H984" s="6">
        <f>H983-B984</f>
        <v>-400</v>
      </c>
      <c r="I984" s="22">
        <f t="shared" si="45"/>
        <v>0.8888888888888888</v>
      </c>
      <c r="K984" t="s">
        <v>515</v>
      </c>
      <c r="M984" s="2">
        <v>450</v>
      </c>
    </row>
    <row r="985" spans="2:13" ht="12.75">
      <c r="B985" s="160">
        <v>400</v>
      </c>
      <c r="C985" s="12" t="s">
        <v>208</v>
      </c>
      <c r="D985" s="12" t="s">
        <v>18</v>
      </c>
      <c r="E985" s="34" t="s">
        <v>209</v>
      </c>
      <c r="F985" s="77" t="s">
        <v>514</v>
      </c>
      <c r="G985" s="35" t="s">
        <v>516</v>
      </c>
      <c r="H985" s="6">
        <f aca="true" t="shared" si="47" ref="H985:H1048">H984-B985</f>
        <v>-800</v>
      </c>
      <c r="I985" s="22">
        <f t="shared" si="45"/>
        <v>0.8888888888888888</v>
      </c>
      <c r="K985" t="s">
        <v>515</v>
      </c>
      <c r="M985" s="2">
        <v>450</v>
      </c>
    </row>
    <row r="986" spans="2:13" ht="12.75">
      <c r="B986" s="160">
        <v>800</v>
      </c>
      <c r="C986" s="12" t="s">
        <v>208</v>
      </c>
      <c r="D986" s="12" t="s">
        <v>18</v>
      </c>
      <c r="E986" s="12" t="s">
        <v>209</v>
      </c>
      <c r="F986" s="77" t="s">
        <v>514</v>
      </c>
      <c r="G986" s="29" t="s">
        <v>358</v>
      </c>
      <c r="H986" s="6">
        <f t="shared" si="47"/>
        <v>-1600</v>
      </c>
      <c r="I986" s="22">
        <f t="shared" si="45"/>
        <v>1.7777777777777777</v>
      </c>
      <c r="K986" t="s">
        <v>515</v>
      </c>
      <c r="M986" s="2">
        <v>450</v>
      </c>
    </row>
    <row r="987" spans="1:13" s="15" customFormat="1" ht="12.75">
      <c r="A987" s="12"/>
      <c r="B987" s="160">
        <v>400</v>
      </c>
      <c r="C987" s="12" t="s">
        <v>208</v>
      </c>
      <c r="D987" s="12" t="s">
        <v>18</v>
      </c>
      <c r="E987" s="12" t="s">
        <v>209</v>
      </c>
      <c r="F987" s="77" t="s">
        <v>514</v>
      </c>
      <c r="G987" s="29" t="s">
        <v>432</v>
      </c>
      <c r="H987" s="6">
        <f t="shared" si="47"/>
        <v>-2000</v>
      </c>
      <c r="I987" s="39">
        <f t="shared" si="45"/>
        <v>0.8888888888888888</v>
      </c>
      <c r="K987" s="15" t="s">
        <v>515</v>
      </c>
      <c r="M987" s="2">
        <v>450</v>
      </c>
    </row>
    <row r="988" spans="2:13" ht="12.75">
      <c r="B988" s="195">
        <v>800</v>
      </c>
      <c r="C988" s="12" t="s">
        <v>208</v>
      </c>
      <c r="D988" s="12" t="s">
        <v>18</v>
      </c>
      <c r="E988" s="1" t="s">
        <v>209</v>
      </c>
      <c r="F988" s="77" t="s">
        <v>514</v>
      </c>
      <c r="G988" s="27" t="s">
        <v>105</v>
      </c>
      <c r="H988" s="6">
        <f t="shared" si="47"/>
        <v>-2800</v>
      </c>
      <c r="I988" s="22">
        <f t="shared" si="45"/>
        <v>1.7777777777777777</v>
      </c>
      <c r="K988" s="15" t="s">
        <v>515</v>
      </c>
      <c r="M988" s="2">
        <v>450</v>
      </c>
    </row>
    <row r="989" spans="2:13" ht="12.75">
      <c r="B989" s="195">
        <v>400</v>
      </c>
      <c r="C989" s="1" t="s">
        <v>208</v>
      </c>
      <c r="D989" s="12" t="s">
        <v>18</v>
      </c>
      <c r="E989" s="1" t="s">
        <v>209</v>
      </c>
      <c r="F989" s="77" t="s">
        <v>514</v>
      </c>
      <c r="G989" s="27" t="s">
        <v>107</v>
      </c>
      <c r="H989" s="6">
        <f t="shared" si="47"/>
        <v>-3200</v>
      </c>
      <c r="I989" s="22">
        <f t="shared" si="45"/>
        <v>0.8888888888888888</v>
      </c>
      <c r="K989" s="15" t="s">
        <v>515</v>
      </c>
      <c r="M989" s="2">
        <v>450</v>
      </c>
    </row>
    <row r="990" spans="2:13" ht="12.75">
      <c r="B990" s="195">
        <v>400</v>
      </c>
      <c r="C990" s="1" t="s">
        <v>208</v>
      </c>
      <c r="D990" s="12" t="s">
        <v>18</v>
      </c>
      <c r="E990" s="1" t="s">
        <v>209</v>
      </c>
      <c r="F990" s="77" t="s">
        <v>514</v>
      </c>
      <c r="G990" s="27" t="s">
        <v>406</v>
      </c>
      <c r="H990" s="6">
        <f t="shared" si="47"/>
        <v>-3600</v>
      </c>
      <c r="I990" s="22">
        <f t="shared" si="45"/>
        <v>0.8888888888888888</v>
      </c>
      <c r="K990" s="15" t="s">
        <v>515</v>
      </c>
      <c r="M990" s="2">
        <v>450</v>
      </c>
    </row>
    <row r="991" spans="2:13" ht="12.75">
      <c r="B991" s="160">
        <v>1000</v>
      </c>
      <c r="C991" s="1" t="s">
        <v>208</v>
      </c>
      <c r="D991" s="12" t="s">
        <v>18</v>
      </c>
      <c r="E991" s="1" t="s">
        <v>209</v>
      </c>
      <c r="F991" s="77" t="s">
        <v>517</v>
      </c>
      <c r="G991" s="30" t="s">
        <v>177</v>
      </c>
      <c r="H991" s="6">
        <f t="shared" si="47"/>
        <v>-4600</v>
      </c>
      <c r="I991" s="22">
        <f t="shared" si="45"/>
        <v>2.2222222222222223</v>
      </c>
      <c r="K991" s="15" t="s">
        <v>509</v>
      </c>
      <c r="M991" s="2">
        <v>450</v>
      </c>
    </row>
    <row r="992" spans="2:13" ht="12.75">
      <c r="B992" s="160">
        <v>1600</v>
      </c>
      <c r="C992" s="32" t="s">
        <v>208</v>
      </c>
      <c r="D992" s="12" t="s">
        <v>18</v>
      </c>
      <c r="E992" s="32" t="s">
        <v>209</v>
      </c>
      <c r="F992" s="77" t="s">
        <v>517</v>
      </c>
      <c r="G992" s="30" t="s">
        <v>172</v>
      </c>
      <c r="H992" s="6">
        <f t="shared" si="47"/>
        <v>-6200</v>
      </c>
      <c r="I992" s="22">
        <f t="shared" si="45"/>
        <v>3.5555555555555554</v>
      </c>
      <c r="K992" s="15" t="s">
        <v>509</v>
      </c>
      <c r="M992" s="2">
        <v>450</v>
      </c>
    </row>
    <row r="993" spans="2:13" ht="12.75">
      <c r="B993" s="160">
        <v>1400</v>
      </c>
      <c r="C993" s="12" t="s">
        <v>208</v>
      </c>
      <c r="D993" s="12" t="s">
        <v>18</v>
      </c>
      <c r="E993" s="34" t="s">
        <v>209</v>
      </c>
      <c r="F993" s="77" t="s">
        <v>517</v>
      </c>
      <c r="G993" s="35" t="s">
        <v>227</v>
      </c>
      <c r="H993" s="6">
        <f t="shared" si="47"/>
        <v>-7600</v>
      </c>
      <c r="I993" s="22">
        <f t="shared" si="45"/>
        <v>3.111111111111111</v>
      </c>
      <c r="K993" s="15" t="s">
        <v>509</v>
      </c>
      <c r="M993" s="2">
        <v>450</v>
      </c>
    </row>
    <row r="994" spans="2:13" ht="12.75">
      <c r="B994" s="160">
        <v>1000</v>
      </c>
      <c r="C994" s="12" t="s">
        <v>208</v>
      </c>
      <c r="D994" s="12" t="s">
        <v>18</v>
      </c>
      <c r="E994" s="12" t="s">
        <v>209</v>
      </c>
      <c r="F994" s="77" t="s">
        <v>517</v>
      </c>
      <c r="G994" s="29" t="s">
        <v>259</v>
      </c>
      <c r="H994" s="6">
        <f t="shared" si="47"/>
        <v>-8600</v>
      </c>
      <c r="I994" s="22">
        <f t="shared" si="45"/>
        <v>2.2222222222222223</v>
      </c>
      <c r="K994" s="15" t="s">
        <v>509</v>
      </c>
      <c r="M994" s="2">
        <v>450</v>
      </c>
    </row>
    <row r="995" spans="2:13" ht="12.75">
      <c r="B995" s="160">
        <v>600</v>
      </c>
      <c r="C995" s="12" t="s">
        <v>208</v>
      </c>
      <c r="D995" s="12" t="s">
        <v>18</v>
      </c>
      <c r="E995" s="12" t="s">
        <v>209</v>
      </c>
      <c r="F995" s="78" t="s">
        <v>485</v>
      </c>
      <c r="G995" s="27" t="s">
        <v>354</v>
      </c>
      <c r="H995" s="6">
        <f t="shared" si="47"/>
        <v>-9200</v>
      </c>
      <c r="I995" s="22">
        <v>1.2</v>
      </c>
      <c r="K995" t="s">
        <v>483</v>
      </c>
      <c r="M995" s="2">
        <v>450</v>
      </c>
    </row>
    <row r="996" spans="2:13" ht="12.75">
      <c r="B996" s="195">
        <v>800</v>
      </c>
      <c r="C996" s="1" t="s">
        <v>208</v>
      </c>
      <c r="D996" s="1" t="s">
        <v>18</v>
      </c>
      <c r="E996" s="1" t="s">
        <v>209</v>
      </c>
      <c r="F996" s="77" t="s">
        <v>485</v>
      </c>
      <c r="G996" s="27" t="s">
        <v>356</v>
      </c>
      <c r="H996" s="6">
        <f t="shared" si="47"/>
        <v>-10000</v>
      </c>
      <c r="I996" s="22">
        <v>1.6</v>
      </c>
      <c r="K996" t="s">
        <v>483</v>
      </c>
      <c r="M996" s="2">
        <v>450</v>
      </c>
    </row>
    <row r="997" spans="2:13" ht="12.75">
      <c r="B997" s="195">
        <v>1100</v>
      </c>
      <c r="C997" s="1" t="s">
        <v>208</v>
      </c>
      <c r="D997" s="1" t="s">
        <v>18</v>
      </c>
      <c r="E997" s="1" t="s">
        <v>209</v>
      </c>
      <c r="F997" s="77" t="s">
        <v>485</v>
      </c>
      <c r="G997" s="27" t="s">
        <v>356</v>
      </c>
      <c r="H997" s="6">
        <f t="shared" si="47"/>
        <v>-11100</v>
      </c>
      <c r="I997" s="22">
        <v>2.2</v>
      </c>
      <c r="K997" t="s">
        <v>483</v>
      </c>
      <c r="M997" s="2">
        <v>450</v>
      </c>
    </row>
    <row r="998" spans="2:13" ht="12.75">
      <c r="B998" s="195">
        <v>1400</v>
      </c>
      <c r="C998" s="1" t="s">
        <v>208</v>
      </c>
      <c r="D998" s="1" t="s">
        <v>18</v>
      </c>
      <c r="E998" s="1" t="s">
        <v>209</v>
      </c>
      <c r="F998" s="77" t="s">
        <v>485</v>
      </c>
      <c r="G998" s="27" t="s">
        <v>358</v>
      </c>
      <c r="H998" s="6">
        <f t="shared" si="47"/>
        <v>-12500</v>
      </c>
      <c r="I998" s="22">
        <v>2.8</v>
      </c>
      <c r="K998" t="s">
        <v>483</v>
      </c>
      <c r="M998" s="2">
        <v>450</v>
      </c>
    </row>
    <row r="999" spans="2:13" ht="12.75">
      <c r="B999" s="195">
        <v>1100</v>
      </c>
      <c r="C999" s="1" t="s">
        <v>208</v>
      </c>
      <c r="D999" s="1" t="s">
        <v>18</v>
      </c>
      <c r="E999" s="1" t="s">
        <v>209</v>
      </c>
      <c r="F999" s="77" t="s">
        <v>485</v>
      </c>
      <c r="G999" s="27" t="s">
        <v>432</v>
      </c>
      <c r="H999" s="6">
        <f t="shared" si="47"/>
        <v>-13600</v>
      </c>
      <c r="I999" s="22">
        <v>2.2</v>
      </c>
      <c r="K999" t="s">
        <v>483</v>
      </c>
      <c r="M999" s="2">
        <v>450</v>
      </c>
    </row>
    <row r="1000" spans="2:13" ht="12.75">
      <c r="B1000" s="195">
        <v>500</v>
      </c>
      <c r="C1000" s="1" t="s">
        <v>208</v>
      </c>
      <c r="D1000" s="1" t="s">
        <v>18</v>
      </c>
      <c r="E1000" s="1" t="s">
        <v>209</v>
      </c>
      <c r="F1000" s="77" t="s">
        <v>485</v>
      </c>
      <c r="G1000" s="27" t="s">
        <v>432</v>
      </c>
      <c r="H1000" s="6">
        <f t="shared" si="47"/>
        <v>-14100</v>
      </c>
      <c r="I1000" s="22">
        <v>1</v>
      </c>
      <c r="J1000" s="36"/>
      <c r="K1000" t="s">
        <v>483</v>
      </c>
      <c r="L1000" s="36"/>
      <c r="M1000" s="2">
        <v>450</v>
      </c>
    </row>
    <row r="1001" spans="2:13" ht="12.75">
      <c r="B1001" s="195">
        <v>1000</v>
      </c>
      <c r="C1001" s="1" t="s">
        <v>208</v>
      </c>
      <c r="D1001" s="1" t="s">
        <v>18</v>
      </c>
      <c r="E1001" s="1" t="s">
        <v>209</v>
      </c>
      <c r="F1001" s="77" t="s">
        <v>485</v>
      </c>
      <c r="G1001" s="27" t="s">
        <v>105</v>
      </c>
      <c r="H1001" s="6">
        <f t="shared" si="47"/>
        <v>-15100</v>
      </c>
      <c r="I1001" s="22">
        <v>2</v>
      </c>
      <c r="J1001" s="36"/>
      <c r="K1001" t="s">
        <v>483</v>
      </c>
      <c r="L1001" s="36"/>
      <c r="M1001" s="2">
        <v>450</v>
      </c>
    </row>
    <row r="1002" spans="2:13" ht="12.75">
      <c r="B1002" s="195">
        <v>600</v>
      </c>
      <c r="C1002" s="1" t="s">
        <v>208</v>
      </c>
      <c r="D1002" s="1" t="s">
        <v>18</v>
      </c>
      <c r="E1002" s="1" t="s">
        <v>209</v>
      </c>
      <c r="F1002" s="77" t="s">
        <v>485</v>
      </c>
      <c r="G1002" s="27" t="s">
        <v>107</v>
      </c>
      <c r="H1002" s="6">
        <f t="shared" si="47"/>
        <v>-15700</v>
      </c>
      <c r="I1002" s="22">
        <v>1.2</v>
      </c>
      <c r="J1002" s="36"/>
      <c r="K1002" t="s">
        <v>483</v>
      </c>
      <c r="L1002" s="36"/>
      <c r="M1002" s="2">
        <v>450</v>
      </c>
    </row>
    <row r="1003" spans="2:13" ht="12.75">
      <c r="B1003" s="195">
        <v>2000</v>
      </c>
      <c r="C1003" s="1" t="s">
        <v>208</v>
      </c>
      <c r="D1003" s="1" t="s">
        <v>18</v>
      </c>
      <c r="E1003" s="1" t="s">
        <v>209</v>
      </c>
      <c r="F1003" s="77" t="s">
        <v>485</v>
      </c>
      <c r="G1003" s="27" t="s">
        <v>406</v>
      </c>
      <c r="H1003" s="6">
        <f t="shared" si="47"/>
        <v>-17700</v>
      </c>
      <c r="I1003" s="22">
        <v>4</v>
      </c>
      <c r="J1003" s="36"/>
      <c r="K1003" t="s">
        <v>483</v>
      </c>
      <c r="L1003" s="36"/>
      <c r="M1003" s="2">
        <v>450</v>
      </c>
    </row>
    <row r="1004" spans="2:13" ht="12.75">
      <c r="B1004" s="195">
        <v>1000</v>
      </c>
      <c r="C1004" s="1" t="s">
        <v>208</v>
      </c>
      <c r="D1004" s="1" t="s">
        <v>18</v>
      </c>
      <c r="E1004" s="1" t="s">
        <v>209</v>
      </c>
      <c r="F1004" s="77" t="s">
        <v>485</v>
      </c>
      <c r="G1004" s="27" t="s">
        <v>361</v>
      </c>
      <c r="H1004" s="6">
        <f t="shared" si="47"/>
        <v>-18700</v>
      </c>
      <c r="I1004" s="22">
        <v>2</v>
      </c>
      <c r="K1004" t="s">
        <v>483</v>
      </c>
      <c r="M1004" s="2">
        <v>450</v>
      </c>
    </row>
    <row r="1005" spans="2:13" ht="12.75">
      <c r="B1005" s="195">
        <v>1500</v>
      </c>
      <c r="C1005" s="1" t="s">
        <v>208</v>
      </c>
      <c r="D1005" s="1" t="s">
        <v>18</v>
      </c>
      <c r="E1005" s="1" t="s">
        <v>209</v>
      </c>
      <c r="F1005" s="77" t="s">
        <v>485</v>
      </c>
      <c r="G1005" s="27" t="s">
        <v>34</v>
      </c>
      <c r="H1005" s="6">
        <f t="shared" si="47"/>
        <v>-20200</v>
      </c>
      <c r="I1005" s="22">
        <v>3</v>
      </c>
      <c r="K1005" t="s">
        <v>483</v>
      </c>
      <c r="M1005" s="2">
        <v>450</v>
      </c>
    </row>
    <row r="1006" spans="2:13" ht="12.75">
      <c r="B1006" s="195">
        <v>1500</v>
      </c>
      <c r="C1006" s="1" t="s">
        <v>208</v>
      </c>
      <c r="D1006" s="1" t="s">
        <v>18</v>
      </c>
      <c r="E1006" s="1" t="s">
        <v>209</v>
      </c>
      <c r="F1006" s="77" t="s">
        <v>485</v>
      </c>
      <c r="G1006" s="27" t="s">
        <v>36</v>
      </c>
      <c r="H1006" s="6">
        <f t="shared" si="47"/>
        <v>-21700</v>
      </c>
      <c r="I1006" s="22">
        <v>3</v>
      </c>
      <c r="K1006" t="s">
        <v>483</v>
      </c>
      <c r="M1006" s="2">
        <v>450</v>
      </c>
    </row>
    <row r="1007" spans="2:13" ht="12.75">
      <c r="B1007" s="195">
        <v>1500</v>
      </c>
      <c r="C1007" s="1" t="s">
        <v>208</v>
      </c>
      <c r="D1007" s="1" t="s">
        <v>18</v>
      </c>
      <c r="E1007" s="1" t="s">
        <v>209</v>
      </c>
      <c r="F1007" s="77" t="s">
        <v>485</v>
      </c>
      <c r="G1007" s="27" t="s">
        <v>454</v>
      </c>
      <c r="H1007" s="6">
        <f t="shared" si="47"/>
        <v>-23200</v>
      </c>
      <c r="I1007" s="22">
        <v>3</v>
      </c>
      <c r="K1007" t="s">
        <v>483</v>
      </c>
      <c r="M1007" s="2">
        <v>450</v>
      </c>
    </row>
    <row r="1008" spans="2:13" ht="12.75">
      <c r="B1008" s="195">
        <v>1500</v>
      </c>
      <c r="C1008" s="1" t="s">
        <v>208</v>
      </c>
      <c r="D1008" s="1" t="s">
        <v>18</v>
      </c>
      <c r="E1008" s="1" t="s">
        <v>209</v>
      </c>
      <c r="F1008" s="77" t="s">
        <v>485</v>
      </c>
      <c r="G1008" s="27" t="s">
        <v>492</v>
      </c>
      <c r="H1008" s="6">
        <f t="shared" si="47"/>
        <v>-24700</v>
      </c>
      <c r="I1008" s="22">
        <v>3</v>
      </c>
      <c r="K1008" t="s">
        <v>483</v>
      </c>
      <c r="M1008" s="2">
        <v>450</v>
      </c>
    </row>
    <row r="1009" spans="2:13" ht="12.75">
      <c r="B1009" s="195">
        <v>700</v>
      </c>
      <c r="C1009" s="1" t="s">
        <v>208</v>
      </c>
      <c r="D1009" s="1" t="s">
        <v>18</v>
      </c>
      <c r="E1009" s="1" t="s">
        <v>209</v>
      </c>
      <c r="F1009" s="77" t="s">
        <v>485</v>
      </c>
      <c r="G1009" s="27" t="s">
        <v>411</v>
      </c>
      <c r="H1009" s="6">
        <f t="shared" si="47"/>
        <v>-25400</v>
      </c>
      <c r="I1009" s="22">
        <v>1.4</v>
      </c>
      <c r="K1009" t="s">
        <v>483</v>
      </c>
      <c r="M1009" s="2">
        <v>450</v>
      </c>
    </row>
    <row r="1010" spans="2:13" ht="12.75">
      <c r="B1010" s="195">
        <v>1200</v>
      </c>
      <c r="C1010" s="1" t="s">
        <v>208</v>
      </c>
      <c r="D1010" s="1" t="s">
        <v>18</v>
      </c>
      <c r="E1010" s="1" t="s">
        <v>209</v>
      </c>
      <c r="F1010" s="77" t="s">
        <v>485</v>
      </c>
      <c r="G1010" s="27" t="s">
        <v>411</v>
      </c>
      <c r="H1010" s="6">
        <f t="shared" si="47"/>
        <v>-26600</v>
      </c>
      <c r="I1010" s="22">
        <v>2.4</v>
      </c>
      <c r="K1010" t="s">
        <v>483</v>
      </c>
      <c r="M1010" s="2">
        <v>450</v>
      </c>
    </row>
    <row r="1011" spans="2:13" ht="12.75">
      <c r="B1011" s="195">
        <v>1400</v>
      </c>
      <c r="C1011" s="1" t="s">
        <v>208</v>
      </c>
      <c r="D1011" s="1" t="s">
        <v>18</v>
      </c>
      <c r="E1011" s="1" t="s">
        <v>209</v>
      </c>
      <c r="F1011" s="77" t="s">
        <v>485</v>
      </c>
      <c r="G1011" s="27" t="s">
        <v>91</v>
      </c>
      <c r="H1011" s="6">
        <f t="shared" si="47"/>
        <v>-28000</v>
      </c>
      <c r="I1011" s="22">
        <v>2.8</v>
      </c>
      <c r="K1011" t="s">
        <v>483</v>
      </c>
      <c r="M1011" s="2">
        <v>450</v>
      </c>
    </row>
    <row r="1012" spans="2:13" ht="12.75">
      <c r="B1012" s="195">
        <v>500</v>
      </c>
      <c r="C1012" s="1" t="s">
        <v>208</v>
      </c>
      <c r="D1012" s="1" t="s">
        <v>18</v>
      </c>
      <c r="E1012" s="1" t="s">
        <v>209</v>
      </c>
      <c r="F1012" s="77" t="s">
        <v>485</v>
      </c>
      <c r="G1012" s="27" t="s">
        <v>91</v>
      </c>
      <c r="H1012" s="6">
        <f t="shared" si="47"/>
        <v>-28500</v>
      </c>
      <c r="I1012" s="22">
        <v>1</v>
      </c>
      <c r="K1012" t="s">
        <v>483</v>
      </c>
      <c r="M1012" s="2">
        <v>450</v>
      </c>
    </row>
    <row r="1013" spans="2:13" ht="12.75">
      <c r="B1013" s="195">
        <v>1000</v>
      </c>
      <c r="C1013" s="1" t="s">
        <v>208</v>
      </c>
      <c r="D1013" s="1" t="s">
        <v>18</v>
      </c>
      <c r="E1013" s="1" t="s">
        <v>209</v>
      </c>
      <c r="F1013" s="77" t="s">
        <v>485</v>
      </c>
      <c r="G1013" s="27" t="s">
        <v>65</v>
      </c>
      <c r="H1013" s="6">
        <f t="shared" si="47"/>
        <v>-29500</v>
      </c>
      <c r="I1013" s="22">
        <v>2</v>
      </c>
      <c r="K1013" t="s">
        <v>483</v>
      </c>
      <c r="M1013" s="2">
        <v>450</v>
      </c>
    </row>
    <row r="1014" spans="2:13" ht="12.75">
      <c r="B1014" s="195">
        <v>1000</v>
      </c>
      <c r="C1014" s="1" t="s">
        <v>208</v>
      </c>
      <c r="D1014" s="1" t="s">
        <v>18</v>
      </c>
      <c r="E1014" s="1" t="s">
        <v>209</v>
      </c>
      <c r="F1014" s="77" t="s">
        <v>485</v>
      </c>
      <c r="G1014" s="27" t="s">
        <v>71</v>
      </c>
      <c r="H1014" s="6">
        <f t="shared" si="47"/>
        <v>-30500</v>
      </c>
      <c r="I1014" s="22">
        <v>2</v>
      </c>
      <c r="K1014" t="s">
        <v>483</v>
      </c>
      <c r="M1014" s="2">
        <v>450</v>
      </c>
    </row>
    <row r="1015" spans="1:13" ht="12.75">
      <c r="A1015" s="12"/>
      <c r="B1015" s="195">
        <v>600</v>
      </c>
      <c r="C1015" s="1" t="s">
        <v>208</v>
      </c>
      <c r="D1015" s="1" t="s">
        <v>18</v>
      </c>
      <c r="E1015" s="1" t="s">
        <v>209</v>
      </c>
      <c r="F1015" s="77" t="s">
        <v>485</v>
      </c>
      <c r="G1015" s="27" t="s">
        <v>114</v>
      </c>
      <c r="H1015" s="6">
        <f t="shared" si="47"/>
        <v>-31100</v>
      </c>
      <c r="I1015" s="22">
        <v>1.2</v>
      </c>
      <c r="J1015" s="15"/>
      <c r="K1015" t="s">
        <v>483</v>
      </c>
      <c r="L1015" s="15"/>
      <c r="M1015" s="2">
        <v>450</v>
      </c>
    </row>
    <row r="1016" spans="2:13" ht="12.75">
      <c r="B1016" s="195">
        <v>1700</v>
      </c>
      <c r="C1016" s="1" t="s">
        <v>208</v>
      </c>
      <c r="D1016" s="1" t="s">
        <v>18</v>
      </c>
      <c r="E1016" s="1" t="s">
        <v>209</v>
      </c>
      <c r="F1016" s="77" t="s">
        <v>485</v>
      </c>
      <c r="G1016" s="27" t="s">
        <v>73</v>
      </c>
      <c r="H1016" s="6">
        <f t="shared" si="47"/>
        <v>-32800</v>
      </c>
      <c r="I1016" s="22">
        <v>3.4</v>
      </c>
      <c r="K1016" t="s">
        <v>483</v>
      </c>
      <c r="M1016" s="2">
        <v>450</v>
      </c>
    </row>
    <row r="1017" spans="1:13" ht="12.75">
      <c r="A1017" s="12"/>
      <c r="B1017" s="195">
        <v>1200</v>
      </c>
      <c r="C1017" s="1" t="s">
        <v>208</v>
      </c>
      <c r="D1017" s="1" t="s">
        <v>18</v>
      </c>
      <c r="E1017" s="1" t="s">
        <v>209</v>
      </c>
      <c r="F1017" s="77" t="s">
        <v>485</v>
      </c>
      <c r="G1017" s="27" t="s">
        <v>367</v>
      </c>
      <c r="H1017" s="6">
        <f t="shared" si="47"/>
        <v>-34000</v>
      </c>
      <c r="I1017" s="22">
        <v>2.4</v>
      </c>
      <c r="J1017" s="15"/>
      <c r="K1017" t="s">
        <v>483</v>
      </c>
      <c r="L1017" s="15"/>
      <c r="M1017" s="2">
        <v>450</v>
      </c>
    </row>
    <row r="1018" spans="2:13" ht="12.75">
      <c r="B1018" s="195">
        <v>1000</v>
      </c>
      <c r="C1018" s="1" t="s">
        <v>208</v>
      </c>
      <c r="D1018" s="1" t="s">
        <v>18</v>
      </c>
      <c r="E1018" s="1" t="s">
        <v>209</v>
      </c>
      <c r="F1018" s="77" t="s">
        <v>485</v>
      </c>
      <c r="G1018" s="27" t="s">
        <v>117</v>
      </c>
      <c r="H1018" s="6">
        <f t="shared" si="47"/>
        <v>-35000</v>
      </c>
      <c r="I1018" s="22">
        <v>2</v>
      </c>
      <c r="K1018" t="s">
        <v>483</v>
      </c>
      <c r="M1018" s="2">
        <v>450</v>
      </c>
    </row>
    <row r="1019" spans="2:13" ht="12.75">
      <c r="B1019" s="195">
        <v>1000</v>
      </c>
      <c r="C1019" s="1" t="s">
        <v>208</v>
      </c>
      <c r="D1019" s="1" t="s">
        <v>18</v>
      </c>
      <c r="E1019" s="1" t="s">
        <v>209</v>
      </c>
      <c r="F1019" s="77" t="s">
        <v>485</v>
      </c>
      <c r="G1019" s="27" t="s">
        <v>117</v>
      </c>
      <c r="H1019" s="6">
        <f t="shared" si="47"/>
        <v>-36000</v>
      </c>
      <c r="I1019" s="22">
        <v>2</v>
      </c>
      <c r="K1019" t="s">
        <v>483</v>
      </c>
      <c r="M1019" s="2">
        <v>450</v>
      </c>
    </row>
    <row r="1020" spans="2:13" ht="12.75">
      <c r="B1020" s="195">
        <v>1650</v>
      </c>
      <c r="C1020" s="1" t="s">
        <v>208</v>
      </c>
      <c r="D1020" s="1" t="s">
        <v>18</v>
      </c>
      <c r="E1020" s="1" t="s">
        <v>209</v>
      </c>
      <c r="F1020" s="77" t="s">
        <v>485</v>
      </c>
      <c r="G1020" s="27" t="s">
        <v>177</v>
      </c>
      <c r="H1020" s="6">
        <f t="shared" si="47"/>
        <v>-37650</v>
      </c>
      <c r="I1020" s="22">
        <v>3.3</v>
      </c>
      <c r="K1020" t="s">
        <v>483</v>
      </c>
      <c r="M1020" s="2">
        <v>450</v>
      </c>
    </row>
    <row r="1021" spans="2:13" ht="12.75">
      <c r="B1021" s="195">
        <v>1500</v>
      </c>
      <c r="C1021" s="1" t="s">
        <v>208</v>
      </c>
      <c r="D1021" s="1" t="s">
        <v>18</v>
      </c>
      <c r="E1021" s="1" t="s">
        <v>209</v>
      </c>
      <c r="F1021" s="77" t="s">
        <v>485</v>
      </c>
      <c r="G1021" s="27" t="s">
        <v>172</v>
      </c>
      <c r="H1021" s="6">
        <f t="shared" si="47"/>
        <v>-39150</v>
      </c>
      <c r="I1021" s="22">
        <v>3</v>
      </c>
      <c r="K1021" t="s">
        <v>483</v>
      </c>
      <c r="M1021" s="2">
        <v>450</v>
      </c>
    </row>
    <row r="1022" spans="2:13" ht="12.75">
      <c r="B1022" s="195">
        <v>1000</v>
      </c>
      <c r="C1022" s="1" t="s">
        <v>208</v>
      </c>
      <c r="D1022" s="1" t="s">
        <v>18</v>
      </c>
      <c r="E1022" s="1" t="s">
        <v>209</v>
      </c>
      <c r="F1022" s="77" t="s">
        <v>485</v>
      </c>
      <c r="G1022" s="27" t="s">
        <v>227</v>
      </c>
      <c r="H1022" s="6">
        <f t="shared" si="47"/>
        <v>-40150</v>
      </c>
      <c r="I1022" s="22">
        <v>2</v>
      </c>
      <c r="K1022" t="s">
        <v>483</v>
      </c>
      <c r="M1022" s="2">
        <v>450</v>
      </c>
    </row>
    <row r="1023" spans="2:13" ht="12.75">
      <c r="B1023" s="195">
        <v>1000</v>
      </c>
      <c r="C1023" s="1" t="s">
        <v>208</v>
      </c>
      <c r="D1023" s="1" t="s">
        <v>18</v>
      </c>
      <c r="E1023" s="1" t="s">
        <v>209</v>
      </c>
      <c r="F1023" s="77" t="s">
        <v>485</v>
      </c>
      <c r="G1023" s="27" t="s">
        <v>230</v>
      </c>
      <c r="H1023" s="6">
        <f t="shared" si="47"/>
        <v>-41150</v>
      </c>
      <c r="I1023" s="22">
        <v>2</v>
      </c>
      <c r="K1023" t="s">
        <v>483</v>
      </c>
      <c r="M1023" s="2">
        <v>450</v>
      </c>
    </row>
    <row r="1024" spans="2:13" ht="12.75">
      <c r="B1024" s="195">
        <v>600</v>
      </c>
      <c r="C1024" s="1" t="s">
        <v>208</v>
      </c>
      <c r="D1024" s="1" t="s">
        <v>18</v>
      </c>
      <c r="E1024" s="1" t="s">
        <v>209</v>
      </c>
      <c r="F1024" s="77" t="s">
        <v>485</v>
      </c>
      <c r="G1024" s="27" t="s">
        <v>232</v>
      </c>
      <c r="H1024" s="6">
        <f t="shared" si="47"/>
        <v>-41750</v>
      </c>
      <c r="I1024" s="22">
        <v>1.2</v>
      </c>
      <c r="K1024" t="s">
        <v>483</v>
      </c>
      <c r="M1024" s="2">
        <v>450</v>
      </c>
    </row>
    <row r="1025" spans="2:13" ht="12.75">
      <c r="B1025" s="195">
        <v>600</v>
      </c>
      <c r="C1025" s="1" t="s">
        <v>208</v>
      </c>
      <c r="D1025" s="1" t="s">
        <v>18</v>
      </c>
      <c r="E1025" s="1" t="s">
        <v>209</v>
      </c>
      <c r="F1025" s="77" t="s">
        <v>485</v>
      </c>
      <c r="G1025" s="27" t="s">
        <v>259</v>
      </c>
      <c r="H1025" s="6">
        <f t="shared" si="47"/>
        <v>-42350</v>
      </c>
      <c r="I1025" s="22">
        <v>1.2</v>
      </c>
      <c r="K1025" t="s">
        <v>483</v>
      </c>
      <c r="M1025" s="2">
        <v>450</v>
      </c>
    </row>
    <row r="1026" spans="2:13" ht="12.75">
      <c r="B1026" s="195">
        <v>1500</v>
      </c>
      <c r="C1026" s="1" t="s">
        <v>208</v>
      </c>
      <c r="D1026" s="1" t="s">
        <v>18</v>
      </c>
      <c r="E1026" s="1" t="s">
        <v>209</v>
      </c>
      <c r="F1026" s="77" t="s">
        <v>485</v>
      </c>
      <c r="G1026" s="27" t="s">
        <v>322</v>
      </c>
      <c r="H1026" s="6">
        <f t="shared" si="47"/>
        <v>-43850</v>
      </c>
      <c r="I1026" s="22">
        <v>3</v>
      </c>
      <c r="K1026" t="s">
        <v>483</v>
      </c>
      <c r="M1026" s="2">
        <v>450</v>
      </c>
    </row>
    <row r="1027" spans="1:13" ht="12.75">
      <c r="A1027" s="12"/>
      <c r="B1027" s="160">
        <v>1200</v>
      </c>
      <c r="C1027" s="12" t="s">
        <v>208</v>
      </c>
      <c r="D1027" s="12" t="s">
        <v>18</v>
      </c>
      <c r="E1027" s="12" t="s">
        <v>209</v>
      </c>
      <c r="F1027" s="78" t="s">
        <v>478</v>
      </c>
      <c r="G1027" s="29" t="s">
        <v>354</v>
      </c>
      <c r="H1027" s="6">
        <f t="shared" si="47"/>
        <v>-45050</v>
      </c>
      <c r="I1027" s="39">
        <v>2.4</v>
      </c>
      <c r="J1027" s="15"/>
      <c r="K1027" s="15" t="s">
        <v>479</v>
      </c>
      <c r="L1027" s="15"/>
      <c r="M1027" s="2">
        <v>450</v>
      </c>
    </row>
    <row r="1028" spans="1:13" ht="12.75">
      <c r="A1028" s="12"/>
      <c r="B1028" s="160">
        <v>1800</v>
      </c>
      <c r="C1028" s="12" t="s">
        <v>208</v>
      </c>
      <c r="D1028" s="12" t="s">
        <v>18</v>
      </c>
      <c r="E1028" s="12" t="s">
        <v>209</v>
      </c>
      <c r="F1028" s="78" t="s">
        <v>478</v>
      </c>
      <c r="G1028" s="29" t="s">
        <v>356</v>
      </c>
      <c r="H1028" s="6">
        <f t="shared" si="47"/>
        <v>-46850</v>
      </c>
      <c r="I1028" s="39">
        <v>3.6</v>
      </c>
      <c r="J1028" s="15"/>
      <c r="K1028" s="15" t="s">
        <v>479</v>
      </c>
      <c r="L1028" s="15"/>
      <c r="M1028" s="2">
        <v>450</v>
      </c>
    </row>
    <row r="1029" spans="1:13" ht="12.75">
      <c r="A1029" s="12"/>
      <c r="B1029" s="160">
        <v>800</v>
      </c>
      <c r="C1029" s="12" t="s">
        <v>208</v>
      </c>
      <c r="D1029" s="12" t="s">
        <v>18</v>
      </c>
      <c r="E1029" s="12" t="s">
        <v>209</v>
      </c>
      <c r="F1029" s="78" t="s">
        <v>478</v>
      </c>
      <c r="G1029" s="29" t="s">
        <v>358</v>
      </c>
      <c r="H1029" s="6">
        <f t="shared" si="47"/>
        <v>-47650</v>
      </c>
      <c r="I1029" s="39">
        <v>1.6</v>
      </c>
      <c r="J1029" s="15"/>
      <c r="K1029" s="15" t="s">
        <v>479</v>
      </c>
      <c r="L1029" s="15"/>
      <c r="M1029" s="2">
        <v>450</v>
      </c>
    </row>
    <row r="1030" spans="1:13" ht="12.75">
      <c r="A1030" s="12"/>
      <c r="B1030" s="160">
        <v>1600</v>
      </c>
      <c r="C1030" s="12" t="s">
        <v>208</v>
      </c>
      <c r="D1030" s="12" t="s">
        <v>18</v>
      </c>
      <c r="E1030" s="12" t="s">
        <v>209</v>
      </c>
      <c r="F1030" s="78" t="s">
        <v>478</v>
      </c>
      <c r="G1030" s="29" t="s">
        <v>432</v>
      </c>
      <c r="H1030" s="6">
        <f t="shared" si="47"/>
        <v>-49250</v>
      </c>
      <c r="I1030" s="39">
        <v>3.2</v>
      </c>
      <c r="J1030" s="15"/>
      <c r="K1030" s="15" t="s">
        <v>479</v>
      </c>
      <c r="L1030" s="15"/>
      <c r="M1030" s="2">
        <v>450</v>
      </c>
    </row>
    <row r="1031" spans="1:13" ht="12.75">
      <c r="A1031" s="12"/>
      <c r="B1031" s="160">
        <v>1600</v>
      </c>
      <c r="C1031" s="12" t="s">
        <v>208</v>
      </c>
      <c r="D1031" s="12" t="s">
        <v>18</v>
      </c>
      <c r="E1031" s="12" t="s">
        <v>209</v>
      </c>
      <c r="F1031" s="78" t="s">
        <v>478</v>
      </c>
      <c r="G1031" s="29" t="s">
        <v>105</v>
      </c>
      <c r="H1031" s="6">
        <f t="shared" si="47"/>
        <v>-50850</v>
      </c>
      <c r="I1031" s="39">
        <v>3.2</v>
      </c>
      <c r="J1031" s="15"/>
      <c r="K1031" s="15" t="s">
        <v>479</v>
      </c>
      <c r="L1031" s="15"/>
      <c r="M1031" s="2">
        <v>450</v>
      </c>
    </row>
    <row r="1032" spans="1:13" ht="12.75">
      <c r="A1032" s="12"/>
      <c r="B1032" s="160">
        <v>1200</v>
      </c>
      <c r="C1032" s="12" t="s">
        <v>208</v>
      </c>
      <c r="D1032" s="12" t="s">
        <v>18</v>
      </c>
      <c r="E1032" s="12" t="s">
        <v>209</v>
      </c>
      <c r="F1032" s="78" t="s">
        <v>478</v>
      </c>
      <c r="G1032" s="29" t="s">
        <v>107</v>
      </c>
      <c r="H1032" s="6">
        <f t="shared" si="47"/>
        <v>-52050</v>
      </c>
      <c r="I1032" s="39">
        <v>2.4</v>
      </c>
      <c r="J1032" s="15"/>
      <c r="K1032" s="15" t="s">
        <v>479</v>
      </c>
      <c r="L1032" s="15"/>
      <c r="M1032" s="2">
        <v>450</v>
      </c>
    </row>
    <row r="1033" spans="1:13" ht="12.75">
      <c r="A1033" s="12"/>
      <c r="B1033" s="160">
        <v>800</v>
      </c>
      <c r="C1033" s="12" t="s">
        <v>208</v>
      </c>
      <c r="D1033" s="12" t="s">
        <v>18</v>
      </c>
      <c r="E1033" s="12" t="s">
        <v>209</v>
      </c>
      <c r="F1033" s="78" t="s">
        <v>478</v>
      </c>
      <c r="G1033" s="29" t="s">
        <v>518</v>
      </c>
      <c r="H1033" s="6">
        <f t="shared" si="47"/>
        <v>-52850</v>
      </c>
      <c r="I1033" s="39">
        <v>1.6</v>
      </c>
      <c r="J1033" s="15"/>
      <c r="K1033" s="15" t="s">
        <v>479</v>
      </c>
      <c r="L1033" s="15"/>
      <c r="M1033" s="2">
        <v>450</v>
      </c>
    </row>
    <row r="1034" spans="1:13" ht="12.75">
      <c r="A1034" s="12"/>
      <c r="B1034" s="160">
        <v>1200</v>
      </c>
      <c r="C1034" s="12" t="s">
        <v>208</v>
      </c>
      <c r="D1034" s="12" t="s">
        <v>18</v>
      </c>
      <c r="E1034" s="12" t="s">
        <v>209</v>
      </c>
      <c r="F1034" s="78" t="s">
        <v>478</v>
      </c>
      <c r="G1034" s="29" t="s">
        <v>406</v>
      </c>
      <c r="H1034" s="6">
        <f t="shared" si="47"/>
        <v>-54050</v>
      </c>
      <c r="I1034" s="39">
        <v>2.4</v>
      </c>
      <c r="J1034" s="15"/>
      <c r="K1034" s="15" t="s">
        <v>479</v>
      </c>
      <c r="L1034" s="15"/>
      <c r="M1034" s="2">
        <v>450</v>
      </c>
    </row>
    <row r="1035" spans="1:13" ht="12.75">
      <c r="A1035" s="12"/>
      <c r="B1035" s="160">
        <v>1400</v>
      </c>
      <c r="C1035" s="12" t="s">
        <v>208</v>
      </c>
      <c r="D1035" s="12" t="s">
        <v>18</v>
      </c>
      <c r="E1035" s="12" t="s">
        <v>209</v>
      </c>
      <c r="F1035" s="78" t="s">
        <v>478</v>
      </c>
      <c r="G1035" s="29" t="s">
        <v>361</v>
      </c>
      <c r="H1035" s="6">
        <f t="shared" si="47"/>
        <v>-55450</v>
      </c>
      <c r="I1035" s="39">
        <v>2.8</v>
      </c>
      <c r="J1035" s="15"/>
      <c r="K1035" s="15" t="s">
        <v>479</v>
      </c>
      <c r="L1035" s="15"/>
      <c r="M1035" s="2">
        <v>450</v>
      </c>
    </row>
    <row r="1036" spans="1:13" ht="12.75">
      <c r="A1036" s="12"/>
      <c r="B1036" s="160">
        <v>1000</v>
      </c>
      <c r="C1036" s="12" t="s">
        <v>208</v>
      </c>
      <c r="D1036" s="12" t="s">
        <v>18</v>
      </c>
      <c r="E1036" s="12" t="s">
        <v>209</v>
      </c>
      <c r="F1036" s="78" t="s">
        <v>478</v>
      </c>
      <c r="G1036" s="29" t="s">
        <v>34</v>
      </c>
      <c r="H1036" s="6">
        <f t="shared" si="47"/>
        <v>-56450</v>
      </c>
      <c r="I1036" s="39">
        <v>2</v>
      </c>
      <c r="J1036" s="15"/>
      <c r="K1036" s="15" t="s">
        <v>479</v>
      </c>
      <c r="L1036" s="15"/>
      <c r="M1036" s="2">
        <v>450</v>
      </c>
    </row>
    <row r="1037" spans="1:13" ht="12.75">
      <c r="A1037" s="12"/>
      <c r="B1037" s="160">
        <v>1200</v>
      </c>
      <c r="C1037" s="12" t="s">
        <v>208</v>
      </c>
      <c r="D1037" s="12" t="s">
        <v>18</v>
      </c>
      <c r="E1037" s="12" t="s">
        <v>209</v>
      </c>
      <c r="F1037" s="242" t="s">
        <v>478</v>
      </c>
      <c r="G1037" s="29" t="s">
        <v>36</v>
      </c>
      <c r="H1037" s="6">
        <f t="shared" si="47"/>
        <v>-57650</v>
      </c>
      <c r="I1037" s="39">
        <v>2.4</v>
      </c>
      <c r="J1037" s="15"/>
      <c r="K1037" s="15" t="s">
        <v>479</v>
      </c>
      <c r="L1037" s="15"/>
      <c r="M1037" s="2">
        <v>450</v>
      </c>
    </row>
    <row r="1038" spans="1:13" ht="12.75">
      <c r="A1038" s="12"/>
      <c r="B1038" s="160">
        <v>1800</v>
      </c>
      <c r="C1038" s="12" t="s">
        <v>208</v>
      </c>
      <c r="D1038" s="12" t="s">
        <v>18</v>
      </c>
      <c r="E1038" s="12" t="s">
        <v>209</v>
      </c>
      <c r="F1038" s="78" t="s">
        <v>478</v>
      </c>
      <c r="G1038" s="29" t="s">
        <v>454</v>
      </c>
      <c r="H1038" s="6">
        <f t="shared" si="47"/>
        <v>-59450</v>
      </c>
      <c r="I1038" s="39">
        <v>3.6</v>
      </c>
      <c r="J1038" s="15"/>
      <c r="K1038" s="15" t="s">
        <v>479</v>
      </c>
      <c r="L1038" s="15"/>
      <c r="M1038" s="2">
        <v>450</v>
      </c>
    </row>
    <row r="1039" spans="1:13" ht="12.75">
      <c r="A1039" s="12"/>
      <c r="B1039" s="160">
        <v>1400</v>
      </c>
      <c r="C1039" s="12" t="s">
        <v>208</v>
      </c>
      <c r="D1039" s="12" t="s">
        <v>18</v>
      </c>
      <c r="E1039" s="12" t="s">
        <v>209</v>
      </c>
      <c r="F1039" s="78" t="s">
        <v>478</v>
      </c>
      <c r="G1039" s="29" t="s">
        <v>411</v>
      </c>
      <c r="H1039" s="6">
        <f t="shared" si="47"/>
        <v>-60850</v>
      </c>
      <c r="I1039" s="39">
        <v>2.8</v>
      </c>
      <c r="J1039" s="15"/>
      <c r="K1039" s="15" t="s">
        <v>479</v>
      </c>
      <c r="L1039" s="15"/>
      <c r="M1039" s="2">
        <v>450</v>
      </c>
    </row>
    <row r="1040" spans="1:13" ht="12.75">
      <c r="A1040" s="12"/>
      <c r="B1040" s="160">
        <v>1800</v>
      </c>
      <c r="C1040" s="12" t="s">
        <v>208</v>
      </c>
      <c r="D1040" s="12" t="s">
        <v>18</v>
      </c>
      <c r="E1040" s="12" t="s">
        <v>209</v>
      </c>
      <c r="F1040" s="78" t="s">
        <v>478</v>
      </c>
      <c r="G1040" s="29" t="s">
        <v>91</v>
      </c>
      <c r="H1040" s="6">
        <f t="shared" si="47"/>
        <v>-62650</v>
      </c>
      <c r="I1040" s="39">
        <v>3.6</v>
      </c>
      <c r="J1040" s="15"/>
      <c r="K1040" s="15" t="s">
        <v>479</v>
      </c>
      <c r="L1040" s="15"/>
      <c r="M1040" s="2">
        <v>450</v>
      </c>
    </row>
    <row r="1041" spans="1:13" ht="12.75">
      <c r="A1041" s="12"/>
      <c r="B1041" s="160">
        <v>1600</v>
      </c>
      <c r="C1041" s="12" t="s">
        <v>208</v>
      </c>
      <c r="D1041" s="12" t="s">
        <v>18</v>
      </c>
      <c r="E1041" s="12" t="s">
        <v>209</v>
      </c>
      <c r="F1041" s="78" t="s">
        <v>478</v>
      </c>
      <c r="G1041" s="29" t="s">
        <v>65</v>
      </c>
      <c r="H1041" s="6">
        <f t="shared" si="47"/>
        <v>-64250</v>
      </c>
      <c r="I1041" s="39">
        <v>3.2</v>
      </c>
      <c r="J1041" s="15"/>
      <c r="K1041" s="15" t="s">
        <v>479</v>
      </c>
      <c r="L1041" s="15"/>
      <c r="M1041" s="2">
        <v>450</v>
      </c>
    </row>
    <row r="1042" spans="1:13" ht="12.75">
      <c r="A1042" s="12"/>
      <c r="B1042" s="160">
        <v>1200</v>
      </c>
      <c r="C1042" s="12" t="s">
        <v>208</v>
      </c>
      <c r="D1042" s="12" t="s">
        <v>18</v>
      </c>
      <c r="E1042" s="12" t="s">
        <v>209</v>
      </c>
      <c r="F1042" s="78" t="s">
        <v>478</v>
      </c>
      <c r="G1042" s="29" t="s">
        <v>71</v>
      </c>
      <c r="H1042" s="6">
        <f t="shared" si="47"/>
        <v>-65450</v>
      </c>
      <c r="I1042" s="39">
        <v>2.4</v>
      </c>
      <c r="J1042" s="15"/>
      <c r="K1042" s="15" t="s">
        <v>479</v>
      </c>
      <c r="L1042" s="15"/>
      <c r="M1042" s="2">
        <v>450</v>
      </c>
    </row>
    <row r="1043" spans="1:13" ht="12.75">
      <c r="A1043" s="12"/>
      <c r="B1043" s="160">
        <v>1200</v>
      </c>
      <c r="C1043" s="12" t="s">
        <v>208</v>
      </c>
      <c r="D1043" s="12" t="s">
        <v>18</v>
      </c>
      <c r="E1043" s="12" t="s">
        <v>209</v>
      </c>
      <c r="F1043" s="78" t="s">
        <v>478</v>
      </c>
      <c r="G1043" s="29" t="s">
        <v>114</v>
      </c>
      <c r="H1043" s="6">
        <f t="shared" si="47"/>
        <v>-66650</v>
      </c>
      <c r="I1043" s="39">
        <v>2.4</v>
      </c>
      <c r="J1043" s="15"/>
      <c r="K1043" s="15" t="s">
        <v>479</v>
      </c>
      <c r="L1043" s="15"/>
      <c r="M1043" s="2">
        <v>450</v>
      </c>
    </row>
    <row r="1044" spans="1:13" ht="12.75">
      <c r="A1044" s="12"/>
      <c r="B1044" s="160">
        <v>800</v>
      </c>
      <c r="C1044" s="12" t="s">
        <v>208</v>
      </c>
      <c r="D1044" s="12" t="s">
        <v>18</v>
      </c>
      <c r="E1044" s="12" t="s">
        <v>209</v>
      </c>
      <c r="F1044" s="78" t="s">
        <v>478</v>
      </c>
      <c r="G1044" s="29" t="s">
        <v>73</v>
      </c>
      <c r="H1044" s="6">
        <f t="shared" si="47"/>
        <v>-67450</v>
      </c>
      <c r="I1044" s="39">
        <v>1.6</v>
      </c>
      <c r="J1044" s="15"/>
      <c r="K1044" s="15" t="s">
        <v>479</v>
      </c>
      <c r="L1044" s="15"/>
      <c r="M1044" s="2">
        <v>450</v>
      </c>
    </row>
    <row r="1045" spans="1:13" ht="12.75">
      <c r="A1045" s="12"/>
      <c r="B1045" s="160">
        <v>1200</v>
      </c>
      <c r="C1045" s="12" t="s">
        <v>208</v>
      </c>
      <c r="D1045" s="12" t="s">
        <v>18</v>
      </c>
      <c r="E1045" s="12" t="s">
        <v>209</v>
      </c>
      <c r="F1045" s="78" t="s">
        <v>478</v>
      </c>
      <c r="G1045" s="29" t="s">
        <v>117</v>
      </c>
      <c r="H1045" s="6">
        <f t="shared" si="47"/>
        <v>-68650</v>
      </c>
      <c r="I1045" s="39">
        <v>2.4</v>
      </c>
      <c r="J1045" s="15"/>
      <c r="K1045" s="15" t="s">
        <v>479</v>
      </c>
      <c r="L1045" s="15"/>
      <c r="M1045" s="2">
        <v>450</v>
      </c>
    </row>
    <row r="1046" spans="1:13" ht="12.75">
      <c r="A1046" s="12"/>
      <c r="B1046" s="160">
        <v>1500</v>
      </c>
      <c r="C1046" s="32" t="s">
        <v>208</v>
      </c>
      <c r="D1046" s="12" t="s">
        <v>18</v>
      </c>
      <c r="E1046" s="12" t="s">
        <v>209</v>
      </c>
      <c r="F1046" s="78" t="s">
        <v>478</v>
      </c>
      <c r="G1046" s="29" t="s">
        <v>177</v>
      </c>
      <c r="H1046" s="6">
        <f t="shared" si="47"/>
        <v>-70150</v>
      </c>
      <c r="I1046" s="39">
        <v>3</v>
      </c>
      <c r="J1046" s="15"/>
      <c r="K1046" s="15" t="s">
        <v>479</v>
      </c>
      <c r="L1046" s="15"/>
      <c r="M1046" s="2">
        <v>450</v>
      </c>
    </row>
    <row r="1047" spans="1:13" ht="12.75">
      <c r="A1047" s="12"/>
      <c r="B1047" s="160">
        <v>1800</v>
      </c>
      <c r="C1047" s="12" t="s">
        <v>208</v>
      </c>
      <c r="D1047" s="12" t="s">
        <v>18</v>
      </c>
      <c r="E1047" s="12" t="s">
        <v>209</v>
      </c>
      <c r="F1047" s="78" t="s">
        <v>478</v>
      </c>
      <c r="G1047" s="29" t="s">
        <v>172</v>
      </c>
      <c r="H1047" s="6">
        <f t="shared" si="47"/>
        <v>-71950</v>
      </c>
      <c r="I1047" s="39">
        <v>3.6</v>
      </c>
      <c r="J1047" s="15"/>
      <c r="K1047" s="15" t="s">
        <v>479</v>
      </c>
      <c r="L1047" s="15"/>
      <c r="M1047" s="2">
        <v>450</v>
      </c>
    </row>
    <row r="1048" spans="1:13" ht="12.75">
      <c r="A1048" s="12"/>
      <c r="B1048" s="259">
        <v>1600</v>
      </c>
      <c r="C1048" s="12" t="s">
        <v>208</v>
      </c>
      <c r="D1048" s="12" t="s">
        <v>18</v>
      </c>
      <c r="E1048" s="12" t="s">
        <v>209</v>
      </c>
      <c r="F1048" s="78" t="s">
        <v>478</v>
      </c>
      <c r="G1048" s="29" t="s">
        <v>227</v>
      </c>
      <c r="H1048" s="6">
        <f t="shared" si="47"/>
        <v>-73550</v>
      </c>
      <c r="I1048" s="39">
        <v>3.2</v>
      </c>
      <c r="J1048" s="15"/>
      <c r="K1048" s="15" t="s">
        <v>479</v>
      </c>
      <c r="L1048" s="15"/>
      <c r="M1048" s="2">
        <v>450</v>
      </c>
    </row>
    <row r="1049" spans="1:13" ht="12.75">
      <c r="A1049" s="12"/>
      <c r="B1049" s="160">
        <v>1400</v>
      </c>
      <c r="C1049" s="12" t="s">
        <v>208</v>
      </c>
      <c r="D1049" s="12" t="s">
        <v>18</v>
      </c>
      <c r="E1049" s="12" t="s">
        <v>209</v>
      </c>
      <c r="F1049" s="78" t="s">
        <v>478</v>
      </c>
      <c r="G1049" s="29" t="s">
        <v>230</v>
      </c>
      <c r="H1049" s="6">
        <f aca="true" t="shared" si="48" ref="H1049:H1095">H1048-B1049</f>
        <v>-74950</v>
      </c>
      <c r="I1049" s="39">
        <v>2.8</v>
      </c>
      <c r="J1049" s="15"/>
      <c r="K1049" s="15" t="s">
        <v>479</v>
      </c>
      <c r="L1049" s="15"/>
      <c r="M1049" s="2">
        <v>450</v>
      </c>
    </row>
    <row r="1050" spans="1:13" ht="12.75">
      <c r="A1050" s="12"/>
      <c r="B1050" s="160">
        <v>900</v>
      </c>
      <c r="C1050" s="12" t="s">
        <v>208</v>
      </c>
      <c r="D1050" s="12" t="s">
        <v>18</v>
      </c>
      <c r="E1050" s="12" t="s">
        <v>209</v>
      </c>
      <c r="F1050" s="78" t="s">
        <v>478</v>
      </c>
      <c r="G1050" s="29" t="s">
        <v>232</v>
      </c>
      <c r="H1050" s="6">
        <f t="shared" si="48"/>
        <v>-75850</v>
      </c>
      <c r="I1050" s="39">
        <v>1.8</v>
      </c>
      <c r="J1050" s="15"/>
      <c r="K1050" s="15" t="s">
        <v>479</v>
      </c>
      <c r="L1050" s="15"/>
      <c r="M1050" s="2">
        <v>450</v>
      </c>
    </row>
    <row r="1051" spans="1:13" ht="12.75">
      <c r="A1051" s="12"/>
      <c r="B1051" s="160">
        <v>1800</v>
      </c>
      <c r="C1051" s="12" t="s">
        <v>208</v>
      </c>
      <c r="D1051" s="12" t="s">
        <v>18</v>
      </c>
      <c r="E1051" s="12" t="s">
        <v>209</v>
      </c>
      <c r="F1051" s="242" t="s">
        <v>478</v>
      </c>
      <c r="G1051" s="29" t="s">
        <v>259</v>
      </c>
      <c r="H1051" s="6">
        <f t="shared" si="48"/>
        <v>-77650</v>
      </c>
      <c r="I1051" s="39">
        <v>3.6</v>
      </c>
      <c r="J1051" s="15"/>
      <c r="K1051" s="15" t="s">
        <v>479</v>
      </c>
      <c r="L1051" s="15"/>
      <c r="M1051" s="2">
        <v>450</v>
      </c>
    </row>
    <row r="1052" spans="2:13" ht="12.75">
      <c r="B1052" s="195">
        <v>500</v>
      </c>
      <c r="C1052" s="1" t="s">
        <v>208</v>
      </c>
      <c r="D1052" s="1" t="s">
        <v>18</v>
      </c>
      <c r="E1052" s="1" t="s">
        <v>209</v>
      </c>
      <c r="F1052" s="243" t="s">
        <v>519</v>
      </c>
      <c r="G1052" s="27" t="s">
        <v>406</v>
      </c>
      <c r="H1052" s="6">
        <f t="shared" si="48"/>
        <v>-78150</v>
      </c>
      <c r="I1052" s="22">
        <f>+B1052/M1052</f>
        <v>1.1111111111111112</v>
      </c>
      <c r="K1052" t="s">
        <v>520</v>
      </c>
      <c r="M1052" s="2">
        <v>450</v>
      </c>
    </row>
    <row r="1053" spans="2:13" ht="12.75">
      <c r="B1053" s="195">
        <v>500</v>
      </c>
      <c r="C1053" s="12" t="s">
        <v>208</v>
      </c>
      <c r="D1053" s="12" t="s">
        <v>18</v>
      </c>
      <c r="E1053" s="12" t="s">
        <v>209</v>
      </c>
      <c r="F1053" s="78" t="s">
        <v>519</v>
      </c>
      <c r="G1053" s="29" t="s">
        <v>361</v>
      </c>
      <c r="H1053" s="6">
        <f t="shared" si="48"/>
        <v>-78650</v>
      </c>
      <c r="I1053" s="22">
        <f>+B1053/M1053</f>
        <v>1.1111111111111112</v>
      </c>
      <c r="K1053" t="s">
        <v>520</v>
      </c>
      <c r="M1053" s="2">
        <v>450</v>
      </c>
    </row>
    <row r="1054" spans="1:13" ht="12.75">
      <c r="A1054" s="12"/>
      <c r="B1054" s="195">
        <v>500</v>
      </c>
      <c r="C1054" s="12" t="s">
        <v>208</v>
      </c>
      <c r="D1054" s="12" t="s">
        <v>18</v>
      </c>
      <c r="E1054" s="12" t="s">
        <v>209</v>
      </c>
      <c r="F1054" s="78" t="s">
        <v>519</v>
      </c>
      <c r="G1054" s="29" t="s">
        <v>34</v>
      </c>
      <c r="H1054" s="6">
        <f t="shared" si="48"/>
        <v>-79150</v>
      </c>
      <c r="I1054" s="39">
        <f>+B1054/M1054</f>
        <v>1.1111111111111112</v>
      </c>
      <c r="J1054" s="15"/>
      <c r="K1054" t="s">
        <v>520</v>
      </c>
      <c r="L1054" s="15"/>
      <c r="M1054" s="2">
        <v>450</v>
      </c>
    </row>
    <row r="1055" spans="2:13" ht="12.75">
      <c r="B1055" s="195">
        <v>500</v>
      </c>
      <c r="C1055" s="12" t="s">
        <v>208</v>
      </c>
      <c r="D1055" s="12" t="s">
        <v>18</v>
      </c>
      <c r="E1055" s="12" t="s">
        <v>209</v>
      </c>
      <c r="F1055" s="78" t="s">
        <v>519</v>
      </c>
      <c r="G1055" s="29" t="s">
        <v>36</v>
      </c>
      <c r="H1055" s="6">
        <f t="shared" si="48"/>
        <v>-79650</v>
      </c>
      <c r="I1055" s="22">
        <f aca="true" t="shared" si="49" ref="I1055:I1069">+B1055/M1055</f>
        <v>1.1111111111111112</v>
      </c>
      <c r="K1055" t="s">
        <v>520</v>
      </c>
      <c r="M1055" s="2">
        <v>450</v>
      </c>
    </row>
    <row r="1056" spans="1:13" s="15" customFormat="1" ht="12.75">
      <c r="A1056" s="1"/>
      <c r="B1056" s="195">
        <v>1500</v>
      </c>
      <c r="C1056" s="12" t="s">
        <v>208</v>
      </c>
      <c r="D1056" s="12" t="s">
        <v>18</v>
      </c>
      <c r="E1056" s="12" t="s">
        <v>209</v>
      </c>
      <c r="F1056" s="78" t="s">
        <v>519</v>
      </c>
      <c r="G1056" s="29" t="s">
        <v>454</v>
      </c>
      <c r="H1056" s="6">
        <f t="shared" si="48"/>
        <v>-81150</v>
      </c>
      <c r="I1056" s="22">
        <f t="shared" si="49"/>
        <v>3.3333333333333335</v>
      </c>
      <c r="J1056"/>
      <c r="K1056" t="s">
        <v>520</v>
      </c>
      <c r="L1056"/>
      <c r="M1056" s="2">
        <v>450</v>
      </c>
    </row>
    <row r="1057" spans="2:13" ht="12.75">
      <c r="B1057" s="195">
        <v>500</v>
      </c>
      <c r="C1057" s="12" t="s">
        <v>208</v>
      </c>
      <c r="D1057" s="12" t="s">
        <v>18</v>
      </c>
      <c r="E1057" s="12" t="s">
        <v>209</v>
      </c>
      <c r="F1057" s="78" t="s">
        <v>519</v>
      </c>
      <c r="G1057" s="29" t="s">
        <v>411</v>
      </c>
      <c r="H1057" s="6">
        <f t="shared" si="48"/>
        <v>-81650</v>
      </c>
      <c r="I1057" s="22">
        <f t="shared" si="49"/>
        <v>1.1111111111111112</v>
      </c>
      <c r="K1057" t="s">
        <v>520</v>
      </c>
      <c r="M1057" s="2">
        <v>450</v>
      </c>
    </row>
    <row r="1058" spans="2:13" ht="12.75">
      <c r="B1058" s="195">
        <v>500</v>
      </c>
      <c r="C1058" s="12" t="s">
        <v>208</v>
      </c>
      <c r="D1058" s="12" t="s">
        <v>18</v>
      </c>
      <c r="E1058" s="12" t="s">
        <v>209</v>
      </c>
      <c r="F1058" s="78" t="s">
        <v>519</v>
      </c>
      <c r="G1058" s="29" t="s">
        <v>91</v>
      </c>
      <c r="H1058" s="6">
        <f t="shared" si="48"/>
        <v>-82150</v>
      </c>
      <c r="I1058" s="22">
        <f>+B1058/M1058</f>
        <v>1.1111111111111112</v>
      </c>
      <c r="K1058" t="s">
        <v>520</v>
      </c>
      <c r="M1058" s="2">
        <v>450</v>
      </c>
    </row>
    <row r="1059" spans="2:13" ht="12.75">
      <c r="B1059" s="195">
        <v>500</v>
      </c>
      <c r="C1059" s="12" t="s">
        <v>208</v>
      </c>
      <c r="D1059" s="12" t="s">
        <v>18</v>
      </c>
      <c r="E1059" s="12" t="s">
        <v>209</v>
      </c>
      <c r="F1059" s="78" t="s">
        <v>519</v>
      </c>
      <c r="G1059" s="29" t="s">
        <v>65</v>
      </c>
      <c r="H1059" s="6">
        <f t="shared" si="48"/>
        <v>-82650</v>
      </c>
      <c r="I1059" s="22">
        <f>+B1059/M1059</f>
        <v>1.1111111111111112</v>
      </c>
      <c r="K1059" t="s">
        <v>520</v>
      </c>
      <c r="M1059" s="2">
        <v>450</v>
      </c>
    </row>
    <row r="1060" spans="2:14" ht="12.75">
      <c r="B1060" s="195">
        <v>500</v>
      </c>
      <c r="C1060" s="12" t="s">
        <v>208</v>
      </c>
      <c r="D1060" s="12" t="s">
        <v>18</v>
      </c>
      <c r="E1060" s="12" t="s">
        <v>209</v>
      </c>
      <c r="F1060" s="78" t="s">
        <v>519</v>
      </c>
      <c r="G1060" s="29" t="s">
        <v>71</v>
      </c>
      <c r="H1060" s="6">
        <f t="shared" si="48"/>
        <v>-83150</v>
      </c>
      <c r="I1060" s="22">
        <f t="shared" si="49"/>
        <v>1.1111111111111112</v>
      </c>
      <c r="K1060" t="s">
        <v>520</v>
      </c>
      <c r="M1060" s="2">
        <v>450</v>
      </c>
      <c r="N1060" s="38">
        <v>500</v>
      </c>
    </row>
    <row r="1061" spans="2:13" ht="12.75">
      <c r="B1061" s="160">
        <v>500</v>
      </c>
      <c r="C1061" s="12" t="s">
        <v>208</v>
      </c>
      <c r="D1061" s="12" t="s">
        <v>18</v>
      </c>
      <c r="E1061" s="12" t="s">
        <v>209</v>
      </c>
      <c r="F1061" s="78" t="s">
        <v>519</v>
      </c>
      <c r="G1061" s="29" t="s">
        <v>114</v>
      </c>
      <c r="H1061" s="6">
        <f t="shared" si="48"/>
        <v>-83650</v>
      </c>
      <c r="I1061" s="22">
        <f t="shared" si="49"/>
        <v>1.1111111111111112</v>
      </c>
      <c r="K1061" t="s">
        <v>520</v>
      </c>
      <c r="M1061" s="2">
        <v>450</v>
      </c>
    </row>
    <row r="1062" spans="2:13" ht="12.75">
      <c r="B1062" s="160">
        <v>500</v>
      </c>
      <c r="C1062" s="12" t="s">
        <v>208</v>
      </c>
      <c r="D1062" s="12" t="s">
        <v>18</v>
      </c>
      <c r="E1062" s="12" t="s">
        <v>209</v>
      </c>
      <c r="F1062" s="78" t="s">
        <v>519</v>
      </c>
      <c r="G1062" s="29" t="s">
        <v>73</v>
      </c>
      <c r="H1062" s="6">
        <f t="shared" si="48"/>
        <v>-84150</v>
      </c>
      <c r="I1062" s="22">
        <f>+B1062/M1062</f>
        <v>1.1111111111111112</v>
      </c>
      <c r="K1062" t="s">
        <v>520</v>
      </c>
      <c r="M1062" s="2">
        <v>450</v>
      </c>
    </row>
    <row r="1063" spans="2:13" ht="12.75">
      <c r="B1063" s="160">
        <v>600</v>
      </c>
      <c r="C1063" s="12" t="s">
        <v>208</v>
      </c>
      <c r="D1063" s="12" t="s">
        <v>18</v>
      </c>
      <c r="E1063" s="12" t="s">
        <v>209</v>
      </c>
      <c r="F1063" s="78" t="s">
        <v>519</v>
      </c>
      <c r="G1063" s="29" t="s">
        <v>117</v>
      </c>
      <c r="H1063" s="6">
        <f t="shared" si="48"/>
        <v>-84750</v>
      </c>
      <c r="I1063" s="22">
        <f>+B1063/M1063</f>
        <v>1.3333333333333333</v>
      </c>
      <c r="K1063" t="s">
        <v>520</v>
      </c>
      <c r="M1063" s="2">
        <v>450</v>
      </c>
    </row>
    <row r="1064" spans="2:13" ht="12.75">
      <c r="B1064" s="160">
        <v>1150</v>
      </c>
      <c r="C1064" s="12" t="s">
        <v>208</v>
      </c>
      <c r="D1064" s="12" t="s">
        <v>18</v>
      </c>
      <c r="E1064" s="12" t="s">
        <v>209</v>
      </c>
      <c r="F1064" s="78" t="s">
        <v>519</v>
      </c>
      <c r="G1064" s="29" t="s">
        <v>177</v>
      </c>
      <c r="H1064" s="6">
        <f t="shared" si="48"/>
        <v>-85900</v>
      </c>
      <c r="I1064" s="22">
        <f t="shared" si="49"/>
        <v>2.5555555555555554</v>
      </c>
      <c r="K1064" t="s">
        <v>520</v>
      </c>
      <c r="M1064" s="2">
        <v>450</v>
      </c>
    </row>
    <row r="1065" spans="2:13" ht="12.75">
      <c r="B1065" s="160">
        <v>1150</v>
      </c>
      <c r="C1065" s="12" t="s">
        <v>208</v>
      </c>
      <c r="D1065" s="12" t="s">
        <v>18</v>
      </c>
      <c r="E1065" s="12" t="s">
        <v>209</v>
      </c>
      <c r="F1065" s="78" t="s">
        <v>519</v>
      </c>
      <c r="G1065" s="29" t="s">
        <v>172</v>
      </c>
      <c r="H1065" s="6">
        <f t="shared" si="48"/>
        <v>-87050</v>
      </c>
      <c r="I1065" s="22">
        <f>+B1065/M1065</f>
        <v>2.5555555555555554</v>
      </c>
      <c r="K1065" t="s">
        <v>520</v>
      </c>
      <c r="M1065" s="2">
        <v>450</v>
      </c>
    </row>
    <row r="1066" spans="2:13" ht="12.75">
      <c r="B1066" s="160">
        <v>1200</v>
      </c>
      <c r="C1066" s="12" t="s">
        <v>208</v>
      </c>
      <c r="D1066" s="12" t="s">
        <v>18</v>
      </c>
      <c r="E1066" s="12" t="s">
        <v>209</v>
      </c>
      <c r="F1066" s="78" t="s">
        <v>519</v>
      </c>
      <c r="G1066" s="29" t="s">
        <v>227</v>
      </c>
      <c r="H1066" s="6">
        <f t="shared" si="48"/>
        <v>-88250</v>
      </c>
      <c r="I1066" s="22">
        <f t="shared" si="49"/>
        <v>2.6666666666666665</v>
      </c>
      <c r="K1066" t="s">
        <v>520</v>
      </c>
      <c r="M1066" s="2">
        <v>450</v>
      </c>
    </row>
    <row r="1067" spans="2:13" ht="12.75">
      <c r="B1067" s="160">
        <v>600</v>
      </c>
      <c r="C1067" s="12" t="s">
        <v>208</v>
      </c>
      <c r="D1067" s="12" t="s">
        <v>18</v>
      </c>
      <c r="E1067" s="12" t="s">
        <v>209</v>
      </c>
      <c r="F1067" s="78" t="s">
        <v>519</v>
      </c>
      <c r="G1067" s="29" t="s">
        <v>230</v>
      </c>
      <c r="H1067" s="6">
        <f t="shared" si="48"/>
        <v>-88850</v>
      </c>
      <c r="I1067" s="22">
        <f t="shared" si="49"/>
        <v>1.3333333333333333</v>
      </c>
      <c r="K1067" t="s">
        <v>520</v>
      </c>
      <c r="M1067" s="2">
        <v>450</v>
      </c>
    </row>
    <row r="1068" spans="2:13" ht="12.75">
      <c r="B1068" s="160">
        <v>600</v>
      </c>
      <c r="C1068" s="12" t="s">
        <v>208</v>
      </c>
      <c r="D1068" s="12" t="s">
        <v>18</v>
      </c>
      <c r="E1068" s="12" t="s">
        <v>209</v>
      </c>
      <c r="F1068" s="78" t="s">
        <v>519</v>
      </c>
      <c r="G1068" s="29" t="s">
        <v>232</v>
      </c>
      <c r="H1068" s="6">
        <f t="shared" si="48"/>
        <v>-89450</v>
      </c>
      <c r="I1068" s="22">
        <f t="shared" si="49"/>
        <v>1.3333333333333333</v>
      </c>
      <c r="K1068" t="s">
        <v>520</v>
      </c>
      <c r="M1068" s="2">
        <v>450</v>
      </c>
    </row>
    <row r="1069" spans="2:13" ht="12.75">
      <c r="B1069" s="160">
        <v>1400</v>
      </c>
      <c r="C1069" s="12" t="s">
        <v>208</v>
      </c>
      <c r="D1069" s="12" t="s">
        <v>18</v>
      </c>
      <c r="E1069" s="12" t="s">
        <v>209</v>
      </c>
      <c r="F1069" s="78" t="s">
        <v>519</v>
      </c>
      <c r="G1069" s="29" t="s">
        <v>259</v>
      </c>
      <c r="H1069" s="6">
        <f t="shared" si="48"/>
        <v>-90850</v>
      </c>
      <c r="I1069" s="22">
        <f t="shared" si="49"/>
        <v>3.111111111111111</v>
      </c>
      <c r="K1069" t="s">
        <v>520</v>
      </c>
      <c r="M1069" s="2">
        <v>450</v>
      </c>
    </row>
    <row r="1070" spans="2:13" ht="12.75">
      <c r="B1070" s="195">
        <v>1000</v>
      </c>
      <c r="C1070" s="1" t="s">
        <v>208</v>
      </c>
      <c r="D1070" s="12" t="s">
        <v>18</v>
      </c>
      <c r="E1070" s="1" t="s">
        <v>209</v>
      </c>
      <c r="F1070" s="77" t="s">
        <v>521</v>
      </c>
      <c r="G1070" s="27" t="s">
        <v>354</v>
      </c>
      <c r="H1070" s="6">
        <f t="shared" si="48"/>
        <v>-91850</v>
      </c>
      <c r="I1070" s="22">
        <v>2</v>
      </c>
      <c r="K1070" t="s">
        <v>509</v>
      </c>
      <c r="M1070" s="2">
        <v>450</v>
      </c>
    </row>
    <row r="1071" spans="2:13" ht="12.75">
      <c r="B1071" s="160">
        <v>1100</v>
      </c>
      <c r="C1071" s="1" t="s">
        <v>208</v>
      </c>
      <c r="D1071" s="12" t="s">
        <v>18</v>
      </c>
      <c r="E1071" s="1" t="s">
        <v>209</v>
      </c>
      <c r="F1071" s="77" t="s">
        <v>521</v>
      </c>
      <c r="G1071" s="30" t="s">
        <v>356</v>
      </c>
      <c r="H1071" s="6">
        <f t="shared" si="48"/>
        <v>-92950</v>
      </c>
      <c r="I1071" s="22">
        <v>2.2</v>
      </c>
      <c r="K1071" t="s">
        <v>509</v>
      </c>
      <c r="M1071" s="2">
        <v>450</v>
      </c>
    </row>
    <row r="1072" spans="2:13" ht="12.75">
      <c r="B1072" s="160">
        <v>1200</v>
      </c>
      <c r="C1072" s="1" t="s">
        <v>208</v>
      </c>
      <c r="D1072" s="12" t="s">
        <v>18</v>
      </c>
      <c r="E1072" s="1" t="s">
        <v>209</v>
      </c>
      <c r="F1072" s="77" t="s">
        <v>521</v>
      </c>
      <c r="G1072" s="30" t="s">
        <v>358</v>
      </c>
      <c r="H1072" s="6">
        <f t="shared" si="48"/>
        <v>-94150</v>
      </c>
      <c r="I1072" s="22">
        <v>2.4</v>
      </c>
      <c r="K1072" t="s">
        <v>509</v>
      </c>
      <c r="M1072" s="2">
        <v>450</v>
      </c>
    </row>
    <row r="1073" spans="2:13" ht="12.75">
      <c r="B1073" s="160">
        <v>800</v>
      </c>
      <c r="C1073" s="1" t="s">
        <v>208</v>
      </c>
      <c r="D1073" s="12" t="s">
        <v>18</v>
      </c>
      <c r="E1073" s="1" t="s">
        <v>209</v>
      </c>
      <c r="F1073" s="77" t="s">
        <v>521</v>
      </c>
      <c r="G1073" s="29" t="s">
        <v>522</v>
      </c>
      <c r="H1073" s="6">
        <f t="shared" si="48"/>
        <v>-94950</v>
      </c>
      <c r="I1073" s="22">
        <v>1.6</v>
      </c>
      <c r="K1073" t="s">
        <v>509</v>
      </c>
      <c r="M1073" s="2">
        <v>450</v>
      </c>
    </row>
    <row r="1074" spans="2:13" ht="12.75">
      <c r="B1074" s="160">
        <v>700</v>
      </c>
      <c r="C1074" s="1" t="s">
        <v>208</v>
      </c>
      <c r="D1074" s="12" t="s">
        <v>18</v>
      </c>
      <c r="E1074" s="1" t="s">
        <v>209</v>
      </c>
      <c r="F1074" s="77" t="s">
        <v>521</v>
      </c>
      <c r="G1074" s="29" t="s">
        <v>105</v>
      </c>
      <c r="H1074" s="6">
        <f t="shared" si="48"/>
        <v>-95650</v>
      </c>
      <c r="I1074" s="22">
        <v>1.4</v>
      </c>
      <c r="K1074" t="s">
        <v>509</v>
      </c>
      <c r="M1074" s="2">
        <v>450</v>
      </c>
    </row>
    <row r="1075" spans="2:13" ht="12.75">
      <c r="B1075" s="160">
        <v>600</v>
      </c>
      <c r="C1075" s="1" t="s">
        <v>208</v>
      </c>
      <c r="D1075" s="12" t="s">
        <v>18</v>
      </c>
      <c r="E1075" s="1" t="s">
        <v>209</v>
      </c>
      <c r="F1075" s="77" t="s">
        <v>521</v>
      </c>
      <c r="G1075" s="29" t="s">
        <v>107</v>
      </c>
      <c r="H1075" s="6">
        <f t="shared" si="48"/>
        <v>-96250</v>
      </c>
      <c r="I1075" s="22">
        <v>1.2</v>
      </c>
      <c r="K1075" t="s">
        <v>509</v>
      </c>
      <c r="M1075" s="2">
        <v>450</v>
      </c>
    </row>
    <row r="1076" spans="2:13" ht="12.75">
      <c r="B1076" s="160">
        <v>1000</v>
      </c>
      <c r="C1076" s="1" t="s">
        <v>208</v>
      </c>
      <c r="D1076" s="12" t="s">
        <v>18</v>
      </c>
      <c r="E1076" s="1" t="s">
        <v>209</v>
      </c>
      <c r="F1076" s="77" t="s">
        <v>521</v>
      </c>
      <c r="G1076" s="29" t="s">
        <v>406</v>
      </c>
      <c r="H1076" s="6">
        <f t="shared" si="48"/>
        <v>-97250</v>
      </c>
      <c r="I1076" s="22">
        <v>2</v>
      </c>
      <c r="K1076" t="s">
        <v>509</v>
      </c>
      <c r="M1076" s="2">
        <v>450</v>
      </c>
    </row>
    <row r="1077" spans="2:13" ht="12.75">
      <c r="B1077" s="160">
        <v>1500</v>
      </c>
      <c r="C1077" s="1" t="s">
        <v>208</v>
      </c>
      <c r="D1077" s="12" t="s">
        <v>18</v>
      </c>
      <c r="E1077" s="1" t="s">
        <v>209</v>
      </c>
      <c r="F1077" s="77" t="s">
        <v>521</v>
      </c>
      <c r="G1077" s="29" t="s">
        <v>361</v>
      </c>
      <c r="H1077" s="6">
        <f t="shared" si="48"/>
        <v>-98750</v>
      </c>
      <c r="I1077" s="22">
        <v>3</v>
      </c>
      <c r="K1077" t="s">
        <v>509</v>
      </c>
      <c r="M1077" s="2">
        <v>450</v>
      </c>
    </row>
    <row r="1078" spans="1:13" ht="12.75">
      <c r="A1078" s="12"/>
      <c r="B1078" s="160">
        <v>1050</v>
      </c>
      <c r="C1078" s="1" t="s">
        <v>208</v>
      </c>
      <c r="D1078" s="12" t="s">
        <v>18</v>
      </c>
      <c r="E1078" s="1" t="s">
        <v>209</v>
      </c>
      <c r="F1078" s="77" t="s">
        <v>521</v>
      </c>
      <c r="G1078" s="29" t="s">
        <v>34</v>
      </c>
      <c r="H1078" s="6">
        <f t="shared" si="48"/>
        <v>-99800</v>
      </c>
      <c r="I1078" s="22">
        <v>2.1</v>
      </c>
      <c r="J1078" s="15"/>
      <c r="K1078" t="s">
        <v>509</v>
      </c>
      <c r="L1078" s="15"/>
      <c r="M1078" s="2">
        <v>450</v>
      </c>
    </row>
    <row r="1079" spans="2:13" ht="12.75">
      <c r="B1079" s="195">
        <v>1800</v>
      </c>
      <c r="C1079" s="1" t="s">
        <v>208</v>
      </c>
      <c r="D1079" s="12" t="s">
        <v>18</v>
      </c>
      <c r="E1079" s="1" t="s">
        <v>209</v>
      </c>
      <c r="F1079" s="77" t="s">
        <v>521</v>
      </c>
      <c r="G1079" s="27" t="s">
        <v>36</v>
      </c>
      <c r="H1079" s="6">
        <f t="shared" si="48"/>
        <v>-101600</v>
      </c>
      <c r="I1079" s="22">
        <v>3.6</v>
      </c>
      <c r="K1079" t="s">
        <v>509</v>
      </c>
      <c r="M1079" s="2">
        <v>450</v>
      </c>
    </row>
    <row r="1080" spans="2:13" ht="12.75">
      <c r="B1080" s="195">
        <v>1200</v>
      </c>
      <c r="C1080" s="1" t="s">
        <v>208</v>
      </c>
      <c r="D1080" s="12" t="s">
        <v>18</v>
      </c>
      <c r="E1080" s="1" t="s">
        <v>209</v>
      </c>
      <c r="F1080" s="77" t="s">
        <v>521</v>
      </c>
      <c r="G1080" s="27" t="s">
        <v>454</v>
      </c>
      <c r="H1080" s="6">
        <f t="shared" si="48"/>
        <v>-102800</v>
      </c>
      <c r="I1080" s="22">
        <v>2.4</v>
      </c>
      <c r="K1080" t="s">
        <v>509</v>
      </c>
      <c r="M1080" s="2">
        <v>450</v>
      </c>
    </row>
    <row r="1081" spans="2:13" ht="12.75">
      <c r="B1081" s="195">
        <v>1000</v>
      </c>
      <c r="C1081" s="1" t="s">
        <v>208</v>
      </c>
      <c r="D1081" s="12" t="s">
        <v>18</v>
      </c>
      <c r="E1081" s="1" t="s">
        <v>209</v>
      </c>
      <c r="F1081" s="77" t="s">
        <v>521</v>
      </c>
      <c r="G1081" s="27" t="s">
        <v>411</v>
      </c>
      <c r="H1081" s="6">
        <f t="shared" si="48"/>
        <v>-103800</v>
      </c>
      <c r="I1081" s="22">
        <v>2</v>
      </c>
      <c r="K1081" t="s">
        <v>509</v>
      </c>
      <c r="M1081" s="2">
        <v>450</v>
      </c>
    </row>
    <row r="1082" spans="2:13" ht="12.75">
      <c r="B1082" s="257">
        <v>1200</v>
      </c>
      <c r="C1082" s="1" t="s">
        <v>208</v>
      </c>
      <c r="D1082" s="12" t="s">
        <v>18</v>
      </c>
      <c r="E1082" s="1" t="s">
        <v>209</v>
      </c>
      <c r="F1082" s="77" t="s">
        <v>521</v>
      </c>
      <c r="G1082" s="27" t="s">
        <v>91</v>
      </c>
      <c r="H1082" s="6">
        <f t="shared" si="48"/>
        <v>-105000</v>
      </c>
      <c r="I1082" s="22">
        <v>2.4</v>
      </c>
      <c r="J1082" s="36"/>
      <c r="K1082" t="s">
        <v>509</v>
      </c>
      <c r="L1082" s="36"/>
      <c r="M1082" s="2">
        <v>450</v>
      </c>
    </row>
    <row r="1083" spans="2:13" ht="12.75">
      <c r="B1083" s="257">
        <v>1500</v>
      </c>
      <c r="C1083" s="1" t="s">
        <v>208</v>
      </c>
      <c r="D1083" s="12" t="s">
        <v>18</v>
      </c>
      <c r="E1083" s="1" t="s">
        <v>209</v>
      </c>
      <c r="F1083" s="77" t="s">
        <v>521</v>
      </c>
      <c r="G1083" s="27" t="s">
        <v>65</v>
      </c>
      <c r="H1083" s="6">
        <f t="shared" si="48"/>
        <v>-106500</v>
      </c>
      <c r="I1083" s="22">
        <v>3</v>
      </c>
      <c r="J1083" s="36"/>
      <c r="K1083" t="s">
        <v>509</v>
      </c>
      <c r="L1083" s="36"/>
      <c r="M1083" s="2">
        <v>450</v>
      </c>
    </row>
    <row r="1084" spans="2:13" ht="12.75">
      <c r="B1084" s="195">
        <v>1800</v>
      </c>
      <c r="C1084" s="1" t="s">
        <v>208</v>
      </c>
      <c r="D1084" s="12" t="s">
        <v>18</v>
      </c>
      <c r="E1084" s="1" t="s">
        <v>209</v>
      </c>
      <c r="F1084" s="77" t="s">
        <v>521</v>
      </c>
      <c r="G1084" s="27" t="s">
        <v>71</v>
      </c>
      <c r="H1084" s="6">
        <f t="shared" si="48"/>
        <v>-108300</v>
      </c>
      <c r="I1084" s="22">
        <v>3.6</v>
      </c>
      <c r="K1084" t="s">
        <v>509</v>
      </c>
      <c r="M1084" s="2">
        <v>450</v>
      </c>
    </row>
    <row r="1085" spans="2:13" ht="12.75">
      <c r="B1085" s="195">
        <v>800</v>
      </c>
      <c r="C1085" s="1" t="s">
        <v>208</v>
      </c>
      <c r="D1085" s="12" t="s">
        <v>18</v>
      </c>
      <c r="E1085" s="1" t="s">
        <v>209</v>
      </c>
      <c r="F1085" s="77" t="s">
        <v>521</v>
      </c>
      <c r="G1085" s="27" t="s">
        <v>114</v>
      </c>
      <c r="H1085" s="6">
        <f t="shared" si="48"/>
        <v>-109100</v>
      </c>
      <c r="I1085" s="22">
        <v>1.6</v>
      </c>
      <c r="K1085" t="s">
        <v>509</v>
      </c>
      <c r="M1085" s="2">
        <v>450</v>
      </c>
    </row>
    <row r="1086" spans="2:13" ht="12.75">
      <c r="B1086" s="195">
        <v>800</v>
      </c>
      <c r="C1086" s="1" t="s">
        <v>208</v>
      </c>
      <c r="D1086" s="12" t="s">
        <v>18</v>
      </c>
      <c r="E1086" s="1" t="s">
        <v>209</v>
      </c>
      <c r="F1086" s="77" t="s">
        <v>521</v>
      </c>
      <c r="G1086" s="27" t="s">
        <v>73</v>
      </c>
      <c r="H1086" s="6">
        <f t="shared" si="48"/>
        <v>-109900</v>
      </c>
      <c r="I1086" s="22">
        <v>1.6</v>
      </c>
      <c r="K1086" t="s">
        <v>509</v>
      </c>
      <c r="M1086" s="2">
        <v>450</v>
      </c>
    </row>
    <row r="1087" spans="2:13" ht="12.75">
      <c r="B1087" s="195">
        <v>1500</v>
      </c>
      <c r="C1087" s="1" t="s">
        <v>208</v>
      </c>
      <c r="D1087" s="12" t="s">
        <v>18</v>
      </c>
      <c r="E1087" s="1" t="s">
        <v>209</v>
      </c>
      <c r="F1087" s="77" t="s">
        <v>521</v>
      </c>
      <c r="G1087" s="27" t="s">
        <v>117</v>
      </c>
      <c r="H1087" s="6">
        <f t="shared" si="48"/>
        <v>-111400</v>
      </c>
      <c r="I1087" s="22">
        <v>3</v>
      </c>
      <c r="K1087" t="s">
        <v>509</v>
      </c>
      <c r="M1087" s="2">
        <v>450</v>
      </c>
    </row>
    <row r="1088" spans="2:13" ht="12.75">
      <c r="B1088" s="195">
        <v>1200</v>
      </c>
      <c r="C1088" s="1" t="s">
        <v>208</v>
      </c>
      <c r="D1088" s="12" t="s">
        <v>18</v>
      </c>
      <c r="E1088" s="1" t="s">
        <v>209</v>
      </c>
      <c r="F1088" s="77" t="s">
        <v>521</v>
      </c>
      <c r="G1088" s="27" t="s">
        <v>177</v>
      </c>
      <c r="H1088" s="6">
        <f t="shared" si="48"/>
        <v>-112600</v>
      </c>
      <c r="I1088" s="22">
        <v>2.4</v>
      </c>
      <c r="K1088" t="s">
        <v>509</v>
      </c>
      <c r="M1088" s="2">
        <v>450</v>
      </c>
    </row>
    <row r="1089" spans="2:13" ht="12.75">
      <c r="B1089" s="195">
        <v>1000</v>
      </c>
      <c r="C1089" s="1" t="s">
        <v>208</v>
      </c>
      <c r="D1089" s="12" t="s">
        <v>18</v>
      </c>
      <c r="E1089" s="1" t="s">
        <v>209</v>
      </c>
      <c r="F1089" s="77" t="s">
        <v>521</v>
      </c>
      <c r="G1089" s="27" t="s">
        <v>172</v>
      </c>
      <c r="H1089" s="6">
        <f t="shared" si="48"/>
        <v>-113600</v>
      </c>
      <c r="I1089" s="22">
        <v>2</v>
      </c>
      <c r="K1089" t="s">
        <v>509</v>
      </c>
      <c r="M1089" s="2">
        <v>450</v>
      </c>
    </row>
    <row r="1090" spans="2:13" ht="12.75">
      <c r="B1090" s="195">
        <v>1200</v>
      </c>
      <c r="C1090" s="1" t="s">
        <v>208</v>
      </c>
      <c r="D1090" s="12" t="s">
        <v>18</v>
      </c>
      <c r="E1090" s="1" t="s">
        <v>209</v>
      </c>
      <c r="F1090" s="77" t="s">
        <v>521</v>
      </c>
      <c r="G1090" s="27" t="s">
        <v>227</v>
      </c>
      <c r="H1090" s="6">
        <f t="shared" si="48"/>
        <v>-114800</v>
      </c>
      <c r="I1090" s="22">
        <v>2.4</v>
      </c>
      <c r="K1090" t="s">
        <v>509</v>
      </c>
      <c r="M1090" s="2">
        <v>450</v>
      </c>
    </row>
    <row r="1091" spans="2:13" ht="12.75">
      <c r="B1091" s="195">
        <v>1000</v>
      </c>
      <c r="C1091" s="1" t="s">
        <v>208</v>
      </c>
      <c r="D1091" s="12" t="s">
        <v>18</v>
      </c>
      <c r="E1091" s="1" t="s">
        <v>209</v>
      </c>
      <c r="F1091" s="77" t="s">
        <v>521</v>
      </c>
      <c r="G1091" s="27" t="s">
        <v>230</v>
      </c>
      <c r="H1091" s="6">
        <f t="shared" si="48"/>
        <v>-115800</v>
      </c>
      <c r="I1091" s="22">
        <v>2</v>
      </c>
      <c r="K1091" t="s">
        <v>509</v>
      </c>
      <c r="M1091" s="2">
        <v>450</v>
      </c>
    </row>
    <row r="1092" spans="2:13" ht="12.75">
      <c r="B1092" s="195">
        <v>800</v>
      </c>
      <c r="C1092" s="1" t="s">
        <v>208</v>
      </c>
      <c r="D1092" s="12" t="s">
        <v>18</v>
      </c>
      <c r="E1092" s="1" t="s">
        <v>209</v>
      </c>
      <c r="F1092" s="77" t="s">
        <v>521</v>
      </c>
      <c r="G1092" s="27" t="s">
        <v>232</v>
      </c>
      <c r="H1092" s="6">
        <f t="shared" si="48"/>
        <v>-116600</v>
      </c>
      <c r="I1092" s="22">
        <v>1.6</v>
      </c>
      <c r="K1092" t="s">
        <v>509</v>
      </c>
      <c r="M1092" s="2">
        <v>450</v>
      </c>
    </row>
    <row r="1093" spans="2:13" ht="12.75">
      <c r="B1093" s="195">
        <v>1000</v>
      </c>
      <c r="C1093" s="1" t="s">
        <v>208</v>
      </c>
      <c r="D1093" s="12" t="s">
        <v>18</v>
      </c>
      <c r="E1093" s="1" t="s">
        <v>209</v>
      </c>
      <c r="F1093" s="77" t="s">
        <v>521</v>
      </c>
      <c r="G1093" s="27" t="s">
        <v>259</v>
      </c>
      <c r="H1093" s="6">
        <f t="shared" si="48"/>
        <v>-117600</v>
      </c>
      <c r="I1093" s="22">
        <v>2</v>
      </c>
      <c r="K1093" t="s">
        <v>509</v>
      </c>
      <c r="M1093" s="2">
        <v>450</v>
      </c>
    </row>
    <row r="1094" spans="2:13" ht="12.75">
      <c r="B1094" s="160">
        <v>400</v>
      </c>
      <c r="C1094" s="32" t="s">
        <v>208</v>
      </c>
      <c r="D1094" s="12" t="s">
        <v>18</v>
      </c>
      <c r="E1094" s="32" t="s">
        <v>209</v>
      </c>
      <c r="F1094" s="77" t="s">
        <v>523</v>
      </c>
      <c r="G1094" s="30" t="s">
        <v>354</v>
      </c>
      <c r="H1094" s="6">
        <f t="shared" si="48"/>
        <v>-118000</v>
      </c>
      <c r="I1094" s="22">
        <v>0.8</v>
      </c>
      <c r="K1094" t="s">
        <v>524</v>
      </c>
      <c r="M1094" s="2">
        <v>450</v>
      </c>
    </row>
    <row r="1095" spans="2:13" ht="15" customHeight="1">
      <c r="B1095" s="160">
        <v>800</v>
      </c>
      <c r="C1095" s="12" t="s">
        <v>208</v>
      </c>
      <c r="D1095" s="12" t="s">
        <v>18</v>
      </c>
      <c r="E1095" s="34" t="s">
        <v>209</v>
      </c>
      <c r="F1095" s="77" t="s">
        <v>523</v>
      </c>
      <c r="G1095" s="35" t="s">
        <v>356</v>
      </c>
      <c r="H1095" s="6">
        <f t="shared" si="48"/>
        <v>-118800</v>
      </c>
      <c r="I1095" s="22">
        <v>1.6</v>
      </c>
      <c r="K1095" t="s">
        <v>524</v>
      </c>
      <c r="M1095" s="2">
        <v>450</v>
      </c>
    </row>
    <row r="1096" spans="1:13" s="75" customFormat="1" ht="12.75">
      <c r="A1096" s="11"/>
      <c r="B1096" s="227">
        <f>SUM(B984:B1095)</f>
        <v>118800</v>
      </c>
      <c r="C1096" s="11" t="s">
        <v>209</v>
      </c>
      <c r="D1096" s="11"/>
      <c r="E1096" s="11"/>
      <c r="F1096" s="110"/>
      <c r="G1096" s="18"/>
      <c r="H1096" s="73">
        <v>0</v>
      </c>
      <c r="I1096" s="74">
        <f>+B1096/M1096</f>
        <v>264</v>
      </c>
      <c r="M1096" s="2">
        <v>450</v>
      </c>
    </row>
    <row r="1097" spans="2:13" ht="12.75">
      <c r="B1097" s="195"/>
      <c r="H1097" s="6">
        <f aca="true" t="shared" si="50" ref="H1097:H1110">H1096-B1097</f>
        <v>0</v>
      </c>
      <c r="I1097" s="22">
        <f>+B1097/M1097</f>
        <v>0</v>
      </c>
      <c r="M1097" s="2">
        <v>450</v>
      </c>
    </row>
    <row r="1098" spans="2:13" ht="12.75">
      <c r="B1098" s="195"/>
      <c r="H1098" s="6">
        <f>H1097-B1098</f>
        <v>0</v>
      </c>
      <c r="I1098" s="22">
        <f>+B1098/M1098</f>
        <v>0</v>
      </c>
      <c r="M1098" s="2">
        <v>450</v>
      </c>
    </row>
    <row r="1099" spans="2:13" ht="12.75">
      <c r="B1099" s="195"/>
      <c r="H1099" s="6">
        <f t="shared" si="50"/>
        <v>0</v>
      </c>
      <c r="I1099" s="22">
        <f>+B1099/M1099</f>
        <v>0</v>
      </c>
      <c r="M1099" s="2">
        <v>450</v>
      </c>
    </row>
    <row r="1100" spans="2:13" ht="12.75">
      <c r="B1100" s="195">
        <v>5000</v>
      </c>
      <c r="C1100" s="1" t="s">
        <v>211</v>
      </c>
      <c r="D1100" s="1" t="s">
        <v>18</v>
      </c>
      <c r="E1100" s="1" t="s">
        <v>481</v>
      </c>
      <c r="F1100" s="78" t="s">
        <v>525</v>
      </c>
      <c r="G1100" s="27" t="s">
        <v>356</v>
      </c>
      <c r="H1100" s="6">
        <f t="shared" si="50"/>
        <v>-5000</v>
      </c>
      <c r="I1100" s="22">
        <v>10</v>
      </c>
      <c r="K1100" t="s">
        <v>483</v>
      </c>
      <c r="M1100" s="2">
        <v>450</v>
      </c>
    </row>
    <row r="1101" spans="1:13" ht="12.75">
      <c r="A1101" s="12"/>
      <c r="B1101" s="195">
        <v>5000</v>
      </c>
      <c r="C1101" s="1" t="s">
        <v>211</v>
      </c>
      <c r="D1101" s="1" t="s">
        <v>18</v>
      </c>
      <c r="E1101" s="1" t="s">
        <v>481</v>
      </c>
      <c r="F1101" s="78" t="s">
        <v>525</v>
      </c>
      <c r="G1101" s="27" t="s">
        <v>358</v>
      </c>
      <c r="H1101" s="6">
        <f t="shared" si="50"/>
        <v>-10000</v>
      </c>
      <c r="I1101" s="22">
        <v>10</v>
      </c>
      <c r="J1101" s="15"/>
      <c r="K1101" t="s">
        <v>483</v>
      </c>
      <c r="L1101" s="15"/>
      <c r="M1101" s="2">
        <v>450</v>
      </c>
    </row>
    <row r="1102" spans="2:13" ht="12.75">
      <c r="B1102" s="195">
        <v>5000</v>
      </c>
      <c r="C1102" s="1" t="s">
        <v>211</v>
      </c>
      <c r="D1102" s="1" t="s">
        <v>18</v>
      </c>
      <c r="E1102" s="1" t="s">
        <v>481</v>
      </c>
      <c r="F1102" s="77" t="s">
        <v>526</v>
      </c>
      <c r="G1102" s="27" t="s">
        <v>34</v>
      </c>
      <c r="H1102" s="6">
        <f t="shared" si="50"/>
        <v>-15000</v>
      </c>
      <c r="I1102" s="22">
        <v>10</v>
      </c>
      <c r="K1102" t="s">
        <v>483</v>
      </c>
      <c r="M1102" s="2">
        <v>450</v>
      </c>
    </row>
    <row r="1103" spans="2:13" ht="12.75">
      <c r="B1103" s="195">
        <v>5000</v>
      </c>
      <c r="C1103" s="1" t="s">
        <v>211</v>
      </c>
      <c r="D1103" s="1" t="s">
        <v>18</v>
      </c>
      <c r="E1103" s="1" t="s">
        <v>481</v>
      </c>
      <c r="F1103" s="77" t="s">
        <v>526</v>
      </c>
      <c r="G1103" s="27" t="s">
        <v>36</v>
      </c>
      <c r="H1103" s="6">
        <f t="shared" si="50"/>
        <v>-20000</v>
      </c>
      <c r="I1103" s="22">
        <v>10</v>
      </c>
      <c r="K1103" t="s">
        <v>483</v>
      </c>
      <c r="M1103" s="2">
        <v>450</v>
      </c>
    </row>
    <row r="1104" spans="2:13" ht="12.75">
      <c r="B1104" s="195">
        <v>5000</v>
      </c>
      <c r="C1104" s="1" t="s">
        <v>211</v>
      </c>
      <c r="D1104" s="1" t="s">
        <v>18</v>
      </c>
      <c r="E1104" s="1" t="s">
        <v>481</v>
      </c>
      <c r="F1104" s="77" t="s">
        <v>526</v>
      </c>
      <c r="G1104" s="27" t="s">
        <v>454</v>
      </c>
      <c r="H1104" s="6">
        <f t="shared" si="50"/>
        <v>-25000</v>
      </c>
      <c r="I1104" s="22">
        <v>10</v>
      </c>
      <c r="K1104" t="s">
        <v>483</v>
      </c>
      <c r="M1104" s="2">
        <v>450</v>
      </c>
    </row>
    <row r="1105" spans="2:13" ht="12.75">
      <c r="B1105" s="195">
        <v>5000</v>
      </c>
      <c r="C1105" s="1" t="s">
        <v>211</v>
      </c>
      <c r="D1105" s="1" t="s">
        <v>18</v>
      </c>
      <c r="E1105" s="1" t="s">
        <v>481</v>
      </c>
      <c r="F1105" s="77" t="s">
        <v>527</v>
      </c>
      <c r="G1105" s="27" t="s">
        <v>411</v>
      </c>
      <c r="H1105" s="6">
        <f t="shared" si="50"/>
        <v>-30000</v>
      </c>
      <c r="I1105" s="22">
        <v>10</v>
      </c>
      <c r="K1105" t="s">
        <v>483</v>
      </c>
      <c r="M1105" s="2">
        <v>450</v>
      </c>
    </row>
    <row r="1106" spans="2:13" ht="12.75">
      <c r="B1106" s="195">
        <v>5000</v>
      </c>
      <c r="C1106" s="1" t="s">
        <v>211</v>
      </c>
      <c r="D1106" s="1" t="s">
        <v>18</v>
      </c>
      <c r="E1106" s="1" t="s">
        <v>481</v>
      </c>
      <c r="F1106" s="77" t="s">
        <v>528</v>
      </c>
      <c r="G1106" s="27" t="s">
        <v>73</v>
      </c>
      <c r="H1106" s="6">
        <f t="shared" si="50"/>
        <v>-35000</v>
      </c>
      <c r="I1106" s="22">
        <v>10</v>
      </c>
      <c r="K1106" t="s">
        <v>483</v>
      </c>
      <c r="M1106" s="2">
        <v>450</v>
      </c>
    </row>
    <row r="1107" spans="2:13" ht="12.75">
      <c r="B1107" s="195">
        <v>5000</v>
      </c>
      <c r="C1107" s="1" t="s">
        <v>211</v>
      </c>
      <c r="D1107" s="1" t="s">
        <v>18</v>
      </c>
      <c r="E1107" s="1" t="s">
        <v>481</v>
      </c>
      <c r="F1107" s="77" t="s">
        <v>529</v>
      </c>
      <c r="G1107" s="27" t="s">
        <v>367</v>
      </c>
      <c r="H1107" s="6">
        <f t="shared" si="50"/>
        <v>-40000</v>
      </c>
      <c r="I1107" s="22">
        <v>10</v>
      </c>
      <c r="K1107" t="s">
        <v>483</v>
      </c>
      <c r="M1107" s="2">
        <v>450</v>
      </c>
    </row>
    <row r="1108" spans="2:13" ht="12.75">
      <c r="B1108" s="195">
        <v>5000</v>
      </c>
      <c r="C1108" s="1" t="s">
        <v>211</v>
      </c>
      <c r="D1108" s="1" t="s">
        <v>18</v>
      </c>
      <c r="E1108" s="1" t="s">
        <v>481</v>
      </c>
      <c r="F1108" s="77" t="s">
        <v>530</v>
      </c>
      <c r="G1108" s="27" t="s">
        <v>117</v>
      </c>
      <c r="H1108" s="6">
        <f t="shared" si="50"/>
        <v>-45000</v>
      </c>
      <c r="I1108" s="22">
        <v>10</v>
      </c>
      <c r="K1108" t="s">
        <v>483</v>
      </c>
      <c r="M1108" s="2">
        <v>450</v>
      </c>
    </row>
    <row r="1109" spans="2:13" ht="12.75">
      <c r="B1109" s="195">
        <v>5000</v>
      </c>
      <c r="C1109" s="1" t="s">
        <v>211</v>
      </c>
      <c r="D1109" s="1" t="s">
        <v>18</v>
      </c>
      <c r="E1109" s="1" t="s">
        <v>481</v>
      </c>
      <c r="F1109" s="77" t="s">
        <v>531</v>
      </c>
      <c r="G1109" s="27" t="s">
        <v>177</v>
      </c>
      <c r="H1109" s="6">
        <f t="shared" si="50"/>
        <v>-50000</v>
      </c>
      <c r="I1109" s="22">
        <v>10</v>
      </c>
      <c r="K1109" t="s">
        <v>483</v>
      </c>
      <c r="M1109" s="2">
        <v>450</v>
      </c>
    </row>
    <row r="1110" spans="2:13" ht="12.75">
      <c r="B1110" s="195">
        <v>5000</v>
      </c>
      <c r="C1110" s="1" t="s">
        <v>211</v>
      </c>
      <c r="D1110" s="1" t="s">
        <v>18</v>
      </c>
      <c r="E1110" s="1" t="s">
        <v>481</v>
      </c>
      <c r="F1110" s="77" t="s">
        <v>532</v>
      </c>
      <c r="G1110" s="27" t="s">
        <v>322</v>
      </c>
      <c r="H1110" s="6">
        <f t="shared" si="50"/>
        <v>-55000</v>
      </c>
      <c r="I1110" s="22">
        <v>10</v>
      </c>
      <c r="K1110" t="s">
        <v>483</v>
      </c>
      <c r="M1110" s="2">
        <v>450</v>
      </c>
    </row>
    <row r="1111" spans="1:13" s="75" customFormat="1" ht="12.75">
      <c r="A1111" s="11"/>
      <c r="B1111" s="227">
        <f>SUM(B1100:B1110)</f>
        <v>55000</v>
      </c>
      <c r="C1111" s="11" t="s">
        <v>211</v>
      </c>
      <c r="D1111" s="11"/>
      <c r="E1111" s="11"/>
      <c r="F1111" s="110"/>
      <c r="G1111" s="18"/>
      <c r="H1111" s="73">
        <v>0</v>
      </c>
      <c r="I1111" s="74">
        <f>+B1111/M1111</f>
        <v>122.22222222222223</v>
      </c>
      <c r="M1111" s="2">
        <v>450</v>
      </c>
    </row>
    <row r="1112" spans="2:13" ht="12.75">
      <c r="B1112" s="195"/>
      <c r="H1112" s="6">
        <f aca="true" t="shared" si="51" ref="H1112:H1149">H1111-B1112</f>
        <v>0</v>
      </c>
      <c r="I1112" s="22">
        <f>+B1112/M1112</f>
        <v>0</v>
      </c>
      <c r="M1112" s="2">
        <v>450</v>
      </c>
    </row>
    <row r="1113" spans="2:13" ht="12.75">
      <c r="B1113" s="195"/>
      <c r="H1113" s="6">
        <f t="shared" si="51"/>
        <v>0</v>
      </c>
      <c r="I1113" s="22">
        <f>+B1113/M1113</f>
        <v>0</v>
      </c>
      <c r="M1113" s="2">
        <v>450</v>
      </c>
    </row>
    <row r="1114" spans="2:13" ht="12.75">
      <c r="B1114" s="195"/>
      <c r="H1114" s="6">
        <f t="shared" si="51"/>
        <v>0</v>
      </c>
      <c r="I1114" s="22">
        <f>+B1114/M1114</f>
        <v>0</v>
      </c>
      <c r="M1114" s="2">
        <v>450</v>
      </c>
    </row>
    <row r="1115" spans="2:13" ht="12.75">
      <c r="B1115" s="195">
        <v>2000</v>
      </c>
      <c r="C1115" s="1" t="s">
        <v>213</v>
      </c>
      <c r="D1115" s="1" t="s">
        <v>18</v>
      </c>
      <c r="E1115" s="1" t="s">
        <v>481</v>
      </c>
      <c r="F1115" s="77" t="s">
        <v>485</v>
      </c>
      <c r="G1115" s="27" t="s">
        <v>356</v>
      </c>
      <c r="H1115" s="6">
        <f t="shared" si="51"/>
        <v>-2000</v>
      </c>
      <c r="I1115" s="22">
        <v>4</v>
      </c>
      <c r="K1115" t="s">
        <v>483</v>
      </c>
      <c r="M1115" s="2">
        <v>450</v>
      </c>
    </row>
    <row r="1116" spans="1:13" ht="12.75">
      <c r="A1116" s="12"/>
      <c r="B1116" s="195">
        <v>2000</v>
      </c>
      <c r="C1116" s="1" t="s">
        <v>213</v>
      </c>
      <c r="D1116" s="1" t="s">
        <v>18</v>
      </c>
      <c r="E1116" s="1" t="s">
        <v>481</v>
      </c>
      <c r="F1116" s="77" t="s">
        <v>485</v>
      </c>
      <c r="G1116" s="27" t="s">
        <v>358</v>
      </c>
      <c r="H1116" s="6">
        <f t="shared" si="51"/>
        <v>-4000</v>
      </c>
      <c r="I1116" s="22">
        <v>4</v>
      </c>
      <c r="J1116" s="15"/>
      <c r="K1116" t="s">
        <v>483</v>
      </c>
      <c r="L1116" s="15"/>
      <c r="M1116" s="2">
        <v>450</v>
      </c>
    </row>
    <row r="1117" spans="2:13" ht="12.75">
      <c r="B1117" s="195">
        <v>2000</v>
      </c>
      <c r="C1117" s="1" t="s">
        <v>213</v>
      </c>
      <c r="D1117" s="1" t="s">
        <v>18</v>
      </c>
      <c r="E1117" s="1" t="s">
        <v>481</v>
      </c>
      <c r="F1117" s="77" t="s">
        <v>485</v>
      </c>
      <c r="G1117" s="27" t="s">
        <v>432</v>
      </c>
      <c r="H1117" s="6">
        <f t="shared" si="51"/>
        <v>-6000</v>
      </c>
      <c r="I1117" s="22">
        <v>4</v>
      </c>
      <c r="K1117" t="s">
        <v>483</v>
      </c>
      <c r="M1117" s="2">
        <v>450</v>
      </c>
    </row>
    <row r="1118" spans="2:13" ht="12.75">
      <c r="B1118" s="195">
        <v>2000</v>
      </c>
      <c r="C1118" s="1" t="s">
        <v>213</v>
      </c>
      <c r="D1118" s="1" t="s">
        <v>18</v>
      </c>
      <c r="E1118" s="1" t="s">
        <v>481</v>
      </c>
      <c r="F1118" s="77" t="s">
        <v>485</v>
      </c>
      <c r="G1118" s="27" t="s">
        <v>34</v>
      </c>
      <c r="H1118" s="6">
        <f t="shared" si="51"/>
        <v>-8000</v>
      </c>
      <c r="I1118" s="22">
        <v>4</v>
      </c>
      <c r="K1118" t="s">
        <v>483</v>
      </c>
      <c r="M1118" s="2">
        <v>450</v>
      </c>
    </row>
    <row r="1119" spans="2:13" ht="12.75">
      <c r="B1119" s="195">
        <v>2000</v>
      </c>
      <c r="C1119" s="1" t="s">
        <v>213</v>
      </c>
      <c r="D1119" s="1" t="s">
        <v>18</v>
      </c>
      <c r="E1119" s="1" t="s">
        <v>481</v>
      </c>
      <c r="F1119" s="77" t="s">
        <v>485</v>
      </c>
      <c r="G1119" s="27" t="s">
        <v>36</v>
      </c>
      <c r="H1119" s="6">
        <f t="shared" si="51"/>
        <v>-10000</v>
      </c>
      <c r="I1119" s="22">
        <v>4</v>
      </c>
      <c r="K1119" t="s">
        <v>483</v>
      </c>
      <c r="M1119" s="2">
        <v>450</v>
      </c>
    </row>
    <row r="1120" spans="2:13" ht="12.75">
      <c r="B1120" s="195">
        <v>2000</v>
      </c>
      <c r="C1120" s="1" t="s">
        <v>213</v>
      </c>
      <c r="D1120" s="1" t="s">
        <v>18</v>
      </c>
      <c r="E1120" s="1" t="s">
        <v>481</v>
      </c>
      <c r="F1120" s="77" t="s">
        <v>485</v>
      </c>
      <c r="G1120" s="27" t="s">
        <v>454</v>
      </c>
      <c r="H1120" s="6">
        <f t="shared" si="51"/>
        <v>-12000</v>
      </c>
      <c r="I1120" s="22">
        <v>4</v>
      </c>
      <c r="K1120" t="s">
        <v>483</v>
      </c>
      <c r="M1120" s="2">
        <v>450</v>
      </c>
    </row>
    <row r="1121" spans="2:13" ht="12.75">
      <c r="B1121" s="195">
        <v>2000</v>
      </c>
      <c r="C1121" s="1" t="s">
        <v>213</v>
      </c>
      <c r="D1121" s="1" t="s">
        <v>18</v>
      </c>
      <c r="E1121" s="1" t="s">
        <v>481</v>
      </c>
      <c r="F1121" s="77" t="s">
        <v>485</v>
      </c>
      <c r="G1121" s="27" t="s">
        <v>492</v>
      </c>
      <c r="H1121" s="6">
        <f t="shared" si="51"/>
        <v>-14000</v>
      </c>
      <c r="I1121" s="22">
        <v>4</v>
      </c>
      <c r="K1121" t="s">
        <v>483</v>
      </c>
      <c r="M1121" s="2">
        <v>450</v>
      </c>
    </row>
    <row r="1122" spans="2:13" ht="12.75">
      <c r="B1122" s="195">
        <v>2000</v>
      </c>
      <c r="C1122" s="1" t="s">
        <v>213</v>
      </c>
      <c r="D1122" s="1" t="s">
        <v>18</v>
      </c>
      <c r="E1122" s="1" t="s">
        <v>481</v>
      </c>
      <c r="F1122" s="77" t="s">
        <v>485</v>
      </c>
      <c r="G1122" s="27" t="s">
        <v>411</v>
      </c>
      <c r="H1122" s="6">
        <f t="shared" si="51"/>
        <v>-16000</v>
      </c>
      <c r="I1122" s="22">
        <v>4</v>
      </c>
      <c r="K1122" t="s">
        <v>483</v>
      </c>
      <c r="M1122" s="2">
        <v>450</v>
      </c>
    </row>
    <row r="1123" spans="2:13" ht="12.75">
      <c r="B1123" s="195">
        <v>2000</v>
      </c>
      <c r="C1123" s="1" t="s">
        <v>213</v>
      </c>
      <c r="D1123" s="1" t="s">
        <v>18</v>
      </c>
      <c r="E1123" s="1" t="s">
        <v>481</v>
      </c>
      <c r="F1123" s="77" t="s">
        <v>485</v>
      </c>
      <c r="G1123" s="27" t="s">
        <v>91</v>
      </c>
      <c r="H1123" s="6">
        <f t="shared" si="51"/>
        <v>-18000</v>
      </c>
      <c r="I1123" s="22">
        <v>4</v>
      </c>
      <c r="K1123" t="s">
        <v>483</v>
      </c>
      <c r="M1123" s="2">
        <v>450</v>
      </c>
    </row>
    <row r="1124" spans="2:13" ht="12.75">
      <c r="B1124" s="195">
        <v>2000</v>
      </c>
      <c r="C1124" s="1" t="s">
        <v>213</v>
      </c>
      <c r="D1124" s="1" t="s">
        <v>18</v>
      </c>
      <c r="E1124" s="1" t="s">
        <v>481</v>
      </c>
      <c r="F1124" s="77" t="s">
        <v>485</v>
      </c>
      <c r="G1124" s="27" t="s">
        <v>73</v>
      </c>
      <c r="H1124" s="6">
        <f t="shared" si="51"/>
        <v>-20000</v>
      </c>
      <c r="I1124" s="22">
        <v>4</v>
      </c>
      <c r="K1124" t="s">
        <v>483</v>
      </c>
      <c r="M1124" s="2">
        <v>450</v>
      </c>
    </row>
    <row r="1125" spans="1:13" ht="12.75">
      <c r="A1125" s="12"/>
      <c r="B1125" s="195">
        <v>2000</v>
      </c>
      <c r="C1125" s="1" t="s">
        <v>213</v>
      </c>
      <c r="D1125" s="1" t="s">
        <v>18</v>
      </c>
      <c r="E1125" s="1" t="s">
        <v>481</v>
      </c>
      <c r="F1125" s="77" t="s">
        <v>485</v>
      </c>
      <c r="G1125" s="27" t="s">
        <v>367</v>
      </c>
      <c r="H1125" s="6">
        <f t="shared" si="51"/>
        <v>-22000</v>
      </c>
      <c r="I1125" s="22">
        <v>4</v>
      </c>
      <c r="J1125" s="15"/>
      <c r="K1125" t="s">
        <v>483</v>
      </c>
      <c r="L1125" s="15"/>
      <c r="M1125" s="2">
        <v>450</v>
      </c>
    </row>
    <row r="1126" spans="2:13" ht="12.75">
      <c r="B1126" s="195">
        <v>500</v>
      </c>
      <c r="C1126" s="1" t="s">
        <v>213</v>
      </c>
      <c r="D1126" s="1" t="s">
        <v>18</v>
      </c>
      <c r="E1126" s="1" t="s">
        <v>481</v>
      </c>
      <c r="F1126" s="77" t="s">
        <v>485</v>
      </c>
      <c r="G1126" s="27" t="s">
        <v>367</v>
      </c>
      <c r="H1126" s="6">
        <f t="shared" si="51"/>
        <v>-22500</v>
      </c>
      <c r="I1126" s="22">
        <v>1</v>
      </c>
      <c r="K1126" t="s">
        <v>483</v>
      </c>
      <c r="M1126" s="2">
        <v>450</v>
      </c>
    </row>
    <row r="1127" spans="2:13" ht="12.75">
      <c r="B1127" s="195">
        <v>2000</v>
      </c>
      <c r="C1127" s="1" t="s">
        <v>213</v>
      </c>
      <c r="D1127" s="1" t="s">
        <v>18</v>
      </c>
      <c r="E1127" s="1" t="s">
        <v>481</v>
      </c>
      <c r="F1127" s="77" t="s">
        <v>485</v>
      </c>
      <c r="G1127" s="27" t="s">
        <v>117</v>
      </c>
      <c r="H1127" s="6">
        <f t="shared" si="51"/>
        <v>-24500</v>
      </c>
      <c r="I1127" s="22">
        <v>4</v>
      </c>
      <c r="K1127" t="s">
        <v>483</v>
      </c>
      <c r="M1127" s="2">
        <v>450</v>
      </c>
    </row>
    <row r="1128" spans="2:13" ht="12.75">
      <c r="B1128" s="195">
        <v>500</v>
      </c>
      <c r="C1128" s="1" t="s">
        <v>213</v>
      </c>
      <c r="D1128" s="1" t="s">
        <v>18</v>
      </c>
      <c r="E1128" s="1" t="s">
        <v>481</v>
      </c>
      <c r="F1128" s="77" t="s">
        <v>485</v>
      </c>
      <c r="G1128" s="27" t="s">
        <v>117</v>
      </c>
      <c r="H1128" s="6">
        <f t="shared" si="51"/>
        <v>-25000</v>
      </c>
      <c r="I1128" s="22">
        <v>1</v>
      </c>
      <c r="K1128" t="s">
        <v>483</v>
      </c>
      <c r="M1128" s="2">
        <v>450</v>
      </c>
    </row>
    <row r="1129" spans="1:13" ht="12.75">
      <c r="A1129" s="12"/>
      <c r="B1129" s="195">
        <v>2000</v>
      </c>
      <c r="C1129" s="1" t="s">
        <v>213</v>
      </c>
      <c r="D1129" s="1" t="s">
        <v>18</v>
      </c>
      <c r="E1129" s="1" t="s">
        <v>481</v>
      </c>
      <c r="F1129" s="77" t="s">
        <v>485</v>
      </c>
      <c r="G1129" s="27" t="s">
        <v>177</v>
      </c>
      <c r="H1129" s="6">
        <f t="shared" si="51"/>
        <v>-27000</v>
      </c>
      <c r="I1129" s="22">
        <v>4</v>
      </c>
      <c r="J1129" s="15"/>
      <c r="K1129" t="s">
        <v>483</v>
      </c>
      <c r="L1129" s="15"/>
      <c r="M1129" s="2">
        <v>450</v>
      </c>
    </row>
    <row r="1130" spans="1:13" ht="12.75">
      <c r="A1130" s="12"/>
      <c r="B1130" s="195">
        <v>2000</v>
      </c>
      <c r="C1130" s="1" t="s">
        <v>213</v>
      </c>
      <c r="D1130" s="1" t="s">
        <v>18</v>
      </c>
      <c r="E1130" s="1" t="s">
        <v>481</v>
      </c>
      <c r="F1130" s="77" t="s">
        <v>485</v>
      </c>
      <c r="G1130" s="27" t="s">
        <v>172</v>
      </c>
      <c r="H1130" s="6">
        <f t="shared" si="51"/>
        <v>-29000</v>
      </c>
      <c r="I1130" s="22">
        <v>4</v>
      </c>
      <c r="J1130" s="15"/>
      <c r="K1130" t="s">
        <v>483</v>
      </c>
      <c r="L1130" s="15"/>
      <c r="M1130" s="2">
        <v>450</v>
      </c>
    </row>
    <row r="1131" spans="2:13" ht="12.75">
      <c r="B1131" s="195">
        <v>2000</v>
      </c>
      <c r="C1131" s="1" t="s">
        <v>213</v>
      </c>
      <c r="D1131" s="1" t="s">
        <v>18</v>
      </c>
      <c r="E1131" s="1" t="s">
        <v>481</v>
      </c>
      <c r="F1131" s="77" t="s">
        <v>485</v>
      </c>
      <c r="G1131" s="27" t="s">
        <v>322</v>
      </c>
      <c r="H1131" s="6">
        <f t="shared" si="51"/>
        <v>-31000</v>
      </c>
      <c r="I1131" s="22">
        <v>4</v>
      </c>
      <c r="K1131" t="s">
        <v>483</v>
      </c>
      <c r="M1131" s="2">
        <v>450</v>
      </c>
    </row>
    <row r="1132" spans="1:13" s="75" customFormat="1" ht="12.75">
      <c r="A1132" s="11"/>
      <c r="B1132" s="227">
        <f>SUM(B1115:B1131)</f>
        <v>31000</v>
      </c>
      <c r="C1132" s="11" t="s">
        <v>213</v>
      </c>
      <c r="D1132" s="11"/>
      <c r="E1132" s="11"/>
      <c r="F1132" s="110"/>
      <c r="G1132" s="18"/>
      <c r="H1132" s="73">
        <v>0</v>
      </c>
      <c r="I1132" s="74">
        <f>+B1132/M1132</f>
        <v>68.88888888888889</v>
      </c>
      <c r="M1132" s="2">
        <v>450</v>
      </c>
    </row>
    <row r="1133" spans="8:13" ht="12.75">
      <c r="H1133" s="6">
        <f t="shared" si="51"/>
        <v>0</v>
      </c>
      <c r="I1133" s="22">
        <f>+B1133/M1133</f>
        <v>0</v>
      </c>
      <c r="M1133" s="2">
        <v>450</v>
      </c>
    </row>
    <row r="1134" spans="8:13" ht="12.75">
      <c r="H1134" s="6">
        <f t="shared" si="51"/>
        <v>0</v>
      </c>
      <c r="I1134" s="22">
        <f>+B1134/M1134</f>
        <v>0</v>
      </c>
      <c r="M1134" s="2">
        <v>450</v>
      </c>
    </row>
    <row r="1135" spans="8:13" ht="12.75">
      <c r="H1135" s="6">
        <f t="shared" si="51"/>
        <v>0</v>
      </c>
      <c r="I1135" s="22">
        <f>+B1135/M1135</f>
        <v>0</v>
      </c>
      <c r="M1135" s="2">
        <v>450</v>
      </c>
    </row>
    <row r="1136" spans="1:13" ht="12.75">
      <c r="A1136" s="12"/>
      <c r="B1136" s="279">
        <v>1900</v>
      </c>
      <c r="C1136" s="1" t="s">
        <v>533</v>
      </c>
      <c r="D1136" s="1" t="s">
        <v>18</v>
      </c>
      <c r="E1136" s="1" t="s">
        <v>154</v>
      </c>
      <c r="F1136" s="243" t="s">
        <v>534</v>
      </c>
      <c r="G1136" s="27" t="s">
        <v>177</v>
      </c>
      <c r="H1136" s="6">
        <f t="shared" si="51"/>
        <v>-1900</v>
      </c>
      <c r="I1136" s="22">
        <v>3.8</v>
      </c>
      <c r="J1136" s="15"/>
      <c r="K1136" t="s">
        <v>483</v>
      </c>
      <c r="L1136" s="15"/>
      <c r="M1136" s="2">
        <v>450</v>
      </c>
    </row>
    <row r="1137" spans="2:13" ht="12.75">
      <c r="B1137" s="279">
        <v>500</v>
      </c>
      <c r="C1137" s="1" t="s">
        <v>535</v>
      </c>
      <c r="D1137" s="1" t="s">
        <v>18</v>
      </c>
      <c r="E1137" s="1" t="s">
        <v>154</v>
      </c>
      <c r="F1137" s="77" t="s">
        <v>536</v>
      </c>
      <c r="G1137" s="27" t="s">
        <v>227</v>
      </c>
      <c r="H1137" s="6">
        <f t="shared" si="51"/>
        <v>-2400</v>
      </c>
      <c r="I1137" s="22">
        <v>1</v>
      </c>
      <c r="K1137" t="s">
        <v>483</v>
      </c>
      <c r="M1137" s="2">
        <v>450</v>
      </c>
    </row>
    <row r="1138" spans="1:13" ht="12.75">
      <c r="A1138" s="12"/>
      <c r="B1138" s="265">
        <v>100</v>
      </c>
      <c r="C1138" s="12" t="s">
        <v>537</v>
      </c>
      <c r="D1138" s="12" t="s">
        <v>18</v>
      </c>
      <c r="E1138" s="12" t="s">
        <v>154</v>
      </c>
      <c r="F1138" s="78" t="s">
        <v>478</v>
      </c>
      <c r="G1138" s="29" t="s">
        <v>36</v>
      </c>
      <c r="H1138" s="6">
        <f t="shared" si="51"/>
        <v>-2500</v>
      </c>
      <c r="I1138" s="39">
        <v>0.2</v>
      </c>
      <c r="J1138" s="15"/>
      <c r="K1138" s="15" t="s">
        <v>479</v>
      </c>
      <c r="L1138" s="15"/>
      <c r="M1138" s="2">
        <v>450</v>
      </c>
    </row>
    <row r="1139" spans="1:13" ht="12.75">
      <c r="A1139" s="12"/>
      <c r="B1139" s="265">
        <v>1000</v>
      </c>
      <c r="C1139" s="12" t="s">
        <v>538</v>
      </c>
      <c r="D1139" s="12" t="s">
        <v>18</v>
      </c>
      <c r="E1139" s="12" t="s">
        <v>154</v>
      </c>
      <c r="F1139" s="78" t="s">
        <v>539</v>
      </c>
      <c r="G1139" s="29" t="s">
        <v>65</v>
      </c>
      <c r="H1139" s="6">
        <f t="shared" si="51"/>
        <v>-3500</v>
      </c>
      <c r="I1139" s="39">
        <v>2</v>
      </c>
      <c r="J1139" s="15"/>
      <c r="K1139" s="15" t="s">
        <v>479</v>
      </c>
      <c r="L1139" s="15"/>
      <c r="M1139" s="2">
        <v>450</v>
      </c>
    </row>
    <row r="1140" spans="1:13" ht="12.75">
      <c r="A1140" s="12"/>
      <c r="B1140" s="265">
        <v>16000</v>
      </c>
      <c r="C1140" s="12" t="s">
        <v>984</v>
      </c>
      <c r="D1140" s="12" t="s">
        <v>18</v>
      </c>
      <c r="E1140" s="12" t="s">
        <v>154</v>
      </c>
      <c r="F1140" s="78" t="s">
        <v>540</v>
      </c>
      <c r="G1140" s="29" t="s">
        <v>259</v>
      </c>
      <c r="H1140" s="6">
        <f t="shared" si="51"/>
        <v>-19500</v>
      </c>
      <c r="I1140" s="39">
        <v>32</v>
      </c>
      <c r="J1140" s="15"/>
      <c r="K1140" s="15" t="s">
        <v>479</v>
      </c>
      <c r="L1140" s="15"/>
      <c r="M1140" s="2">
        <v>450</v>
      </c>
    </row>
    <row r="1141" spans="2:13" ht="12.75">
      <c r="B1141" s="265">
        <v>1000</v>
      </c>
      <c r="C1141" s="1" t="s">
        <v>541</v>
      </c>
      <c r="D1141" s="12" t="s">
        <v>18</v>
      </c>
      <c r="E1141" s="1" t="s">
        <v>154</v>
      </c>
      <c r="F1141" s="77" t="s">
        <v>542</v>
      </c>
      <c r="G1141" s="30" t="s">
        <v>356</v>
      </c>
      <c r="H1141" s="6">
        <f t="shared" si="51"/>
        <v>-20500</v>
      </c>
      <c r="I1141" s="22">
        <f>+B1141/M1141</f>
        <v>2.2222222222222223</v>
      </c>
      <c r="K1141" t="s">
        <v>509</v>
      </c>
      <c r="M1141" s="2">
        <v>450</v>
      </c>
    </row>
    <row r="1142" spans="1:13" s="75" customFormat="1" ht="12.75">
      <c r="A1142" s="11"/>
      <c r="B1142" s="280">
        <f>SUM(B1136:B1141)</f>
        <v>20500</v>
      </c>
      <c r="C1142" s="11" t="s">
        <v>154</v>
      </c>
      <c r="D1142" s="11"/>
      <c r="E1142" s="11"/>
      <c r="F1142" s="110"/>
      <c r="G1142" s="18"/>
      <c r="H1142" s="73">
        <v>0</v>
      </c>
      <c r="I1142" s="74">
        <f aca="true" t="shared" si="52" ref="I1142:I1157">+B1142/M1142</f>
        <v>45.55555555555556</v>
      </c>
      <c r="M1142" s="2">
        <v>450</v>
      </c>
    </row>
    <row r="1143" spans="2:13" ht="12.75">
      <c r="B1143" s="279"/>
      <c r="C1143" s="12"/>
      <c r="H1143" s="6">
        <f t="shared" si="51"/>
        <v>0</v>
      </c>
      <c r="I1143" s="22">
        <f t="shared" si="52"/>
        <v>0</v>
      </c>
      <c r="M1143" s="2">
        <v>450</v>
      </c>
    </row>
    <row r="1144" spans="2:13" ht="12.75">
      <c r="B1144" s="279"/>
      <c r="H1144" s="6">
        <f t="shared" si="51"/>
        <v>0</v>
      </c>
      <c r="I1144" s="22">
        <f t="shared" si="52"/>
        <v>0</v>
      </c>
      <c r="M1144" s="2">
        <v>450</v>
      </c>
    </row>
    <row r="1145" spans="2:13" ht="12.75">
      <c r="B1145" s="279"/>
      <c r="H1145" s="6">
        <f t="shared" si="51"/>
        <v>0</v>
      </c>
      <c r="I1145" s="22">
        <f t="shared" si="52"/>
        <v>0</v>
      </c>
      <c r="M1145" s="2">
        <v>450</v>
      </c>
    </row>
    <row r="1146" spans="2:13" ht="12.75">
      <c r="B1146" s="265">
        <v>50000</v>
      </c>
      <c r="C1146" s="1" t="s">
        <v>543</v>
      </c>
      <c r="D1146" s="12" t="s">
        <v>18</v>
      </c>
      <c r="E1146" s="1" t="s">
        <v>544</v>
      </c>
      <c r="F1146" s="243" t="s">
        <v>545</v>
      </c>
      <c r="G1146" s="29" t="s">
        <v>34</v>
      </c>
      <c r="H1146" s="6">
        <f t="shared" si="51"/>
        <v>-50000</v>
      </c>
      <c r="I1146" s="22">
        <v>100</v>
      </c>
      <c r="K1146" t="s">
        <v>509</v>
      </c>
      <c r="M1146" s="2">
        <v>450</v>
      </c>
    </row>
    <row r="1147" spans="2:13" ht="12.75">
      <c r="B1147" s="279">
        <v>20000</v>
      </c>
      <c r="C1147" s="1" t="s">
        <v>543</v>
      </c>
      <c r="D1147" s="12" t="s">
        <v>18</v>
      </c>
      <c r="E1147" s="1" t="s">
        <v>544</v>
      </c>
      <c r="F1147" s="243" t="s">
        <v>546</v>
      </c>
      <c r="G1147" s="27" t="s">
        <v>91</v>
      </c>
      <c r="H1147" s="6">
        <f t="shared" si="51"/>
        <v>-70000</v>
      </c>
      <c r="I1147" s="22">
        <v>40</v>
      </c>
      <c r="K1147" t="s">
        <v>509</v>
      </c>
      <c r="M1147" s="2">
        <v>450</v>
      </c>
    </row>
    <row r="1148" spans="2:13" ht="12.75">
      <c r="B1148" s="279">
        <v>20000</v>
      </c>
      <c r="C1148" s="1" t="s">
        <v>543</v>
      </c>
      <c r="D1148" s="12" t="s">
        <v>18</v>
      </c>
      <c r="E1148" s="1" t="s">
        <v>544</v>
      </c>
      <c r="F1148" s="243" t="s">
        <v>547</v>
      </c>
      <c r="G1148" s="27" t="s">
        <v>91</v>
      </c>
      <c r="H1148" s="6">
        <f t="shared" si="51"/>
        <v>-90000</v>
      </c>
      <c r="I1148" s="22">
        <v>40</v>
      </c>
      <c r="K1148" t="s">
        <v>509</v>
      </c>
      <c r="M1148" s="2">
        <v>450</v>
      </c>
    </row>
    <row r="1149" spans="2:13" ht="12.75">
      <c r="B1149" s="279">
        <v>50000</v>
      </c>
      <c r="C1149" s="1" t="s">
        <v>543</v>
      </c>
      <c r="D1149" s="12" t="s">
        <v>18</v>
      </c>
      <c r="E1149" s="1" t="s">
        <v>544</v>
      </c>
      <c r="F1149" s="243" t="s">
        <v>548</v>
      </c>
      <c r="G1149" s="27" t="s">
        <v>91</v>
      </c>
      <c r="H1149" s="6">
        <f t="shared" si="51"/>
        <v>-140000</v>
      </c>
      <c r="I1149" s="22">
        <v>100</v>
      </c>
      <c r="K1149" t="s">
        <v>509</v>
      </c>
      <c r="M1149" s="2">
        <v>450</v>
      </c>
    </row>
    <row r="1150" spans="1:13" s="75" customFormat="1" ht="12.75">
      <c r="A1150" s="11"/>
      <c r="B1150" s="280">
        <f>SUM(B1146:B1149)</f>
        <v>140000</v>
      </c>
      <c r="C1150" s="11" t="s">
        <v>543</v>
      </c>
      <c r="D1150" s="11"/>
      <c r="E1150" s="11"/>
      <c r="F1150" s="110"/>
      <c r="G1150" s="18"/>
      <c r="H1150" s="73">
        <v>0</v>
      </c>
      <c r="I1150" s="74">
        <f t="shared" si="52"/>
        <v>311.1111111111111</v>
      </c>
      <c r="M1150" s="2">
        <v>450</v>
      </c>
    </row>
    <row r="1151" spans="2:13" ht="12.75">
      <c r="B1151" s="279"/>
      <c r="H1151" s="6">
        <f aca="true" t="shared" si="53" ref="H1151:H1159">H1150-B1151</f>
        <v>0</v>
      </c>
      <c r="I1151" s="22">
        <f t="shared" si="52"/>
        <v>0</v>
      </c>
      <c r="M1151" s="2">
        <v>450</v>
      </c>
    </row>
    <row r="1152" spans="2:13" ht="12.75">
      <c r="B1152" s="279"/>
      <c r="H1152" s="6">
        <f t="shared" si="53"/>
        <v>0</v>
      </c>
      <c r="I1152" s="22">
        <f t="shared" si="52"/>
        <v>0</v>
      </c>
      <c r="M1152" s="2">
        <v>450</v>
      </c>
    </row>
    <row r="1153" spans="2:13" ht="12.75">
      <c r="B1153" s="279">
        <v>4500</v>
      </c>
      <c r="C1153" s="1" t="s">
        <v>549</v>
      </c>
      <c r="D1153" s="12" t="s">
        <v>18</v>
      </c>
      <c r="E1153" s="1" t="s">
        <v>550</v>
      </c>
      <c r="F1153" s="243" t="s">
        <v>551</v>
      </c>
      <c r="G1153" s="27" t="s">
        <v>91</v>
      </c>
      <c r="H1153" s="6">
        <f t="shared" si="53"/>
        <v>-4500</v>
      </c>
      <c r="I1153" s="22">
        <v>9</v>
      </c>
      <c r="K1153" t="s">
        <v>509</v>
      </c>
      <c r="M1153" s="2">
        <v>450</v>
      </c>
    </row>
    <row r="1154" spans="2:13" ht="12.75">
      <c r="B1154" s="279">
        <v>1200</v>
      </c>
      <c r="C1154" s="1" t="s">
        <v>552</v>
      </c>
      <c r="D1154" s="12" t="s">
        <v>18</v>
      </c>
      <c r="E1154" s="1" t="s">
        <v>550</v>
      </c>
      <c r="F1154" s="243" t="s">
        <v>551</v>
      </c>
      <c r="G1154" s="27" t="s">
        <v>91</v>
      </c>
      <c r="H1154" s="6">
        <f t="shared" si="53"/>
        <v>-5700</v>
      </c>
      <c r="I1154" s="22">
        <v>2.4</v>
      </c>
      <c r="K1154" t="s">
        <v>509</v>
      </c>
      <c r="M1154" s="2">
        <v>450</v>
      </c>
    </row>
    <row r="1155" spans="2:13" ht="12.75">
      <c r="B1155" s="279">
        <v>8000</v>
      </c>
      <c r="C1155" s="37" t="s">
        <v>553</v>
      </c>
      <c r="D1155" s="12" t="s">
        <v>18</v>
      </c>
      <c r="E1155" s="37" t="s">
        <v>550</v>
      </c>
      <c r="F1155" s="78" t="s">
        <v>554</v>
      </c>
      <c r="G1155" s="27" t="s">
        <v>65</v>
      </c>
      <c r="H1155" s="6">
        <f t="shared" si="53"/>
        <v>-13700</v>
      </c>
      <c r="I1155" s="22">
        <v>16</v>
      </c>
      <c r="K1155" t="s">
        <v>509</v>
      </c>
      <c r="M1155" s="2">
        <v>450</v>
      </c>
    </row>
    <row r="1156" spans="1:13" s="75" customFormat="1" ht="12.75">
      <c r="A1156" s="11"/>
      <c r="B1156" s="266">
        <f>SUM(B1153:B1155)</f>
        <v>13700</v>
      </c>
      <c r="C1156" s="11" t="s">
        <v>550</v>
      </c>
      <c r="D1156" s="11"/>
      <c r="E1156" s="11"/>
      <c r="F1156" s="110"/>
      <c r="G1156" s="18"/>
      <c r="H1156" s="73">
        <v>0</v>
      </c>
      <c r="I1156" s="74">
        <f t="shared" si="52"/>
        <v>30.444444444444443</v>
      </c>
      <c r="M1156" s="2">
        <v>450</v>
      </c>
    </row>
    <row r="1157" spans="2:13" ht="12.75">
      <c r="B1157" s="279"/>
      <c r="H1157" s="6">
        <f t="shared" si="53"/>
        <v>0</v>
      </c>
      <c r="I1157" s="22">
        <f t="shared" si="52"/>
        <v>0</v>
      </c>
      <c r="M1157" s="2">
        <v>450</v>
      </c>
    </row>
    <row r="1158" spans="2:13" ht="12.75">
      <c r="B1158" s="279"/>
      <c r="H1158" s="6">
        <f t="shared" si="53"/>
        <v>0</v>
      </c>
      <c r="I1158" s="22">
        <f>+B1158/M1158</f>
        <v>0</v>
      </c>
      <c r="M1158" s="2">
        <v>450</v>
      </c>
    </row>
    <row r="1159" spans="1:13" ht="12.75">
      <c r="A1159" s="12"/>
      <c r="B1159" s="293">
        <v>90000</v>
      </c>
      <c r="C1159" s="90" t="s">
        <v>555</v>
      </c>
      <c r="D1159" s="1" t="s">
        <v>18</v>
      </c>
      <c r="E1159" s="12" t="s">
        <v>556</v>
      </c>
      <c r="F1159" s="80" t="s">
        <v>394</v>
      </c>
      <c r="G1159" s="29" t="s">
        <v>117</v>
      </c>
      <c r="H1159" s="6">
        <f t="shared" si="53"/>
        <v>-90000</v>
      </c>
      <c r="I1159" s="22">
        <f>+B1159/M1159</f>
        <v>200</v>
      </c>
      <c r="M1159" s="2">
        <v>450</v>
      </c>
    </row>
    <row r="1160" spans="1:13" ht="12.75">
      <c r="A1160" s="12"/>
      <c r="B1160" s="265">
        <v>40000</v>
      </c>
      <c r="C1160" s="90" t="s">
        <v>555</v>
      </c>
      <c r="D1160" s="1" t="s">
        <v>18</v>
      </c>
      <c r="E1160" s="12" t="s">
        <v>556</v>
      </c>
      <c r="F1160" s="80"/>
      <c r="G1160" s="29" t="s">
        <v>117</v>
      </c>
      <c r="H1160" s="28">
        <f aca="true" t="shared" si="54" ref="H1160:H1234">H1159-B1160</f>
        <v>-130000</v>
      </c>
      <c r="I1160" s="22">
        <f>+B1160/M1160</f>
        <v>88.88888888888889</v>
      </c>
      <c r="M1160" s="2">
        <v>450</v>
      </c>
    </row>
    <row r="1161" spans="1:13" ht="12.75">
      <c r="A1161" s="12"/>
      <c r="B1161" s="265">
        <v>11655</v>
      </c>
      <c r="C1161" s="90" t="s">
        <v>555</v>
      </c>
      <c r="D1161" s="1" t="s">
        <v>18</v>
      </c>
      <c r="E1161" s="12" t="s">
        <v>550</v>
      </c>
      <c r="F1161" s="80"/>
      <c r="G1161" s="29" t="s">
        <v>117</v>
      </c>
      <c r="H1161" s="28">
        <f aca="true" t="shared" si="55" ref="H1161:H1172">H1160-B1161</f>
        <v>-141655</v>
      </c>
      <c r="I1161" s="22">
        <f aca="true" t="shared" si="56" ref="I1161:I1172">+B1161/M1161</f>
        <v>25.9</v>
      </c>
      <c r="M1161" s="2">
        <v>450</v>
      </c>
    </row>
    <row r="1162" spans="1:13" s="75" customFormat="1" ht="12.75">
      <c r="A1162" s="12"/>
      <c r="B1162" s="293">
        <v>160000</v>
      </c>
      <c r="C1162" s="90" t="s">
        <v>424</v>
      </c>
      <c r="D1162" s="1" t="s">
        <v>18</v>
      </c>
      <c r="E1162" s="12"/>
      <c r="F1162" s="80" t="s">
        <v>394</v>
      </c>
      <c r="G1162" s="29" t="s">
        <v>117</v>
      </c>
      <c r="H1162" s="28">
        <f t="shared" si="55"/>
        <v>-301655</v>
      </c>
      <c r="I1162" s="22">
        <f t="shared" si="56"/>
        <v>355.55555555555554</v>
      </c>
      <c r="J1162"/>
      <c r="K1162"/>
      <c r="L1162"/>
      <c r="M1162" s="2">
        <v>450</v>
      </c>
    </row>
    <row r="1163" spans="1:13" s="75" customFormat="1" ht="12.75">
      <c r="A1163" s="12"/>
      <c r="B1163" s="265">
        <v>20720</v>
      </c>
      <c r="C1163" s="90" t="s">
        <v>424</v>
      </c>
      <c r="D1163" s="1" t="s">
        <v>18</v>
      </c>
      <c r="E1163" s="12" t="s">
        <v>550</v>
      </c>
      <c r="F1163" s="80"/>
      <c r="G1163" s="29" t="s">
        <v>117</v>
      </c>
      <c r="H1163" s="28">
        <f t="shared" si="55"/>
        <v>-322375</v>
      </c>
      <c r="I1163" s="22">
        <f t="shared" si="56"/>
        <v>46.044444444444444</v>
      </c>
      <c r="J1163"/>
      <c r="K1163"/>
      <c r="L1163"/>
      <c r="M1163" s="2">
        <v>450</v>
      </c>
    </row>
    <row r="1164" spans="1:13" ht="12.75">
      <c r="A1164" s="12"/>
      <c r="B1164" s="293">
        <v>210000</v>
      </c>
      <c r="C1164" s="32" t="s">
        <v>509</v>
      </c>
      <c r="D1164" s="1" t="s">
        <v>18</v>
      </c>
      <c r="E1164" s="12" t="s">
        <v>556</v>
      </c>
      <c r="F1164" s="80" t="s">
        <v>394</v>
      </c>
      <c r="G1164" s="29" t="s">
        <v>117</v>
      </c>
      <c r="H1164" s="28">
        <f t="shared" si="55"/>
        <v>-532375</v>
      </c>
      <c r="I1164" s="22">
        <f t="shared" si="56"/>
        <v>466.6666666666667</v>
      </c>
      <c r="M1164" s="2">
        <v>450</v>
      </c>
    </row>
    <row r="1165" spans="1:13" ht="12.75">
      <c r="A1165" s="12"/>
      <c r="B1165" s="265">
        <v>40000</v>
      </c>
      <c r="C1165" s="32" t="s">
        <v>509</v>
      </c>
      <c r="D1165" s="1" t="s">
        <v>18</v>
      </c>
      <c r="E1165" s="12"/>
      <c r="F1165" s="80"/>
      <c r="G1165" s="29" t="s">
        <v>117</v>
      </c>
      <c r="H1165" s="28">
        <f t="shared" si="55"/>
        <v>-572375</v>
      </c>
      <c r="I1165" s="22">
        <f t="shared" si="56"/>
        <v>88.88888888888889</v>
      </c>
      <c r="M1165" s="2">
        <v>450</v>
      </c>
    </row>
    <row r="1166" spans="1:13" ht="12.75">
      <c r="A1166" s="12"/>
      <c r="B1166" s="265">
        <v>27195</v>
      </c>
      <c r="C1166" s="32" t="s">
        <v>509</v>
      </c>
      <c r="D1166" s="1" t="s">
        <v>18</v>
      </c>
      <c r="E1166" s="12" t="s">
        <v>550</v>
      </c>
      <c r="F1166" s="80"/>
      <c r="G1166" s="29" t="s">
        <v>117</v>
      </c>
      <c r="H1166" s="28">
        <f t="shared" si="55"/>
        <v>-599570</v>
      </c>
      <c r="I1166" s="22">
        <f t="shared" si="56"/>
        <v>60.43333333333333</v>
      </c>
      <c r="M1166" s="2">
        <v>450</v>
      </c>
    </row>
    <row r="1167" spans="1:13" ht="12.75">
      <c r="A1167" s="12"/>
      <c r="B1167" s="293">
        <v>150000</v>
      </c>
      <c r="C1167" s="32" t="s">
        <v>557</v>
      </c>
      <c r="D1167" s="1" t="s">
        <v>18</v>
      </c>
      <c r="E1167" s="12"/>
      <c r="F1167" s="80" t="s">
        <v>394</v>
      </c>
      <c r="G1167" s="29" t="s">
        <v>117</v>
      </c>
      <c r="H1167" s="28">
        <f t="shared" si="55"/>
        <v>-749570</v>
      </c>
      <c r="I1167" s="22">
        <f t="shared" si="56"/>
        <v>333.3333333333333</v>
      </c>
      <c r="M1167" s="2">
        <v>450</v>
      </c>
    </row>
    <row r="1168" spans="1:13" ht="12.75">
      <c r="A1168" s="12"/>
      <c r="B1168" s="265">
        <v>40000</v>
      </c>
      <c r="C1168" s="32" t="s">
        <v>557</v>
      </c>
      <c r="D1168" s="1" t="s">
        <v>18</v>
      </c>
      <c r="E1168" s="12" t="s">
        <v>556</v>
      </c>
      <c r="F1168" s="80"/>
      <c r="G1168" s="29" t="s">
        <v>117</v>
      </c>
      <c r="H1168" s="28">
        <f t="shared" si="55"/>
        <v>-789570</v>
      </c>
      <c r="I1168" s="22">
        <f t="shared" si="56"/>
        <v>88.88888888888889</v>
      </c>
      <c r="M1168" s="2">
        <v>450</v>
      </c>
    </row>
    <row r="1169" spans="1:13" ht="12.75">
      <c r="A1169" s="12"/>
      <c r="B1169" s="265">
        <v>19425</v>
      </c>
      <c r="C1169" s="32" t="s">
        <v>557</v>
      </c>
      <c r="D1169" s="1" t="s">
        <v>18</v>
      </c>
      <c r="E1169" s="12" t="s">
        <v>550</v>
      </c>
      <c r="F1169" s="80"/>
      <c r="G1169" s="29" t="s">
        <v>117</v>
      </c>
      <c r="H1169" s="28">
        <f t="shared" si="55"/>
        <v>-808995</v>
      </c>
      <c r="I1169" s="22">
        <f t="shared" si="56"/>
        <v>43.166666666666664</v>
      </c>
      <c r="M1169" s="2">
        <v>450</v>
      </c>
    </row>
    <row r="1170" spans="1:13" ht="12.75">
      <c r="A1170" s="12"/>
      <c r="B1170" s="293">
        <v>130000</v>
      </c>
      <c r="C1170" s="32" t="s">
        <v>467</v>
      </c>
      <c r="D1170" s="1" t="s">
        <v>18</v>
      </c>
      <c r="E1170" s="12"/>
      <c r="F1170" s="80" t="s">
        <v>394</v>
      </c>
      <c r="G1170" s="29" t="s">
        <v>117</v>
      </c>
      <c r="H1170" s="28">
        <f t="shared" si="55"/>
        <v>-938995</v>
      </c>
      <c r="I1170" s="22">
        <f t="shared" si="56"/>
        <v>288.8888888888889</v>
      </c>
      <c r="M1170" s="2">
        <v>450</v>
      </c>
    </row>
    <row r="1171" spans="1:13" ht="12.75">
      <c r="A1171" s="12"/>
      <c r="B1171" s="265">
        <v>40000</v>
      </c>
      <c r="C1171" s="32" t="s">
        <v>467</v>
      </c>
      <c r="D1171" s="1" t="s">
        <v>18</v>
      </c>
      <c r="E1171" s="12" t="s">
        <v>556</v>
      </c>
      <c r="F1171" s="80"/>
      <c r="G1171" s="29" t="s">
        <v>117</v>
      </c>
      <c r="H1171" s="28">
        <f t="shared" si="55"/>
        <v>-978995</v>
      </c>
      <c r="I1171" s="22">
        <f t="shared" si="56"/>
        <v>88.88888888888889</v>
      </c>
      <c r="M1171" s="2">
        <v>450</v>
      </c>
    </row>
    <row r="1172" spans="1:13" ht="12.75">
      <c r="A1172" s="12"/>
      <c r="B1172" s="265">
        <v>16835</v>
      </c>
      <c r="C1172" s="32" t="s">
        <v>467</v>
      </c>
      <c r="D1172" s="1" t="s">
        <v>18</v>
      </c>
      <c r="E1172" s="12" t="s">
        <v>550</v>
      </c>
      <c r="F1172" s="80"/>
      <c r="G1172" s="29" t="s">
        <v>117</v>
      </c>
      <c r="H1172" s="28">
        <f t="shared" si="55"/>
        <v>-995830</v>
      </c>
      <c r="I1172" s="22">
        <f t="shared" si="56"/>
        <v>37.41111111111111</v>
      </c>
      <c r="M1172" s="2">
        <v>450</v>
      </c>
    </row>
    <row r="1173" spans="1:13" ht="12.75">
      <c r="A1173" s="11"/>
      <c r="B1173" s="321">
        <f>SUM(B1159:B1172)</f>
        <v>995830</v>
      </c>
      <c r="C1173" s="92" t="s">
        <v>1001</v>
      </c>
      <c r="D1173" s="11"/>
      <c r="E1173" s="11"/>
      <c r="F1173" s="81"/>
      <c r="G1173" s="18"/>
      <c r="H1173" s="83">
        <v>0</v>
      </c>
      <c r="I1173" s="74">
        <f>+B1173/M1173</f>
        <v>2212.9555555555557</v>
      </c>
      <c r="J1173" s="75"/>
      <c r="K1173" s="75"/>
      <c r="L1173" s="75"/>
      <c r="M1173" s="2">
        <v>450</v>
      </c>
    </row>
    <row r="1174" spans="8:13" ht="12.75">
      <c r="H1174" s="6">
        <f t="shared" si="54"/>
        <v>0</v>
      </c>
      <c r="I1174" s="22">
        <f aca="true" t="shared" si="57" ref="I1174:I1180">+B1174/M1174</f>
        <v>0</v>
      </c>
      <c r="M1174" s="2">
        <v>450</v>
      </c>
    </row>
    <row r="1175" spans="8:13" ht="12.75">
      <c r="H1175" s="6">
        <f t="shared" si="54"/>
        <v>0</v>
      </c>
      <c r="I1175" s="22">
        <f t="shared" si="57"/>
        <v>0</v>
      </c>
      <c r="M1175" s="2">
        <v>450</v>
      </c>
    </row>
    <row r="1176" spans="8:13" ht="12.75">
      <c r="H1176" s="6">
        <f t="shared" si="54"/>
        <v>0</v>
      </c>
      <c r="I1176" s="22">
        <f t="shared" si="57"/>
        <v>0</v>
      </c>
      <c r="M1176" s="2">
        <v>450</v>
      </c>
    </row>
    <row r="1177" spans="8:13" ht="12.75">
      <c r="H1177" s="6">
        <f t="shared" si="54"/>
        <v>0</v>
      </c>
      <c r="I1177" s="22">
        <f t="shared" si="57"/>
        <v>0</v>
      </c>
      <c r="M1177" s="2">
        <v>450</v>
      </c>
    </row>
    <row r="1178" spans="1:13" ht="13.5" thickBot="1">
      <c r="A1178" s="60"/>
      <c r="B1178" s="58">
        <f>+B1257+B1267+B1375+B1379+B1413+B1445+B1459</f>
        <v>1551150</v>
      </c>
      <c r="C1178" s="60"/>
      <c r="D1178" s="67" t="s">
        <v>19</v>
      </c>
      <c r="E1178" s="57"/>
      <c r="F1178" s="86"/>
      <c r="G1178" s="62"/>
      <c r="H1178" s="93">
        <f t="shared" si="54"/>
        <v>-1551150</v>
      </c>
      <c r="I1178" s="64">
        <f t="shared" si="57"/>
        <v>3447</v>
      </c>
      <c r="J1178" s="65"/>
      <c r="K1178" s="65"/>
      <c r="L1178" s="65"/>
      <c r="M1178" s="2">
        <v>450</v>
      </c>
    </row>
    <row r="1179" spans="8:13" ht="12.75">
      <c r="H1179" s="6">
        <v>0</v>
      </c>
      <c r="I1179" s="22">
        <f t="shared" si="57"/>
        <v>0</v>
      </c>
      <c r="M1179" s="2">
        <v>450</v>
      </c>
    </row>
    <row r="1180" spans="8:13" ht="12.75">
      <c r="H1180" s="6">
        <f t="shared" si="54"/>
        <v>0</v>
      </c>
      <c r="I1180" s="22">
        <f t="shared" si="57"/>
        <v>0</v>
      </c>
      <c r="M1180" s="2">
        <v>450</v>
      </c>
    </row>
    <row r="1181" spans="1:13" ht="12.75">
      <c r="A1181" s="12"/>
      <c r="B1181" s="271">
        <v>5000</v>
      </c>
      <c r="C1181" s="1" t="s">
        <v>31</v>
      </c>
      <c r="D1181" s="12" t="s">
        <v>19</v>
      </c>
      <c r="E1181" s="12" t="s">
        <v>558</v>
      </c>
      <c r="F1181" s="77" t="s">
        <v>559</v>
      </c>
      <c r="G1181" s="29" t="s">
        <v>354</v>
      </c>
      <c r="H1181" s="6">
        <f t="shared" si="54"/>
        <v>-5000</v>
      </c>
      <c r="I1181" s="39">
        <v>10</v>
      </c>
      <c r="J1181" s="15"/>
      <c r="K1181" t="s">
        <v>31</v>
      </c>
      <c r="L1181" s="15"/>
      <c r="M1181" s="2">
        <v>450</v>
      </c>
    </row>
    <row r="1182" spans="2:13" ht="12.75">
      <c r="B1182" s="268">
        <v>5000</v>
      </c>
      <c r="C1182" s="1" t="s">
        <v>31</v>
      </c>
      <c r="D1182" s="12" t="s">
        <v>19</v>
      </c>
      <c r="E1182" s="1" t="s">
        <v>558</v>
      </c>
      <c r="F1182" s="77" t="s">
        <v>560</v>
      </c>
      <c r="G1182" s="27" t="s">
        <v>356</v>
      </c>
      <c r="H1182" s="6">
        <f t="shared" si="54"/>
        <v>-10000</v>
      </c>
      <c r="I1182" s="22">
        <v>10</v>
      </c>
      <c r="K1182" t="s">
        <v>31</v>
      </c>
      <c r="M1182" s="2">
        <v>450</v>
      </c>
    </row>
    <row r="1183" spans="2:13" ht="12.75">
      <c r="B1183" s="268">
        <v>5000</v>
      </c>
      <c r="C1183" s="1" t="s">
        <v>31</v>
      </c>
      <c r="D1183" s="1" t="s">
        <v>19</v>
      </c>
      <c r="E1183" s="1" t="s">
        <v>558</v>
      </c>
      <c r="F1183" s="77" t="s">
        <v>561</v>
      </c>
      <c r="G1183" s="27" t="s">
        <v>358</v>
      </c>
      <c r="H1183" s="6">
        <f t="shared" si="54"/>
        <v>-15000</v>
      </c>
      <c r="I1183" s="22">
        <v>10</v>
      </c>
      <c r="K1183" t="s">
        <v>31</v>
      </c>
      <c r="M1183" s="2">
        <v>450</v>
      </c>
    </row>
    <row r="1184" spans="2:13" ht="12.75">
      <c r="B1184" s="268">
        <v>5000</v>
      </c>
      <c r="C1184" s="1" t="s">
        <v>31</v>
      </c>
      <c r="D1184" s="1" t="s">
        <v>19</v>
      </c>
      <c r="E1184" s="1" t="s">
        <v>558</v>
      </c>
      <c r="F1184" s="77" t="s">
        <v>562</v>
      </c>
      <c r="G1184" s="27" t="s">
        <v>432</v>
      </c>
      <c r="H1184" s="6">
        <f t="shared" si="54"/>
        <v>-20000</v>
      </c>
      <c r="I1184" s="22">
        <v>10</v>
      </c>
      <c r="K1184" t="s">
        <v>31</v>
      </c>
      <c r="M1184" s="2">
        <v>450</v>
      </c>
    </row>
    <row r="1185" spans="2:13" ht="12.75">
      <c r="B1185" s="268">
        <v>2500</v>
      </c>
      <c r="C1185" s="1" t="s">
        <v>31</v>
      </c>
      <c r="D1185" s="1" t="s">
        <v>19</v>
      </c>
      <c r="E1185" s="1" t="s">
        <v>558</v>
      </c>
      <c r="F1185" s="77" t="s">
        <v>563</v>
      </c>
      <c r="G1185" s="27" t="s">
        <v>105</v>
      </c>
      <c r="H1185" s="6">
        <f t="shared" si="54"/>
        <v>-22500</v>
      </c>
      <c r="I1185" s="22">
        <v>5</v>
      </c>
      <c r="K1185" t="s">
        <v>31</v>
      </c>
      <c r="M1185" s="2">
        <v>450</v>
      </c>
    </row>
    <row r="1186" spans="2:13" ht="12.75">
      <c r="B1186" s="268">
        <v>2500</v>
      </c>
      <c r="C1186" s="1" t="s">
        <v>31</v>
      </c>
      <c r="D1186" s="1" t="s">
        <v>19</v>
      </c>
      <c r="E1186" s="1" t="s">
        <v>558</v>
      </c>
      <c r="F1186" s="77" t="s">
        <v>564</v>
      </c>
      <c r="G1186" s="27" t="s">
        <v>107</v>
      </c>
      <c r="H1186" s="6">
        <f t="shared" si="54"/>
        <v>-25000</v>
      </c>
      <c r="I1186" s="22">
        <v>5</v>
      </c>
      <c r="K1186" t="s">
        <v>31</v>
      </c>
      <c r="M1186" s="2">
        <v>450</v>
      </c>
    </row>
    <row r="1187" spans="2:13" ht="12.75">
      <c r="B1187" s="268">
        <v>2500</v>
      </c>
      <c r="C1187" s="1" t="s">
        <v>31</v>
      </c>
      <c r="D1187" s="1" t="s">
        <v>19</v>
      </c>
      <c r="E1187" s="1" t="s">
        <v>558</v>
      </c>
      <c r="F1187" s="77" t="s">
        <v>565</v>
      </c>
      <c r="G1187" s="27" t="s">
        <v>34</v>
      </c>
      <c r="H1187" s="6">
        <f t="shared" si="54"/>
        <v>-27500</v>
      </c>
      <c r="I1187" s="22">
        <v>5</v>
      </c>
      <c r="K1187" t="s">
        <v>31</v>
      </c>
      <c r="M1187" s="2">
        <v>450</v>
      </c>
    </row>
    <row r="1188" spans="2:13" ht="12.75">
      <c r="B1188" s="268">
        <v>2500</v>
      </c>
      <c r="C1188" s="1" t="s">
        <v>31</v>
      </c>
      <c r="D1188" s="1" t="s">
        <v>19</v>
      </c>
      <c r="E1188" s="1" t="s">
        <v>558</v>
      </c>
      <c r="F1188" s="77" t="s">
        <v>566</v>
      </c>
      <c r="G1188" s="27" t="s">
        <v>36</v>
      </c>
      <c r="H1188" s="6">
        <f t="shared" si="54"/>
        <v>-30000</v>
      </c>
      <c r="I1188" s="22">
        <v>5</v>
      </c>
      <c r="K1188" t="s">
        <v>31</v>
      </c>
      <c r="M1188" s="2">
        <v>450</v>
      </c>
    </row>
    <row r="1189" spans="2:13" ht="12.75">
      <c r="B1189" s="268">
        <v>5000</v>
      </c>
      <c r="C1189" s="1" t="s">
        <v>31</v>
      </c>
      <c r="D1189" s="1" t="s">
        <v>19</v>
      </c>
      <c r="E1189" s="1" t="s">
        <v>558</v>
      </c>
      <c r="F1189" s="77" t="s">
        <v>567</v>
      </c>
      <c r="G1189" s="27" t="s">
        <v>454</v>
      </c>
      <c r="H1189" s="6">
        <f t="shared" si="54"/>
        <v>-35000</v>
      </c>
      <c r="I1189" s="22">
        <f>+B1189/M1189</f>
        <v>11.11111111111111</v>
      </c>
      <c r="K1189" t="s">
        <v>31</v>
      </c>
      <c r="M1189" s="2">
        <v>450</v>
      </c>
    </row>
    <row r="1190" spans="2:13" ht="12.75">
      <c r="B1190" s="268">
        <v>2500</v>
      </c>
      <c r="C1190" s="1" t="s">
        <v>31</v>
      </c>
      <c r="D1190" s="1" t="s">
        <v>19</v>
      </c>
      <c r="E1190" s="1" t="s">
        <v>558</v>
      </c>
      <c r="F1190" s="77" t="s">
        <v>568</v>
      </c>
      <c r="G1190" s="27" t="s">
        <v>492</v>
      </c>
      <c r="H1190" s="6">
        <f t="shared" si="54"/>
        <v>-37500</v>
      </c>
      <c r="I1190" s="22">
        <f>+B1190/M1190</f>
        <v>5.555555555555555</v>
      </c>
      <c r="K1190" t="s">
        <v>31</v>
      </c>
      <c r="M1190" s="2">
        <v>450</v>
      </c>
    </row>
    <row r="1191" spans="2:13" ht="12.75">
      <c r="B1191" s="268">
        <v>2500</v>
      </c>
      <c r="C1191" s="1" t="s">
        <v>31</v>
      </c>
      <c r="D1191" s="1" t="s">
        <v>19</v>
      </c>
      <c r="E1191" s="1" t="s">
        <v>558</v>
      </c>
      <c r="F1191" s="77" t="s">
        <v>569</v>
      </c>
      <c r="G1191" s="27" t="s">
        <v>570</v>
      </c>
      <c r="H1191" s="6">
        <f t="shared" si="54"/>
        <v>-40000</v>
      </c>
      <c r="I1191" s="22">
        <f>+B1191/M1191</f>
        <v>5.555555555555555</v>
      </c>
      <c r="K1191" t="s">
        <v>31</v>
      </c>
      <c r="M1191" s="2">
        <v>450</v>
      </c>
    </row>
    <row r="1192" spans="2:13" ht="12.75">
      <c r="B1192" s="269">
        <v>2500</v>
      </c>
      <c r="C1192" s="1" t="s">
        <v>31</v>
      </c>
      <c r="D1192" s="1" t="s">
        <v>19</v>
      </c>
      <c r="E1192" s="1" t="s">
        <v>558</v>
      </c>
      <c r="F1192" s="77" t="s">
        <v>571</v>
      </c>
      <c r="G1192" s="27" t="s">
        <v>91</v>
      </c>
      <c r="H1192" s="6">
        <f t="shared" si="54"/>
        <v>-42500</v>
      </c>
      <c r="I1192" s="22">
        <v>5</v>
      </c>
      <c r="K1192" t="s">
        <v>31</v>
      </c>
      <c r="M1192" s="2">
        <v>450</v>
      </c>
    </row>
    <row r="1193" spans="2:13" ht="12.75">
      <c r="B1193" s="268">
        <v>2500</v>
      </c>
      <c r="C1193" s="1" t="s">
        <v>31</v>
      </c>
      <c r="D1193" s="1" t="s">
        <v>19</v>
      </c>
      <c r="E1193" s="1" t="s">
        <v>558</v>
      </c>
      <c r="F1193" s="77" t="s">
        <v>572</v>
      </c>
      <c r="G1193" s="27" t="s">
        <v>65</v>
      </c>
      <c r="H1193" s="6">
        <f t="shared" si="54"/>
        <v>-45000</v>
      </c>
      <c r="I1193" s="22">
        <v>5</v>
      </c>
      <c r="K1193" t="s">
        <v>31</v>
      </c>
      <c r="M1193" s="2">
        <v>450</v>
      </c>
    </row>
    <row r="1194" spans="2:13" ht="12.75">
      <c r="B1194" s="268">
        <v>2500</v>
      </c>
      <c r="C1194" s="1" t="s">
        <v>31</v>
      </c>
      <c r="D1194" s="1" t="s">
        <v>19</v>
      </c>
      <c r="E1194" s="1" t="s">
        <v>558</v>
      </c>
      <c r="F1194" s="77" t="s">
        <v>573</v>
      </c>
      <c r="G1194" s="27" t="s">
        <v>71</v>
      </c>
      <c r="H1194" s="6">
        <f t="shared" si="54"/>
        <v>-47500</v>
      </c>
      <c r="I1194" s="22">
        <v>5</v>
      </c>
      <c r="K1194" t="s">
        <v>31</v>
      </c>
      <c r="M1194" s="2">
        <v>450</v>
      </c>
    </row>
    <row r="1195" spans="2:13" ht="12.75">
      <c r="B1195" s="268">
        <v>5000</v>
      </c>
      <c r="C1195" s="1" t="s">
        <v>31</v>
      </c>
      <c r="D1195" s="1" t="s">
        <v>19</v>
      </c>
      <c r="E1195" s="1" t="s">
        <v>558</v>
      </c>
      <c r="F1195" s="77" t="s">
        <v>574</v>
      </c>
      <c r="G1195" s="27" t="s">
        <v>114</v>
      </c>
      <c r="H1195" s="6">
        <f t="shared" si="54"/>
        <v>-52500</v>
      </c>
      <c r="I1195" s="22">
        <v>10</v>
      </c>
      <c r="K1195" t="s">
        <v>31</v>
      </c>
      <c r="M1195" s="2">
        <v>450</v>
      </c>
    </row>
    <row r="1196" spans="2:13" ht="12.75">
      <c r="B1196" s="268">
        <v>5000</v>
      </c>
      <c r="C1196" s="1" t="s">
        <v>31</v>
      </c>
      <c r="D1196" s="1" t="s">
        <v>19</v>
      </c>
      <c r="E1196" s="1" t="s">
        <v>558</v>
      </c>
      <c r="F1196" s="77" t="s">
        <v>575</v>
      </c>
      <c r="G1196" s="27" t="s">
        <v>117</v>
      </c>
      <c r="H1196" s="6">
        <f t="shared" si="54"/>
        <v>-57500</v>
      </c>
      <c r="I1196" s="22">
        <v>10</v>
      </c>
      <c r="K1196" t="s">
        <v>31</v>
      </c>
      <c r="M1196" s="2">
        <v>450</v>
      </c>
    </row>
    <row r="1197" spans="2:13" ht="12.75">
      <c r="B1197" s="268">
        <v>2500</v>
      </c>
      <c r="C1197" s="1" t="s">
        <v>31</v>
      </c>
      <c r="D1197" s="1" t="s">
        <v>19</v>
      </c>
      <c r="E1197" s="1" t="s">
        <v>558</v>
      </c>
      <c r="F1197" s="77" t="s">
        <v>576</v>
      </c>
      <c r="G1197" s="27" t="s">
        <v>177</v>
      </c>
      <c r="H1197" s="6">
        <f t="shared" si="54"/>
        <v>-60000</v>
      </c>
      <c r="I1197" s="22">
        <v>5</v>
      </c>
      <c r="K1197" t="s">
        <v>31</v>
      </c>
      <c r="M1197" s="2">
        <v>450</v>
      </c>
    </row>
    <row r="1198" spans="2:13" ht="12.75">
      <c r="B1198" s="268">
        <v>5000</v>
      </c>
      <c r="C1198" s="1" t="s">
        <v>31</v>
      </c>
      <c r="D1198" s="1" t="s">
        <v>19</v>
      </c>
      <c r="E1198" s="1" t="s">
        <v>558</v>
      </c>
      <c r="F1198" s="77" t="s">
        <v>577</v>
      </c>
      <c r="G1198" s="27" t="s">
        <v>172</v>
      </c>
      <c r="H1198" s="6">
        <f t="shared" si="54"/>
        <v>-65000</v>
      </c>
      <c r="I1198" s="22">
        <v>10</v>
      </c>
      <c r="K1198" t="s">
        <v>31</v>
      </c>
      <c r="M1198" s="2">
        <v>450</v>
      </c>
    </row>
    <row r="1199" spans="2:13" ht="12.75">
      <c r="B1199" s="268">
        <v>2500</v>
      </c>
      <c r="C1199" s="1" t="s">
        <v>31</v>
      </c>
      <c r="D1199" s="1" t="s">
        <v>19</v>
      </c>
      <c r="E1199" s="1" t="s">
        <v>558</v>
      </c>
      <c r="F1199" s="77" t="s">
        <v>578</v>
      </c>
      <c r="G1199" s="27" t="s">
        <v>227</v>
      </c>
      <c r="H1199" s="6">
        <f t="shared" si="54"/>
        <v>-67500</v>
      </c>
      <c r="I1199" s="22">
        <v>5</v>
      </c>
      <c r="K1199" t="s">
        <v>31</v>
      </c>
      <c r="M1199" s="2">
        <v>450</v>
      </c>
    </row>
    <row r="1200" spans="2:13" ht="12.75">
      <c r="B1200" s="268">
        <v>5000</v>
      </c>
      <c r="C1200" s="1" t="s">
        <v>31</v>
      </c>
      <c r="D1200" s="1" t="s">
        <v>19</v>
      </c>
      <c r="E1200" s="1" t="s">
        <v>558</v>
      </c>
      <c r="F1200" s="77" t="s">
        <v>579</v>
      </c>
      <c r="G1200" s="27" t="s">
        <v>230</v>
      </c>
      <c r="H1200" s="6">
        <f t="shared" si="54"/>
        <v>-72500</v>
      </c>
      <c r="I1200" s="22">
        <v>10</v>
      </c>
      <c r="K1200" t="s">
        <v>31</v>
      </c>
      <c r="M1200" s="2">
        <v>450</v>
      </c>
    </row>
    <row r="1201" spans="2:13" ht="12.75">
      <c r="B1201" s="268">
        <v>2500</v>
      </c>
      <c r="C1201" s="1" t="s">
        <v>31</v>
      </c>
      <c r="D1201" s="1" t="s">
        <v>19</v>
      </c>
      <c r="E1201" s="1" t="s">
        <v>558</v>
      </c>
      <c r="F1201" s="77" t="s">
        <v>580</v>
      </c>
      <c r="G1201" s="27" t="s">
        <v>232</v>
      </c>
      <c r="H1201" s="6">
        <f t="shared" si="54"/>
        <v>-75000</v>
      </c>
      <c r="I1201" s="22">
        <v>5</v>
      </c>
      <c r="K1201" t="s">
        <v>31</v>
      </c>
      <c r="M1201" s="2">
        <v>450</v>
      </c>
    </row>
    <row r="1202" spans="2:13" ht="12.75">
      <c r="B1202" s="268">
        <v>5000</v>
      </c>
      <c r="C1202" s="1" t="s">
        <v>31</v>
      </c>
      <c r="D1202" s="1" t="s">
        <v>19</v>
      </c>
      <c r="E1202" s="1" t="s">
        <v>558</v>
      </c>
      <c r="F1202" s="77" t="s">
        <v>581</v>
      </c>
      <c r="G1202" s="27" t="s">
        <v>259</v>
      </c>
      <c r="H1202" s="6">
        <f t="shared" si="54"/>
        <v>-80000</v>
      </c>
      <c r="I1202" s="22">
        <v>10</v>
      </c>
      <c r="K1202" t="s">
        <v>31</v>
      </c>
      <c r="M1202" s="2">
        <v>450</v>
      </c>
    </row>
    <row r="1203" spans="2:13" ht="12.75">
      <c r="B1203" s="268">
        <v>5000</v>
      </c>
      <c r="C1203" s="1" t="s">
        <v>31</v>
      </c>
      <c r="D1203" s="1" t="s">
        <v>19</v>
      </c>
      <c r="E1203" s="1" t="s">
        <v>558</v>
      </c>
      <c r="F1203" s="77" t="s">
        <v>582</v>
      </c>
      <c r="G1203" s="27" t="s">
        <v>322</v>
      </c>
      <c r="H1203" s="6">
        <f t="shared" si="54"/>
        <v>-85000</v>
      </c>
      <c r="I1203" s="22">
        <v>10</v>
      </c>
      <c r="K1203" t="s">
        <v>31</v>
      </c>
      <c r="M1203" s="2">
        <v>450</v>
      </c>
    </row>
    <row r="1204" spans="2:13" ht="12.75">
      <c r="B1204" s="271">
        <v>2500</v>
      </c>
      <c r="C1204" s="1" t="s">
        <v>31</v>
      </c>
      <c r="D1204" s="12" t="s">
        <v>19</v>
      </c>
      <c r="E1204" s="34" t="s">
        <v>583</v>
      </c>
      <c r="F1204" s="77" t="s">
        <v>584</v>
      </c>
      <c r="G1204" s="35" t="s">
        <v>354</v>
      </c>
      <c r="H1204" s="6">
        <f t="shared" si="54"/>
        <v>-87500</v>
      </c>
      <c r="I1204" s="22">
        <v>5</v>
      </c>
      <c r="K1204" t="s">
        <v>31</v>
      </c>
      <c r="M1204" s="2">
        <v>450</v>
      </c>
    </row>
    <row r="1205" spans="2:13" ht="12.75">
      <c r="B1205" s="268">
        <v>2500</v>
      </c>
      <c r="C1205" s="1" t="s">
        <v>31</v>
      </c>
      <c r="D1205" s="1" t="s">
        <v>19</v>
      </c>
      <c r="E1205" s="1" t="s">
        <v>583</v>
      </c>
      <c r="F1205" s="77" t="s">
        <v>585</v>
      </c>
      <c r="G1205" s="27" t="s">
        <v>356</v>
      </c>
      <c r="H1205" s="6">
        <f t="shared" si="54"/>
        <v>-90000</v>
      </c>
      <c r="I1205" s="22">
        <v>5</v>
      </c>
      <c r="K1205" t="s">
        <v>31</v>
      </c>
      <c r="M1205" s="2">
        <v>450</v>
      </c>
    </row>
    <row r="1206" spans="2:13" ht="12.75">
      <c r="B1206" s="268">
        <v>2500</v>
      </c>
      <c r="C1206" s="1" t="s">
        <v>31</v>
      </c>
      <c r="D1206" s="1" t="s">
        <v>19</v>
      </c>
      <c r="E1206" s="1" t="s">
        <v>583</v>
      </c>
      <c r="F1206" s="77" t="s">
        <v>586</v>
      </c>
      <c r="G1206" s="27" t="s">
        <v>358</v>
      </c>
      <c r="H1206" s="6">
        <f t="shared" si="54"/>
        <v>-92500</v>
      </c>
      <c r="I1206" s="22">
        <v>5</v>
      </c>
      <c r="K1206" t="s">
        <v>31</v>
      </c>
      <c r="M1206" s="2">
        <v>450</v>
      </c>
    </row>
    <row r="1207" spans="2:13" ht="12.75">
      <c r="B1207" s="268">
        <v>2500</v>
      </c>
      <c r="C1207" s="1" t="s">
        <v>31</v>
      </c>
      <c r="D1207" s="1" t="s">
        <v>19</v>
      </c>
      <c r="E1207" s="1" t="s">
        <v>583</v>
      </c>
      <c r="F1207" s="77" t="s">
        <v>587</v>
      </c>
      <c r="G1207" s="27" t="s">
        <v>432</v>
      </c>
      <c r="H1207" s="6">
        <f t="shared" si="54"/>
        <v>-95000</v>
      </c>
      <c r="I1207" s="22">
        <v>5</v>
      </c>
      <c r="K1207" t="s">
        <v>31</v>
      </c>
      <c r="M1207" s="2">
        <v>450</v>
      </c>
    </row>
    <row r="1208" spans="2:13" ht="12.75">
      <c r="B1208" s="268">
        <v>2500</v>
      </c>
      <c r="C1208" s="1" t="s">
        <v>31</v>
      </c>
      <c r="D1208" s="1" t="s">
        <v>19</v>
      </c>
      <c r="E1208" s="1" t="s">
        <v>583</v>
      </c>
      <c r="F1208" s="77" t="s">
        <v>588</v>
      </c>
      <c r="G1208" s="27" t="s">
        <v>105</v>
      </c>
      <c r="H1208" s="6">
        <f t="shared" si="54"/>
        <v>-97500</v>
      </c>
      <c r="I1208" s="22">
        <v>5</v>
      </c>
      <c r="K1208" t="s">
        <v>31</v>
      </c>
      <c r="M1208" s="2">
        <v>450</v>
      </c>
    </row>
    <row r="1209" spans="2:13" ht="12.75">
      <c r="B1209" s="268">
        <v>2500</v>
      </c>
      <c r="C1209" s="1" t="s">
        <v>31</v>
      </c>
      <c r="D1209" s="1" t="s">
        <v>19</v>
      </c>
      <c r="E1209" s="1" t="s">
        <v>583</v>
      </c>
      <c r="F1209" s="77" t="s">
        <v>589</v>
      </c>
      <c r="G1209" s="27" t="s">
        <v>107</v>
      </c>
      <c r="H1209" s="6">
        <f t="shared" si="54"/>
        <v>-100000</v>
      </c>
      <c r="I1209" s="22">
        <v>5</v>
      </c>
      <c r="K1209" t="s">
        <v>31</v>
      </c>
      <c r="M1209" s="2">
        <v>450</v>
      </c>
    </row>
    <row r="1210" spans="2:13" ht="12.75">
      <c r="B1210" s="268">
        <v>2500</v>
      </c>
      <c r="C1210" s="1" t="s">
        <v>31</v>
      </c>
      <c r="D1210" s="1" t="s">
        <v>19</v>
      </c>
      <c r="E1210" s="1" t="s">
        <v>583</v>
      </c>
      <c r="F1210" s="77" t="s">
        <v>590</v>
      </c>
      <c r="G1210" s="27" t="s">
        <v>518</v>
      </c>
      <c r="H1210" s="6">
        <f t="shared" si="54"/>
        <v>-102500</v>
      </c>
      <c r="I1210" s="22">
        <v>5</v>
      </c>
      <c r="K1210" t="s">
        <v>31</v>
      </c>
      <c r="M1210" s="2">
        <v>450</v>
      </c>
    </row>
    <row r="1211" spans="2:13" ht="12.75">
      <c r="B1211" s="268">
        <v>2500</v>
      </c>
      <c r="C1211" s="1" t="s">
        <v>31</v>
      </c>
      <c r="D1211" s="1" t="s">
        <v>19</v>
      </c>
      <c r="E1211" s="1" t="s">
        <v>583</v>
      </c>
      <c r="F1211" s="78" t="s">
        <v>591</v>
      </c>
      <c r="G1211" s="27" t="s">
        <v>406</v>
      </c>
      <c r="H1211" s="6">
        <f aca="true" t="shared" si="58" ref="H1211:H1218">H1210-B1211</f>
        <v>-105000</v>
      </c>
      <c r="I1211" s="22">
        <v>5</v>
      </c>
      <c r="K1211" t="s">
        <v>31</v>
      </c>
      <c r="M1211" s="2">
        <v>450</v>
      </c>
    </row>
    <row r="1212" spans="2:13" ht="12.75">
      <c r="B1212" s="268">
        <v>2500</v>
      </c>
      <c r="C1212" s="1" t="s">
        <v>31</v>
      </c>
      <c r="D1212" s="1" t="s">
        <v>19</v>
      </c>
      <c r="E1212" s="1" t="s">
        <v>583</v>
      </c>
      <c r="F1212" s="78" t="s">
        <v>592</v>
      </c>
      <c r="G1212" s="27" t="s">
        <v>361</v>
      </c>
      <c r="H1212" s="6">
        <f t="shared" si="58"/>
        <v>-107500</v>
      </c>
      <c r="I1212" s="22">
        <v>5</v>
      </c>
      <c r="K1212" t="s">
        <v>31</v>
      </c>
      <c r="M1212" s="2">
        <v>450</v>
      </c>
    </row>
    <row r="1213" spans="2:13" ht="12.75">
      <c r="B1213" s="268">
        <v>2500</v>
      </c>
      <c r="C1213" s="1" t="s">
        <v>31</v>
      </c>
      <c r="D1213" s="1" t="s">
        <v>19</v>
      </c>
      <c r="E1213" s="1" t="s">
        <v>583</v>
      </c>
      <c r="F1213" s="77" t="s">
        <v>593</v>
      </c>
      <c r="G1213" s="27" t="s">
        <v>34</v>
      </c>
      <c r="H1213" s="6">
        <f t="shared" si="58"/>
        <v>-110000</v>
      </c>
      <c r="I1213" s="22">
        <v>5</v>
      </c>
      <c r="K1213" t="s">
        <v>31</v>
      </c>
      <c r="M1213" s="2">
        <v>450</v>
      </c>
    </row>
    <row r="1214" spans="2:13" ht="12.75">
      <c r="B1214" s="268">
        <v>2500</v>
      </c>
      <c r="C1214" s="1" t="s">
        <v>31</v>
      </c>
      <c r="D1214" s="1" t="s">
        <v>19</v>
      </c>
      <c r="E1214" s="1" t="s">
        <v>583</v>
      </c>
      <c r="F1214" s="77" t="s">
        <v>962</v>
      </c>
      <c r="G1214" s="27" t="s">
        <v>36</v>
      </c>
      <c r="H1214" s="6">
        <f t="shared" si="58"/>
        <v>-112500</v>
      </c>
      <c r="I1214" s="22">
        <f>+B1214/M1214</f>
        <v>5</v>
      </c>
      <c r="K1214" t="s">
        <v>31</v>
      </c>
      <c r="M1214" s="2">
        <v>500</v>
      </c>
    </row>
    <row r="1215" spans="2:13" ht="12.75">
      <c r="B1215" s="268">
        <v>2500</v>
      </c>
      <c r="C1215" s="1" t="s">
        <v>31</v>
      </c>
      <c r="D1215" s="1" t="s">
        <v>19</v>
      </c>
      <c r="E1215" s="1" t="s">
        <v>583</v>
      </c>
      <c r="F1215" s="77" t="s">
        <v>962</v>
      </c>
      <c r="G1215" s="27" t="s">
        <v>454</v>
      </c>
      <c r="H1215" s="6">
        <f t="shared" si="58"/>
        <v>-115000</v>
      </c>
      <c r="I1215" s="22">
        <f>+B1215/M1215</f>
        <v>5</v>
      </c>
      <c r="K1215" t="s">
        <v>31</v>
      </c>
      <c r="M1215" s="2">
        <v>500</v>
      </c>
    </row>
    <row r="1216" spans="2:13" ht="12.75">
      <c r="B1216" s="269">
        <v>2500</v>
      </c>
      <c r="C1216" s="1" t="s">
        <v>31</v>
      </c>
      <c r="D1216" s="1" t="s">
        <v>19</v>
      </c>
      <c r="E1216" s="1" t="s">
        <v>583</v>
      </c>
      <c r="F1216" s="77" t="s">
        <v>594</v>
      </c>
      <c r="G1216" s="27" t="s">
        <v>91</v>
      </c>
      <c r="H1216" s="6">
        <f t="shared" si="58"/>
        <v>-117500</v>
      </c>
      <c r="I1216" s="22">
        <v>5</v>
      </c>
      <c r="K1216" t="s">
        <v>31</v>
      </c>
      <c r="M1216" s="2">
        <v>450</v>
      </c>
    </row>
    <row r="1217" spans="2:13" ht="12.75">
      <c r="B1217" s="268">
        <v>2500</v>
      </c>
      <c r="C1217" s="1" t="s">
        <v>31</v>
      </c>
      <c r="D1217" s="1" t="s">
        <v>19</v>
      </c>
      <c r="E1217" s="1" t="s">
        <v>583</v>
      </c>
      <c r="F1217" s="77" t="s">
        <v>595</v>
      </c>
      <c r="G1217" s="27" t="s">
        <v>71</v>
      </c>
      <c r="H1217" s="6">
        <f t="shared" si="58"/>
        <v>-120000</v>
      </c>
      <c r="I1217" s="22">
        <v>5</v>
      </c>
      <c r="K1217" t="s">
        <v>31</v>
      </c>
      <c r="M1217" s="2">
        <v>450</v>
      </c>
    </row>
    <row r="1218" spans="2:13" ht="12.75">
      <c r="B1218" s="268">
        <v>2500</v>
      </c>
      <c r="C1218" s="1" t="s">
        <v>31</v>
      </c>
      <c r="D1218" s="1" t="s">
        <v>19</v>
      </c>
      <c r="E1218" s="1" t="s">
        <v>583</v>
      </c>
      <c r="F1218" s="77" t="s">
        <v>596</v>
      </c>
      <c r="G1218" s="27" t="s">
        <v>117</v>
      </c>
      <c r="H1218" s="6">
        <f t="shared" si="58"/>
        <v>-122500</v>
      </c>
      <c r="I1218" s="22">
        <v>5</v>
      </c>
      <c r="K1218" t="s">
        <v>31</v>
      </c>
      <c r="M1218" s="2">
        <v>450</v>
      </c>
    </row>
    <row r="1219" spans="2:13" ht="12.75">
      <c r="B1219" s="268">
        <v>2500</v>
      </c>
      <c r="C1219" s="1" t="s">
        <v>31</v>
      </c>
      <c r="D1219" s="1" t="s">
        <v>19</v>
      </c>
      <c r="E1219" s="1" t="s">
        <v>583</v>
      </c>
      <c r="F1219" s="77" t="s">
        <v>597</v>
      </c>
      <c r="G1219" s="27" t="s">
        <v>177</v>
      </c>
      <c r="H1219" s="6">
        <f t="shared" si="54"/>
        <v>-125000</v>
      </c>
      <c r="I1219" s="22">
        <v>5</v>
      </c>
      <c r="K1219" t="s">
        <v>31</v>
      </c>
      <c r="M1219" s="2">
        <v>450</v>
      </c>
    </row>
    <row r="1220" spans="2:13" ht="12.75">
      <c r="B1220" s="268">
        <v>2500</v>
      </c>
      <c r="C1220" s="1" t="s">
        <v>31</v>
      </c>
      <c r="D1220" s="1" t="s">
        <v>19</v>
      </c>
      <c r="E1220" s="1" t="s">
        <v>583</v>
      </c>
      <c r="F1220" s="77" t="s">
        <v>598</v>
      </c>
      <c r="G1220" s="27" t="s">
        <v>172</v>
      </c>
      <c r="H1220" s="6">
        <f t="shared" si="54"/>
        <v>-127500</v>
      </c>
      <c r="I1220" s="22">
        <v>5</v>
      </c>
      <c r="K1220" t="s">
        <v>31</v>
      </c>
      <c r="M1220" s="2">
        <v>450</v>
      </c>
    </row>
    <row r="1221" spans="2:13" ht="12.75">
      <c r="B1221" s="268">
        <v>2500</v>
      </c>
      <c r="C1221" s="1" t="s">
        <v>31</v>
      </c>
      <c r="D1221" s="1" t="s">
        <v>19</v>
      </c>
      <c r="E1221" s="1" t="s">
        <v>583</v>
      </c>
      <c r="F1221" s="77" t="s">
        <v>599</v>
      </c>
      <c r="G1221" s="27" t="s">
        <v>227</v>
      </c>
      <c r="H1221" s="6">
        <f t="shared" si="54"/>
        <v>-130000</v>
      </c>
      <c r="I1221" s="22">
        <v>5</v>
      </c>
      <c r="K1221" t="s">
        <v>31</v>
      </c>
      <c r="M1221" s="2">
        <v>450</v>
      </c>
    </row>
    <row r="1222" spans="2:13" ht="12.75">
      <c r="B1222" s="268">
        <v>2500</v>
      </c>
      <c r="C1222" s="1" t="s">
        <v>31</v>
      </c>
      <c r="D1222" s="1" t="s">
        <v>19</v>
      </c>
      <c r="E1222" s="1" t="s">
        <v>583</v>
      </c>
      <c r="F1222" s="77" t="s">
        <v>600</v>
      </c>
      <c r="G1222" s="27" t="s">
        <v>230</v>
      </c>
      <c r="H1222" s="6">
        <f t="shared" si="54"/>
        <v>-132500</v>
      </c>
      <c r="I1222" s="22">
        <v>5</v>
      </c>
      <c r="K1222" t="s">
        <v>31</v>
      </c>
      <c r="M1222" s="2">
        <v>450</v>
      </c>
    </row>
    <row r="1223" spans="2:13" ht="12.75">
      <c r="B1223" s="268">
        <v>2500</v>
      </c>
      <c r="C1223" s="1" t="s">
        <v>31</v>
      </c>
      <c r="D1223" s="1" t="s">
        <v>19</v>
      </c>
      <c r="E1223" s="1" t="s">
        <v>583</v>
      </c>
      <c r="F1223" s="77" t="s">
        <v>601</v>
      </c>
      <c r="G1223" s="27" t="s">
        <v>232</v>
      </c>
      <c r="H1223" s="6">
        <f t="shared" si="54"/>
        <v>-135000</v>
      </c>
      <c r="I1223" s="22">
        <v>5</v>
      </c>
      <c r="K1223" t="s">
        <v>31</v>
      </c>
      <c r="M1223" s="2">
        <v>450</v>
      </c>
    </row>
    <row r="1224" spans="2:13" ht="12.75">
      <c r="B1224" s="268">
        <v>2500</v>
      </c>
      <c r="C1224" s="1" t="s">
        <v>31</v>
      </c>
      <c r="D1224" s="1" t="s">
        <v>19</v>
      </c>
      <c r="E1224" s="1" t="s">
        <v>583</v>
      </c>
      <c r="F1224" s="77" t="s">
        <v>602</v>
      </c>
      <c r="G1224" s="27" t="s">
        <v>259</v>
      </c>
      <c r="H1224" s="6">
        <f t="shared" si="54"/>
        <v>-137500</v>
      </c>
      <c r="I1224" s="22">
        <v>5</v>
      </c>
      <c r="K1224" t="s">
        <v>31</v>
      </c>
      <c r="M1224" s="2">
        <v>450</v>
      </c>
    </row>
    <row r="1225" spans="2:13" ht="12.75">
      <c r="B1225" s="268">
        <v>2500</v>
      </c>
      <c r="C1225" s="1" t="s">
        <v>31</v>
      </c>
      <c r="D1225" s="1" t="s">
        <v>19</v>
      </c>
      <c r="E1225" s="1" t="s">
        <v>583</v>
      </c>
      <c r="F1225" s="77" t="s">
        <v>603</v>
      </c>
      <c r="G1225" s="27" t="s">
        <v>322</v>
      </c>
      <c r="H1225" s="6">
        <f t="shared" si="54"/>
        <v>-140000</v>
      </c>
      <c r="I1225" s="22">
        <v>5</v>
      </c>
      <c r="K1225" t="s">
        <v>31</v>
      </c>
      <c r="M1225" s="2">
        <v>450</v>
      </c>
    </row>
    <row r="1226" spans="2:13" ht="12.75">
      <c r="B1226" s="268">
        <v>2500</v>
      </c>
      <c r="C1226" s="1" t="s">
        <v>31</v>
      </c>
      <c r="D1226" s="12" t="s">
        <v>19</v>
      </c>
      <c r="E1226" s="1" t="s">
        <v>604</v>
      </c>
      <c r="F1226" s="77" t="s">
        <v>605</v>
      </c>
      <c r="G1226" s="27" t="s">
        <v>356</v>
      </c>
      <c r="H1226" s="6">
        <f t="shared" si="54"/>
        <v>-142500</v>
      </c>
      <c r="I1226" s="22">
        <v>5</v>
      </c>
      <c r="K1226" t="s">
        <v>31</v>
      </c>
      <c r="M1226" s="2">
        <v>450</v>
      </c>
    </row>
    <row r="1227" spans="2:13" ht="12.75">
      <c r="B1227" s="268">
        <v>2500</v>
      </c>
      <c r="C1227" s="1" t="s">
        <v>31</v>
      </c>
      <c r="D1227" s="1" t="s">
        <v>19</v>
      </c>
      <c r="E1227" s="1" t="s">
        <v>604</v>
      </c>
      <c r="F1227" s="77" t="s">
        <v>606</v>
      </c>
      <c r="G1227" s="27" t="s">
        <v>432</v>
      </c>
      <c r="H1227" s="6">
        <f t="shared" si="54"/>
        <v>-145000</v>
      </c>
      <c r="I1227" s="22">
        <v>5</v>
      </c>
      <c r="K1227" t="s">
        <v>31</v>
      </c>
      <c r="M1227" s="2">
        <v>450</v>
      </c>
    </row>
    <row r="1228" spans="2:13" ht="12.75">
      <c r="B1228" s="268">
        <v>2500</v>
      </c>
      <c r="C1228" s="1" t="s">
        <v>31</v>
      </c>
      <c r="D1228" s="1" t="s">
        <v>19</v>
      </c>
      <c r="E1228" s="1" t="s">
        <v>604</v>
      </c>
      <c r="F1228" s="77" t="s">
        <v>607</v>
      </c>
      <c r="G1228" s="27" t="s">
        <v>107</v>
      </c>
      <c r="H1228" s="6">
        <f t="shared" si="54"/>
        <v>-147500</v>
      </c>
      <c r="I1228" s="22">
        <v>5</v>
      </c>
      <c r="K1228" t="s">
        <v>31</v>
      </c>
      <c r="M1228" s="2">
        <v>450</v>
      </c>
    </row>
    <row r="1229" spans="2:13" ht="12.75">
      <c r="B1229" s="268">
        <v>2500</v>
      </c>
      <c r="C1229" s="1" t="s">
        <v>31</v>
      </c>
      <c r="D1229" s="1" t="s">
        <v>19</v>
      </c>
      <c r="E1229" s="1" t="s">
        <v>604</v>
      </c>
      <c r="F1229" s="77" t="s">
        <v>608</v>
      </c>
      <c r="G1229" s="27" t="s">
        <v>406</v>
      </c>
      <c r="H1229" s="6">
        <f t="shared" si="54"/>
        <v>-150000</v>
      </c>
      <c r="I1229" s="22">
        <v>5</v>
      </c>
      <c r="K1229" t="s">
        <v>31</v>
      </c>
      <c r="M1229" s="2">
        <v>450</v>
      </c>
    </row>
    <row r="1230" spans="2:13" ht="12.75">
      <c r="B1230" s="268">
        <v>2500</v>
      </c>
      <c r="C1230" s="1" t="s">
        <v>31</v>
      </c>
      <c r="D1230" s="1" t="s">
        <v>19</v>
      </c>
      <c r="E1230" s="1" t="s">
        <v>604</v>
      </c>
      <c r="F1230" s="77" t="s">
        <v>609</v>
      </c>
      <c r="G1230" s="27" t="s">
        <v>34</v>
      </c>
      <c r="H1230" s="6">
        <f t="shared" si="54"/>
        <v>-152500</v>
      </c>
      <c r="I1230" s="22">
        <v>5</v>
      </c>
      <c r="K1230" t="s">
        <v>31</v>
      </c>
      <c r="M1230" s="2">
        <v>450</v>
      </c>
    </row>
    <row r="1231" spans="2:13" ht="12.75">
      <c r="B1231" s="268">
        <v>2500</v>
      </c>
      <c r="C1231" s="1" t="s">
        <v>31</v>
      </c>
      <c r="D1231" s="1" t="s">
        <v>19</v>
      </c>
      <c r="E1231" s="1" t="s">
        <v>604</v>
      </c>
      <c r="F1231" s="78" t="s">
        <v>963</v>
      </c>
      <c r="G1231" s="27" t="s">
        <v>36</v>
      </c>
      <c r="H1231" s="6">
        <f t="shared" si="54"/>
        <v>-155000</v>
      </c>
      <c r="I1231" s="22">
        <f>+B1231/M1231</f>
        <v>5.555555555555555</v>
      </c>
      <c r="K1231" t="s">
        <v>31</v>
      </c>
      <c r="M1231" s="2">
        <v>450</v>
      </c>
    </row>
    <row r="1232" spans="2:13" ht="12.75">
      <c r="B1232" s="268">
        <v>2500</v>
      </c>
      <c r="C1232" s="1" t="s">
        <v>31</v>
      </c>
      <c r="D1232" s="1" t="s">
        <v>19</v>
      </c>
      <c r="E1232" s="1" t="s">
        <v>604</v>
      </c>
      <c r="F1232" s="78" t="s">
        <v>964</v>
      </c>
      <c r="G1232" s="27" t="s">
        <v>454</v>
      </c>
      <c r="H1232" s="6">
        <f t="shared" si="54"/>
        <v>-157500</v>
      </c>
      <c r="I1232" s="22">
        <f>+B1232/M1232</f>
        <v>5.555555555555555</v>
      </c>
      <c r="K1232" t="s">
        <v>31</v>
      </c>
      <c r="M1232" s="2">
        <v>450</v>
      </c>
    </row>
    <row r="1233" spans="2:13" ht="12.75">
      <c r="B1233" s="269">
        <v>2500</v>
      </c>
      <c r="C1233" s="1" t="s">
        <v>31</v>
      </c>
      <c r="D1233" s="1" t="s">
        <v>19</v>
      </c>
      <c r="E1233" s="1" t="s">
        <v>604</v>
      </c>
      <c r="F1233" s="77" t="s">
        <v>610</v>
      </c>
      <c r="G1233" s="27" t="s">
        <v>91</v>
      </c>
      <c r="H1233" s="6">
        <f t="shared" si="54"/>
        <v>-160000</v>
      </c>
      <c r="I1233" s="22">
        <v>5</v>
      </c>
      <c r="K1233" t="s">
        <v>31</v>
      </c>
      <c r="M1233" s="2">
        <v>450</v>
      </c>
    </row>
    <row r="1234" spans="2:13" ht="12.75">
      <c r="B1234" s="268">
        <v>2500</v>
      </c>
      <c r="C1234" s="1" t="s">
        <v>31</v>
      </c>
      <c r="D1234" s="1" t="s">
        <v>19</v>
      </c>
      <c r="E1234" s="1" t="s">
        <v>604</v>
      </c>
      <c r="F1234" s="77" t="s">
        <v>611</v>
      </c>
      <c r="G1234" s="27" t="s">
        <v>65</v>
      </c>
      <c r="H1234" s="6">
        <f t="shared" si="54"/>
        <v>-162500</v>
      </c>
      <c r="I1234" s="22">
        <v>5</v>
      </c>
      <c r="K1234" t="s">
        <v>31</v>
      </c>
      <c r="M1234" s="2">
        <v>450</v>
      </c>
    </row>
    <row r="1235" spans="2:13" ht="12.75">
      <c r="B1235" s="268">
        <v>2500</v>
      </c>
      <c r="C1235" s="1" t="s">
        <v>31</v>
      </c>
      <c r="D1235" s="1" t="s">
        <v>19</v>
      </c>
      <c r="E1235" s="1" t="s">
        <v>604</v>
      </c>
      <c r="F1235" s="77" t="s">
        <v>612</v>
      </c>
      <c r="G1235" s="27" t="s">
        <v>71</v>
      </c>
      <c r="H1235" s="6">
        <f aca="true" t="shared" si="59" ref="H1235:H1288">H1234-B1235</f>
        <v>-165000</v>
      </c>
      <c r="I1235" s="22">
        <v>5</v>
      </c>
      <c r="K1235" t="s">
        <v>31</v>
      </c>
      <c r="M1235" s="2">
        <v>450</v>
      </c>
    </row>
    <row r="1236" spans="2:13" ht="12.75">
      <c r="B1236" s="268">
        <v>2500</v>
      </c>
      <c r="C1236" s="1" t="s">
        <v>31</v>
      </c>
      <c r="D1236" s="1" t="s">
        <v>19</v>
      </c>
      <c r="E1236" s="1" t="s">
        <v>604</v>
      </c>
      <c r="F1236" s="77" t="s">
        <v>613</v>
      </c>
      <c r="G1236" s="27" t="s">
        <v>117</v>
      </c>
      <c r="H1236" s="6">
        <f t="shared" si="59"/>
        <v>-167500</v>
      </c>
      <c r="I1236" s="22">
        <v>5</v>
      </c>
      <c r="K1236" t="s">
        <v>31</v>
      </c>
      <c r="M1236" s="2">
        <v>450</v>
      </c>
    </row>
    <row r="1237" spans="2:13" ht="12.75">
      <c r="B1237" s="268">
        <v>2500</v>
      </c>
      <c r="C1237" s="1" t="s">
        <v>31</v>
      </c>
      <c r="D1237" s="1" t="s">
        <v>19</v>
      </c>
      <c r="E1237" s="1" t="s">
        <v>604</v>
      </c>
      <c r="F1237" s="77" t="s">
        <v>614</v>
      </c>
      <c r="G1237" s="27" t="s">
        <v>177</v>
      </c>
      <c r="H1237" s="6">
        <f t="shared" si="59"/>
        <v>-170000</v>
      </c>
      <c r="I1237" s="22">
        <v>5</v>
      </c>
      <c r="K1237" t="s">
        <v>31</v>
      </c>
      <c r="M1237" s="2">
        <v>450</v>
      </c>
    </row>
    <row r="1238" spans="2:13" ht="12.75">
      <c r="B1238" s="268">
        <v>2500</v>
      </c>
      <c r="C1238" s="1" t="s">
        <v>31</v>
      </c>
      <c r="D1238" s="1" t="s">
        <v>19</v>
      </c>
      <c r="E1238" s="1" t="s">
        <v>604</v>
      </c>
      <c r="F1238" s="77" t="s">
        <v>615</v>
      </c>
      <c r="G1238" s="27" t="s">
        <v>172</v>
      </c>
      <c r="H1238" s="6">
        <f t="shared" si="59"/>
        <v>-172500</v>
      </c>
      <c r="I1238" s="22">
        <v>5</v>
      </c>
      <c r="K1238" t="s">
        <v>31</v>
      </c>
      <c r="M1238" s="2">
        <v>450</v>
      </c>
    </row>
    <row r="1239" spans="2:13" ht="12.75">
      <c r="B1239" s="268">
        <v>2500</v>
      </c>
      <c r="C1239" s="1" t="s">
        <v>31</v>
      </c>
      <c r="D1239" s="1" t="s">
        <v>19</v>
      </c>
      <c r="E1239" s="1" t="s">
        <v>604</v>
      </c>
      <c r="F1239" s="77" t="s">
        <v>616</v>
      </c>
      <c r="G1239" s="27" t="s">
        <v>227</v>
      </c>
      <c r="H1239" s="6">
        <f t="shared" si="59"/>
        <v>-175000</v>
      </c>
      <c r="I1239" s="22">
        <v>5</v>
      </c>
      <c r="K1239" t="s">
        <v>31</v>
      </c>
      <c r="M1239" s="2">
        <v>450</v>
      </c>
    </row>
    <row r="1240" spans="2:13" ht="12.75">
      <c r="B1240" s="268">
        <v>2500</v>
      </c>
      <c r="C1240" s="1" t="s">
        <v>31</v>
      </c>
      <c r="D1240" s="1" t="s">
        <v>19</v>
      </c>
      <c r="E1240" s="1" t="s">
        <v>604</v>
      </c>
      <c r="F1240" s="77" t="s">
        <v>617</v>
      </c>
      <c r="G1240" s="27" t="s">
        <v>230</v>
      </c>
      <c r="H1240" s="6">
        <f t="shared" si="59"/>
        <v>-177500</v>
      </c>
      <c r="I1240" s="22">
        <v>5</v>
      </c>
      <c r="K1240" t="s">
        <v>31</v>
      </c>
      <c r="M1240" s="2">
        <v>450</v>
      </c>
    </row>
    <row r="1241" spans="2:13" ht="12.75">
      <c r="B1241" s="268">
        <v>2500</v>
      </c>
      <c r="C1241" s="1" t="s">
        <v>31</v>
      </c>
      <c r="D1241" s="1" t="s">
        <v>19</v>
      </c>
      <c r="E1241" s="1" t="s">
        <v>604</v>
      </c>
      <c r="F1241" s="77" t="s">
        <v>618</v>
      </c>
      <c r="G1241" s="27" t="s">
        <v>232</v>
      </c>
      <c r="H1241" s="6">
        <f t="shared" si="59"/>
        <v>-180000</v>
      </c>
      <c r="I1241" s="22">
        <v>5</v>
      </c>
      <c r="K1241" t="s">
        <v>31</v>
      </c>
      <c r="M1241" s="2">
        <v>450</v>
      </c>
    </row>
    <row r="1242" spans="2:13" ht="12.75">
      <c r="B1242" s="268">
        <v>2500</v>
      </c>
      <c r="C1242" s="1" t="s">
        <v>31</v>
      </c>
      <c r="D1242" s="1" t="s">
        <v>19</v>
      </c>
      <c r="E1242" s="1" t="s">
        <v>604</v>
      </c>
      <c r="F1242" s="77" t="s">
        <v>619</v>
      </c>
      <c r="G1242" s="27" t="s">
        <v>259</v>
      </c>
      <c r="H1242" s="6">
        <f t="shared" si="59"/>
        <v>-182500</v>
      </c>
      <c r="I1242" s="22">
        <v>5</v>
      </c>
      <c r="K1242" t="s">
        <v>31</v>
      </c>
      <c r="M1242" s="2">
        <v>450</v>
      </c>
    </row>
    <row r="1243" spans="2:13" ht="12.75">
      <c r="B1243" s="268">
        <v>2500</v>
      </c>
      <c r="C1243" s="1" t="s">
        <v>31</v>
      </c>
      <c r="D1243" s="1" t="s">
        <v>19</v>
      </c>
      <c r="E1243" s="1" t="s">
        <v>604</v>
      </c>
      <c r="F1243" s="77" t="s">
        <v>620</v>
      </c>
      <c r="G1243" s="27" t="s">
        <v>322</v>
      </c>
      <c r="H1243" s="6">
        <f t="shared" si="59"/>
        <v>-185000</v>
      </c>
      <c r="I1243" s="22">
        <v>5</v>
      </c>
      <c r="K1243" t="s">
        <v>31</v>
      </c>
      <c r="M1243" s="2">
        <v>450</v>
      </c>
    </row>
    <row r="1244" spans="2:13" ht="12.75">
      <c r="B1244" s="268">
        <v>2500</v>
      </c>
      <c r="C1244" s="1" t="s">
        <v>31</v>
      </c>
      <c r="D1244" s="1" t="s">
        <v>19</v>
      </c>
      <c r="E1244" s="1" t="s">
        <v>621</v>
      </c>
      <c r="F1244" s="78" t="s">
        <v>622</v>
      </c>
      <c r="G1244" s="27" t="s">
        <v>356</v>
      </c>
      <c r="H1244" s="6">
        <f>H1242-B1244</f>
        <v>-185000</v>
      </c>
      <c r="I1244" s="22">
        <v>5</v>
      </c>
      <c r="K1244" t="s">
        <v>31</v>
      </c>
      <c r="M1244" s="2">
        <v>450</v>
      </c>
    </row>
    <row r="1245" spans="2:13" ht="12.75">
      <c r="B1245" s="268">
        <v>2500</v>
      </c>
      <c r="C1245" s="1" t="s">
        <v>31</v>
      </c>
      <c r="D1245" s="1" t="s">
        <v>19</v>
      </c>
      <c r="E1245" s="1" t="s">
        <v>621</v>
      </c>
      <c r="F1245" s="77" t="s">
        <v>623</v>
      </c>
      <c r="G1245" s="27" t="s">
        <v>358</v>
      </c>
      <c r="H1245" s="6">
        <f>H1243-B1245</f>
        <v>-187500</v>
      </c>
      <c r="I1245" s="22">
        <v>5</v>
      </c>
      <c r="K1245" t="s">
        <v>31</v>
      </c>
      <c r="M1245" s="2">
        <v>450</v>
      </c>
    </row>
    <row r="1246" spans="2:13" ht="12.75">
      <c r="B1246" s="268">
        <v>2500</v>
      </c>
      <c r="C1246" s="1" t="s">
        <v>31</v>
      </c>
      <c r="D1246" s="1" t="s">
        <v>19</v>
      </c>
      <c r="E1246" s="1" t="s">
        <v>621</v>
      </c>
      <c r="F1246" s="77" t="s">
        <v>624</v>
      </c>
      <c r="G1246" s="27" t="s">
        <v>105</v>
      </c>
      <c r="H1246" s="6">
        <f>H1244-B1246</f>
        <v>-187500</v>
      </c>
      <c r="I1246" s="22">
        <v>5</v>
      </c>
      <c r="K1246" t="s">
        <v>31</v>
      </c>
      <c r="M1246" s="2">
        <v>450</v>
      </c>
    </row>
    <row r="1247" spans="2:13" ht="12.75">
      <c r="B1247" s="268">
        <v>2500</v>
      </c>
      <c r="C1247" s="1" t="s">
        <v>31</v>
      </c>
      <c r="D1247" s="1" t="s">
        <v>19</v>
      </c>
      <c r="E1247" s="1" t="s">
        <v>621</v>
      </c>
      <c r="F1247" s="244" t="s">
        <v>625</v>
      </c>
      <c r="G1247" s="27" t="s">
        <v>107</v>
      </c>
      <c r="H1247" s="6">
        <f>H1245-B1247</f>
        <v>-190000</v>
      </c>
      <c r="I1247" s="22">
        <f>+B1247/M1247</f>
        <v>5.555555555555555</v>
      </c>
      <c r="K1247" t="s">
        <v>31</v>
      </c>
      <c r="M1247" s="2">
        <v>450</v>
      </c>
    </row>
    <row r="1248" spans="2:13" ht="12.75">
      <c r="B1248" s="268">
        <v>2500</v>
      </c>
      <c r="C1248" s="1" t="s">
        <v>31</v>
      </c>
      <c r="D1248" s="1" t="s">
        <v>19</v>
      </c>
      <c r="E1248" s="1" t="s">
        <v>621</v>
      </c>
      <c r="F1248" s="77" t="s">
        <v>626</v>
      </c>
      <c r="G1248" s="27" t="s">
        <v>406</v>
      </c>
      <c r="H1248" s="6">
        <f>H1246-B1248</f>
        <v>-190000</v>
      </c>
      <c r="I1248" s="22">
        <v>5</v>
      </c>
      <c r="K1248" t="s">
        <v>31</v>
      </c>
      <c r="M1248" s="2">
        <v>450</v>
      </c>
    </row>
    <row r="1249" spans="2:13" ht="12.75">
      <c r="B1249" s="268">
        <v>2500</v>
      </c>
      <c r="C1249" s="1" t="s">
        <v>31</v>
      </c>
      <c r="D1249" s="1" t="s">
        <v>19</v>
      </c>
      <c r="E1249" s="1" t="s">
        <v>621</v>
      </c>
      <c r="F1249" s="77" t="s">
        <v>627</v>
      </c>
      <c r="G1249" s="27" t="s">
        <v>34</v>
      </c>
      <c r="H1249" s="6">
        <f>H1245-B1249</f>
        <v>-190000</v>
      </c>
      <c r="I1249" s="22">
        <v>5</v>
      </c>
      <c r="K1249" t="s">
        <v>31</v>
      </c>
      <c r="M1249" s="2">
        <v>450</v>
      </c>
    </row>
    <row r="1250" spans="2:13" ht="12.75">
      <c r="B1250" s="268">
        <v>2500</v>
      </c>
      <c r="C1250" s="1" t="s">
        <v>31</v>
      </c>
      <c r="D1250" s="1" t="s">
        <v>19</v>
      </c>
      <c r="E1250" s="1" t="s">
        <v>621</v>
      </c>
      <c r="F1250" s="77" t="s">
        <v>628</v>
      </c>
      <c r="G1250" s="27" t="s">
        <v>36</v>
      </c>
      <c r="H1250" s="6">
        <f>H1246-B1250</f>
        <v>-190000</v>
      </c>
      <c r="I1250" s="22">
        <f>+B1250/M1250</f>
        <v>5.555555555555555</v>
      </c>
      <c r="K1250" t="s">
        <v>31</v>
      </c>
      <c r="M1250" s="2">
        <v>450</v>
      </c>
    </row>
    <row r="1251" spans="2:13" ht="12.75">
      <c r="B1251" s="269">
        <v>2500</v>
      </c>
      <c r="C1251" s="1" t="s">
        <v>31</v>
      </c>
      <c r="D1251" s="1" t="s">
        <v>19</v>
      </c>
      <c r="E1251" s="1" t="s">
        <v>621</v>
      </c>
      <c r="F1251" s="77" t="s">
        <v>629</v>
      </c>
      <c r="G1251" s="27" t="s">
        <v>91</v>
      </c>
      <c r="H1251" s="6">
        <f>H1249-B1251</f>
        <v>-192500</v>
      </c>
      <c r="I1251" s="22">
        <v>5</v>
      </c>
      <c r="K1251" t="s">
        <v>31</v>
      </c>
      <c r="M1251" s="2">
        <v>450</v>
      </c>
    </row>
    <row r="1252" spans="2:13" ht="12.75">
      <c r="B1252" s="268">
        <v>2500</v>
      </c>
      <c r="C1252" s="1" t="s">
        <v>31</v>
      </c>
      <c r="D1252" s="1" t="s">
        <v>19</v>
      </c>
      <c r="E1252" s="1" t="s">
        <v>621</v>
      </c>
      <c r="F1252" s="77" t="s">
        <v>630</v>
      </c>
      <c r="G1252" s="27" t="s">
        <v>71</v>
      </c>
      <c r="H1252" s="6">
        <f t="shared" si="59"/>
        <v>-195000</v>
      </c>
      <c r="I1252" s="22">
        <v>5</v>
      </c>
      <c r="K1252" t="s">
        <v>31</v>
      </c>
      <c r="M1252" s="2">
        <v>450</v>
      </c>
    </row>
    <row r="1253" spans="2:13" ht="12.75">
      <c r="B1253" s="268">
        <v>2500</v>
      </c>
      <c r="C1253" s="1" t="s">
        <v>31</v>
      </c>
      <c r="D1253" s="1" t="s">
        <v>19</v>
      </c>
      <c r="E1253" s="1" t="s">
        <v>621</v>
      </c>
      <c r="F1253" s="77" t="s">
        <v>631</v>
      </c>
      <c r="G1253" s="27" t="s">
        <v>117</v>
      </c>
      <c r="H1253" s="6">
        <f t="shared" si="59"/>
        <v>-197500</v>
      </c>
      <c r="I1253" s="22">
        <v>5</v>
      </c>
      <c r="K1253" t="s">
        <v>31</v>
      </c>
      <c r="M1253" s="2">
        <v>450</v>
      </c>
    </row>
    <row r="1254" spans="2:13" ht="12.75">
      <c r="B1254" s="268">
        <v>2500</v>
      </c>
      <c r="C1254" s="1" t="s">
        <v>31</v>
      </c>
      <c r="D1254" s="1" t="s">
        <v>19</v>
      </c>
      <c r="E1254" s="1" t="s">
        <v>621</v>
      </c>
      <c r="F1254" s="77" t="s">
        <v>632</v>
      </c>
      <c r="G1254" s="27" t="s">
        <v>230</v>
      </c>
      <c r="H1254" s="6">
        <f t="shared" si="59"/>
        <v>-200000</v>
      </c>
      <c r="I1254" s="22">
        <v>5</v>
      </c>
      <c r="K1254" t="s">
        <v>31</v>
      </c>
      <c r="M1254" s="2">
        <v>450</v>
      </c>
    </row>
    <row r="1255" spans="2:13" ht="12.75">
      <c r="B1255" s="268">
        <v>2500</v>
      </c>
      <c r="C1255" s="1" t="s">
        <v>31</v>
      </c>
      <c r="D1255" s="1" t="s">
        <v>19</v>
      </c>
      <c r="E1255" s="1" t="s">
        <v>621</v>
      </c>
      <c r="F1255" s="77" t="s">
        <v>633</v>
      </c>
      <c r="G1255" s="27" t="s">
        <v>259</v>
      </c>
      <c r="H1255" s="6">
        <f t="shared" si="59"/>
        <v>-202500</v>
      </c>
      <c r="I1255" s="22">
        <v>5</v>
      </c>
      <c r="K1255" t="s">
        <v>31</v>
      </c>
      <c r="M1255" s="2">
        <v>450</v>
      </c>
    </row>
    <row r="1256" spans="2:13" ht="12.75">
      <c r="B1256" s="268">
        <v>2500</v>
      </c>
      <c r="C1256" s="1" t="s">
        <v>31</v>
      </c>
      <c r="D1256" s="1" t="s">
        <v>19</v>
      </c>
      <c r="E1256" s="1" t="s">
        <v>621</v>
      </c>
      <c r="F1256" s="77" t="s">
        <v>634</v>
      </c>
      <c r="G1256" s="27" t="s">
        <v>322</v>
      </c>
      <c r="H1256" s="6">
        <f t="shared" si="59"/>
        <v>-205000</v>
      </c>
      <c r="I1256" s="22">
        <v>5</v>
      </c>
      <c r="K1256" t="s">
        <v>31</v>
      </c>
      <c r="M1256" s="2">
        <v>450</v>
      </c>
    </row>
    <row r="1257" spans="1:13" s="75" customFormat="1" ht="12.75">
      <c r="A1257" s="11"/>
      <c r="B1257" s="270">
        <f>SUM(B1181:B1256)</f>
        <v>217500</v>
      </c>
      <c r="C1257" s="11" t="s">
        <v>31</v>
      </c>
      <c r="D1257" s="11"/>
      <c r="E1257" s="11"/>
      <c r="F1257" s="110"/>
      <c r="G1257" s="18"/>
      <c r="H1257" s="73">
        <v>0</v>
      </c>
      <c r="I1257" s="74">
        <f>+B1257/M1257</f>
        <v>483.3333333333333</v>
      </c>
      <c r="M1257" s="2">
        <v>450</v>
      </c>
    </row>
    <row r="1258" spans="2:13" ht="12.75">
      <c r="B1258" s="268"/>
      <c r="H1258" s="6">
        <f t="shared" si="59"/>
        <v>0</v>
      </c>
      <c r="I1258" s="22">
        <f>+B1258/M1258</f>
        <v>0</v>
      </c>
      <c r="M1258" s="2">
        <v>450</v>
      </c>
    </row>
    <row r="1259" spans="2:13" ht="12.75">
      <c r="B1259" s="268"/>
      <c r="H1259" s="6">
        <f t="shared" si="59"/>
        <v>0</v>
      </c>
      <c r="I1259" s="22">
        <f>+B1259/M1259</f>
        <v>0</v>
      </c>
      <c r="M1259" s="2">
        <v>450</v>
      </c>
    </row>
    <row r="1260" spans="2:13" ht="12.75">
      <c r="B1260" s="271"/>
      <c r="C1260" s="12"/>
      <c r="D1260" s="12"/>
      <c r="E1260" s="12"/>
      <c r="G1260" s="29"/>
      <c r="H1260" s="6">
        <f t="shared" si="59"/>
        <v>0</v>
      </c>
      <c r="I1260" s="22">
        <f>+B1260/M1260</f>
        <v>0</v>
      </c>
      <c r="M1260" s="2">
        <v>450</v>
      </c>
    </row>
    <row r="1261" spans="1:13" s="15" customFormat="1" ht="12.75">
      <c r="A1261" s="1"/>
      <c r="B1261" s="268">
        <v>300</v>
      </c>
      <c r="C1261" s="1" t="s">
        <v>635</v>
      </c>
      <c r="D1261" s="12" t="s">
        <v>636</v>
      </c>
      <c r="E1261" s="1" t="s">
        <v>1</v>
      </c>
      <c r="F1261" s="77" t="s">
        <v>637</v>
      </c>
      <c r="G1261" s="27" t="s">
        <v>358</v>
      </c>
      <c r="H1261" s="6">
        <f t="shared" si="59"/>
        <v>-300</v>
      </c>
      <c r="I1261" s="22">
        <v>0.6</v>
      </c>
      <c r="J1261"/>
      <c r="K1261" t="s">
        <v>583</v>
      </c>
      <c r="L1261"/>
      <c r="M1261" s="2">
        <v>450</v>
      </c>
    </row>
    <row r="1262" spans="2:13" ht="12.75">
      <c r="B1262" s="268">
        <v>300</v>
      </c>
      <c r="C1262" s="1" t="s">
        <v>638</v>
      </c>
      <c r="D1262" s="1" t="s">
        <v>636</v>
      </c>
      <c r="E1262" s="1" t="s">
        <v>1</v>
      </c>
      <c r="F1262" s="77" t="s">
        <v>639</v>
      </c>
      <c r="G1262" s="27" t="s">
        <v>65</v>
      </c>
      <c r="H1262" s="6">
        <f t="shared" si="59"/>
        <v>-600</v>
      </c>
      <c r="I1262" s="22">
        <v>0.6</v>
      </c>
      <c r="K1262" t="s">
        <v>583</v>
      </c>
      <c r="M1262" s="2">
        <v>450</v>
      </c>
    </row>
    <row r="1263" spans="2:13" ht="12.75">
      <c r="B1263" s="268">
        <v>1600</v>
      </c>
      <c r="C1263" s="1" t="s">
        <v>640</v>
      </c>
      <c r="D1263" s="1" t="s">
        <v>636</v>
      </c>
      <c r="E1263" s="1" t="s">
        <v>1</v>
      </c>
      <c r="F1263" s="77" t="s">
        <v>641</v>
      </c>
      <c r="G1263" s="27" t="s">
        <v>172</v>
      </c>
      <c r="H1263" s="6">
        <f t="shared" si="59"/>
        <v>-2200</v>
      </c>
      <c r="I1263" s="22">
        <v>3.2</v>
      </c>
      <c r="K1263" t="s">
        <v>583</v>
      </c>
      <c r="M1263" s="2">
        <v>450</v>
      </c>
    </row>
    <row r="1264" spans="2:13" ht="12.75">
      <c r="B1264" s="268">
        <v>200</v>
      </c>
      <c r="C1264" s="12" t="s">
        <v>642</v>
      </c>
      <c r="D1264" s="12" t="s">
        <v>636</v>
      </c>
      <c r="E1264" s="12" t="s">
        <v>1</v>
      </c>
      <c r="F1264" s="77" t="s">
        <v>643</v>
      </c>
      <c r="G1264" s="27" t="s">
        <v>411</v>
      </c>
      <c r="H1264" s="6">
        <f t="shared" si="59"/>
        <v>-2400</v>
      </c>
      <c r="I1264" s="22">
        <v>0.4</v>
      </c>
      <c r="K1264" t="s">
        <v>621</v>
      </c>
      <c r="M1264" s="2">
        <v>450</v>
      </c>
    </row>
    <row r="1265" spans="2:14" ht="12.75">
      <c r="B1265" s="268">
        <v>300</v>
      </c>
      <c r="C1265" s="12" t="s">
        <v>638</v>
      </c>
      <c r="D1265" s="12" t="s">
        <v>636</v>
      </c>
      <c r="E1265" s="12" t="s">
        <v>1</v>
      </c>
      <c r="F1265" s="77" t="s">
        <v>644</v>
      </c>
      <c r="G1265" s="27" t="s">
        <v>91</v>
      </c>
      <c r="H1265" s="6">
        <f>H1264-B1265</f>
        <v>-2700</v>
      </c>
      <c r="I1265" s="22">
        <v>0.6</v>
      </c>
      <c r="K1265" t="s">
        <v>621</v>
      </c>
      <c r="M1265" s="2">
        <v>450</v>
      </c>
      <c r="N1265" s="38">
        <v>500</v>
      </c>
    </row>
    <row r="1266" spans="2:13" ht="12.75">
      <c r="B1266" s="268">
        <v>300</v>
      </c>
      <c r="C1266" s="12" t="s">
        <v>638</v>
      </c>
      <c r="D1266" s="12" t="s">
        <v>636</v>
      </c>
      <c r="E1266" s="12" t="s">
        <v>1</v>
      </c>
      <c r="F1266" s="77" t="s">
        <v>645</v>
      </c>
      <c r="G1266" s="27" t="s">
        <v>65</v>
      </c>
      <c r="H1266" s="6">
        <f t="shared" si="59"/>
        <v>-3000</v>
      </c>
      <c r="I1266" s="22">
        <v>0.6</v>
      </c>
      <c r="K1266" t="s">
        <v>621</v>
      </c>
      <c r="M1266" s="2">
        <v>450</v>
      </c>
    </row>
    <row r="1267" spans="1:13" s="75" customFormat="1" ht="12.75">
      <c r="A1267" s="11"/>
      <c r="B1267" s="270">
        <f>SUM(B1261:B1266)</f>
        <v>3000</v>
      </c>
      <c r="C1267" s="11" t="s">
        <v>1</v>
      </c>
      <c r="D1267" s="11"/>
      <c r="E1267" s="11"/>
      <c r="F1267" s="110"/>
      <c r="G1267" s="18"/>
      <c r="H1267" s="73">
        <v>0</v>
      </c>
      <c r="I1267" s="74">
        <f>+B1267/M1267</f>
        <v>6.666666666666667</v>
      </c>
      <c r="M1267" s="2">
        <v>450</v>
      </c>
    </row>
    <row r="1268" spans="2:13" ht="12.75">
      <c r="B1268" s="268"/>
      <c r="D1268" s="12"/>
      <c r="H1268" s="6">
        <f t="shared" si="59"/>
        <v>0</v>
      </c>
      <c r="I1268" s="22">
        <f>+B1268/M1268</f>
        <v>0</v>
      </c>
      <c r="M1268" s="2">
        <v>450</v>
      </c>
    </row>
    <row r="1269" spans="2:13" ht="12.75">
      <c r="B1269" s="268"/>
      <c r="D1269" s="12"/>
      <c r="H1269" s="6">
        <f t="shared" si="59"/>
        <v>0</v>
      </c>
      <c r="I1269" s="22">
        <f>+B1269/M1269</f>
        <v>0</v>
      </c>
      <c r="M1269" s="2">
        <v>450</v>
      </c>
    </row>
    <row r="1270" spans="2:13" ht="12.75">
      <c r="B1270" s="289">
        <v>800</v>
      </c>
      <c r="C1270" s="12" t="s">
        <v>208</v>
      </c>
      <c r="D1270" s="12" t="s">
        <v>636</v>
      </c>
      <c r="E1270" s="12" t="s">
        <v>209</v>
      </c>
      <c r="F1270" s="77" t="s">
        <v>646</v>
      </c>
      <c r="G1270" s="29" t="s">
        <v>354</v>
      </c>
      <c r="H1270" s="6">
        <f>H1269-B1270</f>
        <v>-800</v>
      </c>
      <c r="I1270" s="22">
        <v>1.6</v>
      </c>
      <c r="K1270" t="s">
        <v>604</v>
      </c>
      <c r="M1270" s="2">
        <v>450</v>
      </c>
    </row>
    <row r="1271" spans="1:13" ht="12.75">
      <c r="A1271" s="12"/>
      <c r="B1271" s="289">
        <v>850</v>
      </c>
      <c r="C1271" s="12" t="s">
        <v>208</v>
      </c>
      <c r="D1271" s="12" t="s">
        <v>636</v>
      </c>
      <c r="E1271" s="12" t="s">
        <v>209</v>
      </c>
      <c r="F1271" s="77" t="s">
        <v>646</v>
      </c>
      <c r="G1271" s="29" t="s">
        <v>356</v>
      </c>
      <c r="H1271" s="6">
        <f t="shared" si="59"/>
        <v>-1650</v>
      </c>
      <c r="I1271" s="22">
        <v>1.7</v>
      </c>
      <c r="J1271" s="15"/>
      <c r="K1271" t="s">
        <v>604</v>
      </c>
      <c r="L1271" s="15"/>
      <c r="M1271" s="2">
        <v>450</v>
      </c>
    </row>
    <row r="1272" spans="2:13" ht="12.75">
      <c r="B1272" s="207">
        <v>850</v>
      </c>
      <c r="C1272" s="12" t="s">
        <v>208</v>
      </c>
      <c r="D1272" s="12" t="s">
        <v>636</v>
      </c>
      <c r="E1272" s="1" t="s">
        <v>209</v>
      </c>
      <c r="F1272" s="77" t="s">
        <v>646</v>
      </c>
      <c r="G1272" s="27" t="s">
        <v>358</v>
      </c>
      <c r="H1272" s="6">
        <f t="shared" si="59"/>
        <v>-2500</v>
      </c>
      <c r="I1272" s="22">
        <v>1.7</v>
      </c>
      <c r="K1272" t="s">
        <v>604</v>
      </c>
      <c r="M1272" s="2">
        <v>450</v>
      </c>
    </row>
    <row r="1273" spans="2:13" ht="12.75">
      <c r="B1273" s="207">
        <v>800</v>
      </c>
      <c r="C1273" s="1" t="s">
        <v>208</v>
      </c>
      <c r="D1273" s="12" t="s">
        <v>636</v>
      </c>
      <c r="E1273" s="1" t="s">
        <v>209</v>
      </c>
      <c r="F1273" s="77" t="s">
        <v>646</v>
      </c>
      <c r="G1273" s="27" t="s">
        <v>432</v>
      </c>
      <c r="H1273" s="6">
        <f t="shared" si="59"/>
        <v>-3300</v>
      </c>
      <c r="I1273" s="22">
        <v>1.6</v>
      </c>
      <c r="K1273" t="s">
        <v>604</v>
      </c>
      <c r="M1273" s="2">
        <v>450</v>
      </c>
    </row>
    <row r="1274" spans="2:13" ht="12.75">
      <c r="B1274" s="207">
        <v>850</v>
      </c>
      <c r="C1274" s="1" t="s">
        <v>208</v>
      </c>
      <c r="D1274" s="12" t="s">
        <v>636</v>
      </c>
      <c r="E1274" s="1" t="s">
        <v>209</v>
      </c>
      <c r="F1274" s="77" t="s">
        <v>646</v>
      </c>
      <c r="G1274" s="27" t="s">
        <v>105</v>
      </c>
      <c r="H1274" s="6">
        <f t="shared" si="59"/>
        <v>-4150</v>
      </c>
      <c r="I1274" s="22">
        <v>1.7</v>
      </c>
      <c r="K1274" t="s">
        <v>604</v>
      </c>
      <c r="M1274" s="2">
        <v>450</v>
      </c>
    </row>
    <row r="1275" spans="2:13" ht="12.75">
      <c r="B1275" s="290">
        <v>1100</v>
      </c>
      <c r="C1275" s="37" t="s">
        <v>208</v>
      </c>
      <c r="D1275" s="12" t="s">
        <v>636</v>
      </c>
      <c r="E1275" s="37" t="s">
        <v>209</v>
      </c>
      <c r="F1275" s="77" t="s">
        <v>646</v>
      </c>
      <c r="G1275" s="27" t="s">
        <v>107</v>
      </c>
      <c r="H1275" s="6">
        <f>H1274-B1275</f>
        <v>-5250</v>
      </c>
      <c r="I1275" s="22">
        <v>2.2</v>
      </c>
      <c r="J1275" s="36"/>
      <c r="K1275" t="s">
        <v>604</v>
      </c>
      <c r="L1275" s="36"/>
      <c r="M1275" s="2">
        <v>450</v>
      </c>
    </row>
    <row r="1276" spans="2:13" ht="12.75">
      <c r="B1276" s="207">
        <v>900</v>
      </c>
      <c r="C1276" s="1" t="s">
        <v>208</v>
      </c>
      <c r="D1276" s="12" t="s">
        <v>636</v>
      </c>
      <c r="E1276" s="1" t="s">
        <v>209</v>
      </c>
      <c r="F1276" s="77" t="s">
        <v>646</v>
      </c>
      <c r="G1276" s="27" t="s">
        <v>406</v>
      </c>
      <c r="H1276" s="6">
        <f t="shared" si="59"/>
        <v>-6150</v>
      </c>
      <c r="I1276" s="22">
        <v>1.8</v>
      </c>
      <c r="K1276" t="s">
        <v>604</v>
      </c>
      <c r="M1276" s="2">
        <v>450</v>
      </c>
    </row>
    <row r="1277" spans="2:13" ht="12.75">
      <c r="B1277" s="207">
        <v>800</v>
      </c>
      <c r="C1277" s="1" t="s">
        <v>208</v>
      </c>
      <c r="D1277" s="12" t="s">
        <v>636</v>
      </c>
      <c r="E1277" s="1" t="s">
        <v>209</v>
      </c>
      <c r="F1277" s="77" t="s">
        <v>646</v>
      </c>
      <c r="G1277" s="27" t="s">
        <v>361</v>
      </c>
      <c r="H1277" s="6">
        <f t="shared" si="59"/>
        <v>-6950</v>
      </c>
      <c r="I1277" s="22">
        <v>1.6</v>
      </c>
      <c r="K1277" t="s">
        <v>604</v>
      </c>
      <c r="M1277" s="2">
        <v>450</v>
      </c>
    </row>
    <row r="1278" spans="2:13" ht="12.75">
      <c r="B1278" s="207">
        <v>800</v>
      </c>
      <c r="C1278" s="1" t="s">
        <v>208</v>
      </c>
      <c r="D1278" s="12" t="s">
        <v>636</v>
      </c>
      <c r="E1278" s="1" t="s">
        <v>209</v>
      </c>
      <c r="F1278" s="77" t="s">
        <v>646</v>
      </c>
      <c r="G1278" s="27" t="s">
        <v>34</v>
      </c>
      <c r="H1278" s="6">
        <f t="shared" si="59"/>
        <v>-7750</v>
      </c>
      <c r="I1278" s="22">
        <v>1.6</v>
      </c>
      <c r="K1278" t="s">
        <v>604</v>
      </c>
      <c r="M1278" s="2">
        <v>450</v>
      </c>
    </row>
    <row r="1279" spans="2:13" ht="12.75">
      <c r="B1279" s="207">
        <v>900</v>
      </c>
      <c r="C1279" s="1" t="s">
        <v>208</v>
      </c>
      <c r="D1279" s="12" t="s">
        <v>636</v>
      </c>
      <c r="E1279" s="1" t="s">
        <v>209</v>
      </c>
      <c r="F1279" s="77" t="s">
        <v>646</v>
      </c>
      <c r="G1279" s="27" t="s">
        <v>36</v>
      </c>
      <c r="H1279" s="6">
        <f>H1278-B1279</f>
        <v>-8650</v>
      </c>
      <c r="I1279" s="22">
        <v>1.8</v>
      </c>
      <c r="K1279" t="s">
        <v>604</v>
      </c>
      <c r="M1279" s="2">
        <v>450</v>
      </c>
    </row>
    <row r="1280" spans="2:13" ht="12.75">
      <c r="B1280" s="207">
        <v>800</v>
      </c>
      <c r="C1280" s="1" t="s">
        <v>208</v>
      </c>
      <c r="D1280" s="12" t="s">
        <v>636</v>
      </c>
      <c r="E1280" s="1" t="s">
        <v>209</v>
      </c>
      <c r="F1280" s="77" t="s">
        <v>646</v>
      </c>
      <c r="G1280" s="27" t="s">
        <v>492</v>
      </c>
      <c r="H1280" s="6">
        <f t="shared" si="59"/>
        <v>-9450</v>
      </c>
      <c r="I1280" s="22">
        <v>1.6</v>
      </c>
      <c r="K1280" t="s">
        <v>604</v>
      </c>
      <c r="M1280" s="2">
        <v>450</v>
      </c>
    </row>
    <row r="1281" spans="2:13" ht="12.75">
      <c r="B1281" s="207">
        <v>850</v>
      </c>
      <c r="C1281" s="1" t="s">
        <v>208</v>
      </c>
      <c r="D1281" s="12" t="s">
        <v>636</v>
      </c>
      <c r="E1281" s="1" t="s">
        <v>209</v>
      </c>
      <c r="F1281" s="77" t="s">
        <v>646</v>
      </c>
      <c r="G1281" s="27" t="s">
        <v>411</v>
      </c>
      <c r="H1281" s="6">
        <f t="shared" si="59"/>
        <v>-10300</v>
      </c>
      <c r="I1281" s="22">
        <v>1.7</v>
      </c>
      <c r="K1281" t="s">
        <v>604</v>
      </c>
      <c r="M1281" s="2">
        <v>450</v>
      </c>
    </row>
    <row r="1282" spans="2:13" ht="12.75">
      <c r="B1282" s="207">
        <v>850</v>
      </c>
      <c r="C1282" s="1" t="s">
        <v>208</v>
      </c>
      <c r="D1282" s="1" t="s">
        <v>636</v>
      </c>
      <c r="E1282" s="1" t="s">
        <v>209</v>
      </c>
      <c r="F1282" s="77" t="s">
        <v>646</v>
      </c>
      <c r="G1282" s="27" t="s">
        <v>91</v>
      </c>
      <c r="H1282" s="6">
        <f t="shared" si="59"/>
        <v>-11150</v>
      </c>
      <c r="I1282" s="22">
        <v>1.7</v>
      </c>
      <c r="K1282" t="s">
        <v>604</v>
      </c>
      <c r="M1282" s="2">
        <v>450</v>
      </c>
    </row>
    <row r="1283" spans="2:13" ht="12.75">
      <c r="B1283" s="207">
        <v>800</v>
      </c>
      <c r="C1283" s="1" t="s">
        <v>208</v>
      </c>
      <c r="D1283" s="1" t="s">
        <v>636</v>
      </c>
      <c r="E1283" s="1" t="s">
        <v>209</v>
      </c>
      <c r="F1283" s="77" t="s">
        <v>646</v>
      </c>
      <c r="G1283" s="27" t="s">
        <v>65</v>
      </c>
      <c r="H1283" s="6">
        <f t="shared" si="59"/>
        <v>-11950</v>
      </c>
      <c r="I1283" s="22">
        <v>1.6</v>
      </c>
      <c r="K1283" t="s">
        <v>604</v>
      </c>
      <c r="M1283" s="2">
        <v>450</v>
      </c>
    </row>
    <row r="1284" spans="2:13" ht="12.75">
      <c r="B1284" s="207">
        <v>900</v>
      </c>
      <c r="C1284" s="1" t="s">
        <v>208</v>
      </c>
      <c r="D1284" s="1" t="s">
        <v>636</v>
      </c>
      <c r="E1284" s="1" t="s">
        <v>209</v>
      </c>
      <c r="F1284" s="77" t="s">
        <v>646</v>
      </c>
      <c r="G1284" s="27" t="s">
        <v>71</v>
      </c>
      <c r="H1284" s="6">
        <f>H1283-B1284</f>
        <v>-12850</v>
      </c>
      <c r="I1284" s="22">
        <v>1.8</v>
      </c>
      <c r="K1284" t="s">
        <v>604</v>
      </c>
      <c r="M1284" s="2">
        <v>450</v>
      </c>
    </row>
    <row r="1285" spans="2:13" ht="12.75">
      <c r="B1285" s="207">
        <v>850</v>
      </c>
      <c r="C1285" s="1" t="s">
        <v>208</v>
      </c>
      <c r="D1285" s="1" t="s">
        <v>636</v>
      </c>
      <c r="E1285" s="1" t="s">
        <v>209</v>
      </c>
      <c r="F1285" s="77" t="s">
        <v>646</v>
      </c>
      <c r="G1285" s="27" t="s">
        <v>647</v>
      </c>
      <c r="H1285" s="6">
        <f t="shared" si="59"/>
        <v>-13700</v>
      </c>
      <c r="I1285" s="22">
        <v>1.7</v>
      </c>
      <c r="K1285" t="s">
        <v>604</v>
      </c>
      <c r="M1285" s="2">
        <v>450</v>
      </c>
    </row>
    <row r="1286" spans="2:13" ht="12.75">
      <c r="B1286" s="207">
        <v>850</v>
      </c>
      <c r="C1286" s="1" t="s">
        <v>208</v>
      </c>
      <c r="D1286" s="1" t="s">
        <v>636</v>
      </c>
      <c r="E1286" s="1" t="s">
        <v>209</v>
      </c>
      <c r="F1286" s="77" t="s">
        <v>646</v>
      </c>
      <c r="G1286" s="27" t="s">
        <v>73</v>
      </c>
      <c r="H1286" s="6">
        <f t="shared" si="59"/>
        <v>-14550</v>
      </c>
      <c r="I1286" s="22">
        <v>1.7</v>
      </c>
      <c r="K1286" t="s">
        <v>604</v>
      </c>
      <c r="M1286" s="2">
        <v>450</v>
      </c>
    </row>
    <row r="1287" spans="2:13" ht="12.75">
      <c r="B1287" s="207">
        <v>900</v>
      </c>
      <c r="C1287" s="1" t="s">
        <v>208</v>
      </c>
      <c r="D1287" s="1" t="s">
        <v>636</v>
      </c>
      <c r="E1287" s="1" t="s">
        <v>209</v>
      </c>
      <c r="F1287" s="77" t="s">
        <v>646</v>
      </c>
      <c r="G1287" s="27" t="s">
        <v>117</v>
      </c>
      <c r="H1287" s="6">
        <f t="shared" si="59"/>
        <v>-15450</v>
      </c>
      <c r="I1287" s="22">
        <v>1.8</v>
      </c>
      <c r="K1287" t="s">
        <v>604</v>
      </c>
      <c r="M1287" s="2">
        <v>450</v>
      </c>
    </row>
    <row r="1288" spans="2:13" ht="12.75">
      <c r="B1288" s="207">
        <v>1600</v>
      </c>
      <c r="C1288" s="1" t="s">
        <v>208</v>
      </c>
      <c r="D1288" s="1" t="s">
        <v>636</v>
      </c>
      <c r="E1288" s="1" t="s">
        <v>209</v>
      </c>
      <c r="F1288" s="77" t="s">
        <v>646</v>
      </c>
      <c r="G1288" s="27" t="s">
        <v>177</v>
      </c>
      <c r="H1288" s="6">
        <f t="shared" si="59"/>
        <v>-17050</v>
      </c>
      <c r="I1288" s="22">
        <v>3.2</v>
      </c>
      <c r="K1288" t="s">
        <v>604</v>
      </c>
      <c r="M1288" s="2">
        <v>450</v>
      </c>
    </row>
    <row r="1289" spans="2:13" ht="12.75">
      <c r="B1289" s="207">
        <v>1000</v>
      </c>
      <c r="C1289" s="1" t="s">
        <v>208</v>
      </c>
      <c r="D1289" s="1" t="s">
        <v>636</v>
      </c>
      <c r="E1289" s="1" t="s">
        <v>209</v>
      </c>
      <c r="F1289" s="77" t="s">
        <v>646</v>
      </c>
      <c r="G1289" s="27" t="s">
        <v>172</v>
      </c>
      <c r="H1289" s="6">
        <f>H1288-B1289</f>
        <v>-18050</v>
      </c>
      <c r="I1289" s="22">
        <v>2</v>
      </c>
      <c r="K1289" t="s">
        <v>604</v>
      </c>
      <c r="M1289" s="2">
        <v>450</v>
      </c>
    </row>
    <row r="1290" spans="2:13" ht="12.75">
      <c r="B1290" s="207">
        <v>1400</v>
      </c>
      <c r="C1290" s="1" t="s">
        <v>208</v>
      </c>
      <c r="D1290" s="1" t="s">
        <v>636</v>
      </c>
      <c r="E1290" s="1" t="s">
        <v>209</v>
      </c>
      <c r="F1290" s="77" t="s">
        <v>646</v>
      </c>
      <c r="G1290" s="27" t="s">
        <v>227</v>
      </c>
      <c r="H1290" s="6">
        <f aca="true" t="shared" si="60" ref="H1290:H1344">H1289-B1290</f>
        <v>-19450</v>
      </c>
      <c r="I1290" s="22">
        <v>2.8</v>
      </c>
      <c r="K1290" t="s">
        <v>604</v>
      </c>
      <c r="M1290" s="2">
        <v>450</v>
      </c>
    </row>
    <row r="1291" spans="2:13" ht="12.75">
      <c r="B1291" s="207">
        <v>800</v>
      </c>
      <c r="C1291" s="1" t="s">
        <v>208</v>
      </c>
      <c r="D1291" s="1" t="s">
        <v>636</v>
      </c>
      <c r="E1291" s="1" t="s">
        <v>209</v>
      </c>
      <c r="F1291" s="77" t="s">
        <v>646</v>
      </c>
      <c r="G1291" s="27" t="s">
        <v>232</v>
      </c>
      <c r="H1291" s="6">
        <f t="shared" si="60"/>
        <v>-20250</v>
      </c>
      <c r="I1291" s="22">
        <v>1.6</v>
      </c>
      <c r="K1291" t="s">
        <v>604</v>
      </c>
      <c r="M1291" s="2">
        <v>450</v>
      </c>
    </row>
    <row r="1292" spans="2:13" ht="12.75">
      <c r="B1292" s="207">
        <v>1000</v>
      </c>
      <c r="C1292" s="1" t="s">
        <v>208</v>
      </c>
      <c r="D1292" s="1" t="s">
        <v>636</v>
      </c>
      <c r="E1292" s="1" t="s">
        <v>209</v>
      </c>
      <c r="F1292" s="77" t="s">
        <v>646</v>
      </c>
      <c r="G1292" s="27" t="s">
        <v>259</v>
      </c>
      <c r="H1292" s="6">
        <f t="shared" si="60"/>
        <v>-21250</v>
      </c>
      <c r="I1292" s="22">
        <v>2</v>
      </c>
      <c r="K1292" t="s">
        <v>604</v>
      </c>
      <c r="M1292" s="2">
        <v>450</v>
      </c>
    </row>
    <row r="1293" spans="2:13" ht="12.75">
      <c r="B1293" s="289">
        <v>800</v>
      </c>
      <c r="C1293" s="12" t="s">
        <v>208</v>
      </c>
      <c r="D1293" s="12" t="s">
        <v>636</v>
      </c>
      <c r="E1293" s="12" t="s">
        <v>209</v>
      </c>
      <c r="F1293" s="77" t="s">
        <v>648</v>
      </c>
      <c r="G1293" s="29" t="s">
        <v>354</v>
      </c>
      <c r="H1293" s="6">
        <f t="shared" si="60"/>
        <v>-22050</v>
      </c>
      <c r="I1293" s="22">
        <v>1.6</v>
      </c>
      <c r="K1293" t="s">
        <v>583</v>
      </c>
      <c r="M1293" s="2">
        <v>450</v>
      </c>
    </row>
    <row r="1294" spans="1:13" ht="12.75">
      <c r="A1294" s="12"/>
      <c r="B1294" s="289">
        <v>400</v>
      </c>
      <c r="C1294" s="12" t="s">
        <v>208</v>
      </c>
      <c r="D1294" s="12" t="s">
        <v>636</v>
      </c>
      <c r="E1294" s="12" t="s">
        <v>209</v>
      </c>
      <c r="F1294" s="77" t="s">
        <v>648</v>
      </c>
      <c r="G1294" s="29" t="s">
        <v>356</v>
      </c>
      <c r="H1294" s="6">
        <f t="shared" si="60"/>
        <v>-22450</v>
      </c>
      <c r="I1294" s="39">
        <v>0.8</v>
      </c>
      <c r="J1294" s="15"/>
      <c r="K1294" t="s">
        <v>583</v>
      </c>
      <c r="L1294" s="15"/>
      <c r="M1294" s="2">
        <v>450</v>
      </c>
    </row>
    <row r="1295" spans="2:13" ht="12.75">
      <c r="B1295" s="207">
        <v>1400</v>
      </c>
      <c r="C1295" s="12" t="s">
        <v>208</v>
      </c>
      <c r="D1295" s="12" t="s">
        <v>636</v>
      </c>
      <c r="E1295" s="1" t="s">
        <v>209</v>
      </c>
      <c r="F1295" s="77" t="s">
        <v>648</v>
      </c>
      <c r="G1295" s="27" t="s">
        <v>358</v>
      </c>
      <c r="H1295" s="6">
        <f t="shared" si="60"/>
        <v>-23850</v>
      </c>
      <c r="I1295" s="22">
        <v>2.8</v>
      </c>
      <c r="K1295" t="s">
        <v>583</v>
      </c>
      <c r="M1295" s="2">
        <v>450</v>
      </c>
    </row>
    <row r="1296" spans="2:13" ht="12.75">
      <c r="B1296" s="290">
        <v>1200</v>
      </c>
      <c r="C1296" s="37" t="s">
        <v>208</v>
      </c>
      <c r="D1296" s="12" t="s">
        <v>636</v>
      </c>
      <c r="E1296" s="37" t="s">
        <v>209</v>
      </c>
      <c r="F1296" s="77" t="s">
        <v>648</v>
      </c>
      <c r="G1296" s="27" t="s">
        <v>432</v>
      </c>
      <c r="H1296" s="6">
        <f t="shared" si="60"/>
        <v>-25050</v>
      </c>
      <c r="I1296" s="22">
        <v>2.4</v>
      </c>
      <c r="J1296" s="36"/>
      <c r="K1296" t="s">
        <v>583</v>
      </c>
      <c r="L1296" s="36"/>
      <c r="M1296" s="2">
        <v>450</v>
      </c>
    </row>
    <row r="1297" spans="2:13" ht="12.75">
      <c r="B1297" s="207">
        <v>900</v>
      </c>
      <c r="C1297" s="1" t="s">
        <v>208</v>
      </c>
      <c r="D1297" s="12" t="s">
        <v>636</v>
      </c>
      <c r="E1297" s="1" t="s">
        <v>209</v>
      </c>
      <c r="F1297" s="77" t="s">
        <v>648</v>
      </c>
      <c r="G1297" s="27" t="s">
        <v>105</v>
      </c>
      <c r="H1297" s="6">
        <f t="shared" si="60"/>
        <v>-25950</v>
      </c>
      <c r="I1297" s="22">
        <v>1.8</v>
      </c>
      <c r="K1297" t="s">
        <v>583</v>
      </c>
      <c r="M1297" s="2">
        <v>450</v>
      </c>
    </row>
    <row r="1298" spans="2:13" ht="12.75">
      <c r="B1298" s="207">
        <v>1800</v>
      </c>
      <c r="C1298" s="1" t="s">
        <v>208</v>
      </c>
      <c r="D1298" s="12" t="s">
        <v>636</v>
      </c>
      <c r="E1298" s="1" t="s">
        <v>209</v>
      </c>
      <c r="F1298" s="77" t="s">
        <v>648</v>
      </c>
      <c r="G1298" s="27" t="s">
        <v>107</v>
      </c>
      <c r="H1298" s="6">
        <f t="shared" si="60"/>
        <v>-27750</v>
      </c>
      <c r="I1298" s="22">
        <v>3.6</v>
      </c>
      <c r="K1298" t="s">
        <v>583</v>
      </c>
      <c r="M1298" s="2">
        <v>450</v>
      </c>
    </row>
    <row r="1299" spans="2:13" ht="12.75">
      <c r="B1299" s="207">
        <v>700</v>
      </c>
      <c r="C1299" s="1" t="s">
        <v>208</v>
      </c>
      <c r="D1299" s="12" t="s">
        <v>636</v>
      </c>
      <c r="E1299" s="1" t="s">
        <v>209</v>
      </c>
      <c r="F1299" s="77" t="s">
        <v>648</v>
      </c>
      <c r="G1299" s="27" t="s">
        <v>406</v>
      </c>
      <c r="H1299" s="6">
        <f t="shared" si="60"/>
        <v>-28450</v>
      </c>
      <c r="I1299" s="22">
        <v>1.4</v>
      </c>
      <c r="K1299" t="s">
        <v>583</v>
      </c>
      <c r="M1299" s="2">
        <v>450</v>
      </c>
    </row>
    <row r="1300" spans="2:13" ht="12.75">
      <c r="B1300" s="207">
        <v>400</v>
      </c>
      <c r="C1300" s="1" t="s">
        <v>208</v>
      </c>
      <c r="D1300" s="12" t="s">
        <v>636</v>
      </c>
      <c r="E1300" s="1" t="s">
        <v>209</v>
      </c>
      <c r="F1300" s="77" t="s">
        <v>648</v>
      </c>
      <c r="G1300" s="27" t="s">
        <v>361</v>
      </c>
      <c r="H1300" s="6">
        <f t="shared" si="60"/>
        <v>-28850</v>
      </c>
      <c r="I1300" s="22">
        <v>0.8</v>
      </c>
      <c r="K1300" t="s">
        <v>583</v>
      </c>
      <c r="M1300" s="2">
        <v>450</v>
      </c>
    </row>
    <row r="1301" spans="2:13" ht="12.75">
      <c r="B1301" s="207">
        <v>800</v>
      </c>
      <c r="C1301" s="1" t="s">
        <v>208</v>
      </c>
      <c r="D1301" s="12" t="s">
        <v>636</v>
      </c>
      <c r="E1301" s="1" t="s">
        <v>209</v>
      </c>
      <c r="F1301" s="77" t="s">
        <v>648</v>
      </c>
      <c r="G1301" s="27" t="s">
        <v>36</v>
      </c>
      <c r="H1301" s="6">
        <f t="shared" si="60"/>
        <v>-29650</v>
      </c>
      <c r="I1301" s="22">
        <v>1.6</v>
      </c>
      <c r="K1301" t="s">
        <v>583</v>
      </c>
      <c r="M1301" s="2">
        <v>450</v>
      </c>
    </row>
    <row r="1302" spans="2:13" ht="12.75">
      <c r="B1302" s="207">
        <v>1200</v>
      </c>
      <c r="C1302" s="1" t="s">
        <v>208</v>
      </c>
      <c r="D1302" s="1" t="s">
        <v>636</v>
      </c>
      <c r="E1302" s="1" t="s">
        <v>209</v>
      </c>
      <c r="F1302" s="77" t="s">
        <v>648</v>
      </c>
      <c r="G1302" s="27" t="s">
        <v>454</v>
      </c>
      <c r="H1302" s="6">
        <f t="shared" si="60"/>
        <v>-30850</v>
      </c>
      <c r="I1302" s="22">
        <v>2.4</v>
      </c>
      <c r="K1302" t="s">
        <v>583</v>
      </c>
      <c r="M1302" s="2">
        <v>450</v>
      </c>
    </row>
    <row r="1303" spans="2:13" ht="12.75">
      <c r="B1303" s="207">
        <v>400</v>
      </c>
      <c r="C1303" s="1" t="s">
        <v>208</v>
      </c>
      <c r="D1303" s="1" t="s">
        <v>636</v>
      </c>
      <c r="E1303" s="1" t="s">
        <v>209</v>
      </c>
      <c r="F1303" s="77" t="s">
        <v>648</v>
      </c>
      <c r="G1303" s="27" t="s">
        <v>411</v>
      </c>
      <c r="H1303" s="6">
        <f t="shared" si="60"/>
        <v>-31250</v>
      </c>
      <c r="I1303" s="22">
        <v>0.8</v>
      </c>
      <c r="K1303" t="s">
        <v>583</v>
      </c>
      <c r="M1303" s="2">
        <v>450</v>
      </c>
    </row>
    <row r="1304" spans="2:13" ht="12.75">
      <c r="B1304" s="207">
        <v>1200</v>
      </c>
      <c r="C1304" s="1" t="s">
        <v>208</v>
      </c>
      <c r="D1304" s="1" t="s">
        <v>636</v>
      </c>
      <c r="E1304" s="1" t="s">
        <v>209</v>
      </c>
      <c r="F1304" s="77" t="s">
        <v>648</v>
      </c>
      <c r="G1304" s="27" t="s">
        <v>91</v>
      </c>
      <c r="H1304" s="6">
        <f t="shared" si="60"/>
        <v>-32450</v>
      </c>
      <c r="I1304" s="22">
        <v>2.4</v>
      </c>
      <c r="K1304" t="s">
        <v>583</v>
      </c>
      <c r="M1304" s="2">
        <v>450</v>
      </c>
    </row>
    <row r="1305" spans="2:13" ht="12.75">
      <c r="B1305" s="207">
        <v>1200</v>
      </c>
      <c r="C1305" s="1" t="s">
        <v>208</v>
      </c>
      <c r="D1305" s="1" t="s">
        <v>636</v>
      </c>
      <c r="E1305" s="1" t="s">
        <v>209</v>
      </c>
      <c r="F1305" s="77" t="s">
        <v>648</v>
      </c>
      <c r="G1305" s="27" t="s">
        <v>65</v>
      </c>
      <c r="H1305" s="6">
        <f t="shared" si="60"/>
        <v>-33650</v>
      </c>
      <c r="I1305" s="22">
        <v>2.4</v>
      </c>
      <c r="K1305" t="s">
        <v>583</v>
      </c>
      <c r="M1305" s="2">
        <v>450</v>
      </c>
    </row>
    <row r="1306" spans="2:13" ht="12.75">
      <c r="B1306" s="207">
        <v>400</v>
      </c>
      <c r="C1306" s="1" t="s">
        <v>208</v>
      </c>
      <c r="D1306" s="1" t="s">
        <v>636</v>
      </c>
      <c r="E1306" s="1" t="s">
        <v>209</v>
      </c>
      <c r="F1306" s="77" t="s">
        <v>648</v>
      </c>
      <c r="G1306" s="27" t="s">
        <v>71</v>
      </c>
      <c r="H1306" s="6">
        <f t="shared" si="60"/>
        <v>-34050</v>
      </c>
      <c r="I1306" s="22">
        <v>0.8</v>
      </c>
      <c r="K1306" t="s">
        <v>583</v>
      </c>
      <c r="M1306" s="2">
        <v>450</v>
      </c>
    </row>
    <row r="1307" spans="2:13" ht="12.75">
      <c r="B1307" s="207">
        <v>1400</v>
      </c>
      <c r="C1307" s="1" t="s">
        <v>208</v>
      </c>
      <c r="D1307" s="1" t="s">
        <v>636</v>
      </c>
      <c r="E1307" s="1" t="s">
        <v>209</v>
      </c>
      <c r="F1307" s="77" t="s">
        <v>648</v>
      </c>
      <c r="G1307" s="27" t="s">
        <v>114</v>
      </c>
      <c r="H1307" s="6">
        <f t="shared" si="60"/>
        <v>-35450</v>
      </c>
      <c r="I1307" s="22">
        <v>2.8</v>
      </c>
      <c r="K1307" t="s">
        <v>583</v>
      </c>
      <c r="M1307" s="2">
        <v>450</v>
      </c>
    </row>
    <row r="1308" spans="2:13" ht="12.75">
      <c r="B1308" s="207">
        <v>1000</v>
      </c>
      <c r="C1308" s="1" t="s">
        <v>208</v>
      </c>
      <c r="D1308" s="1" t="s">
        <v>636</v>
      </c>
      <c r="E1308" s="1" t="s">
        <v>209</v>
      </c>
      <c r="F1308" s="77" t="s">
        <v>648</v>
      </c>
      <c r="G1308" s="27" t="s">
        <v>73</v>
      </c>
      <c r="H1308" s="6">
        <f t="shared" si="60"/>
        <v>-36450</v>
      </c>
      <c r="I1308" s="22">
        <v>2</v>
      </c>
      <c r="K1308" t="s">
        <v>583</v>
      </c>
      <c r="M1308" s="2">
        <v>450</v>
      </c>
    </row>
    <row r="1309" spans="2:13" ht="12.75">
      <c r="B1309" s="207">
        <v>400</v>
      </c>
      <c r="C1309" s="1" t="s">
        <v>208</v>
      </c>
      <c r="D1309" s="1" t="s">
        <v>636</v>
      </c>
      <c r="E1309" s="1" t="s">
        <v>209</v>
      </c>
      <c r="F1309" s="77" t="s">
        <v>648</v>
      </c>
      <c r="G1309" s="27" t="s">
        <v>117</v>
      </c>
      <c r="H1309" s="6">
        <f t="shared" si="60"/>
        <v>-36850</v>
      </c>
      <c r="I1309" s="22">
        <v>0.8</v>
      </c>
      <c r="K1309" t="s">
        <v>583</v>
      </c>
      <c r="M1309" s="2">
        <v>450</v>
      </c>
    </row>
    <row r="1310" spans="2:13" ht="12.75">
      <c r="B1310" s="207">
        <v>1200</v>
      </c>
      <c r="C1310" s="1" t="s">
        <v>208</v>
      </c>
      <c r="D1310" s="1" t="s">
        <v>636</v>
      </c>
      <c r="E1310" s="1" t="s">
        <v>209</v>
      </c>
      <c r="F1310" s="77" t="s">
        <v>648</v>
      </c>
      <c r="G1310" s="27" t="s">
        <v>177</v>
      </c>
      <c r="H1310" s="6">
        <f t="shared" si="60"/>
        <v>-38050</v>
      </c>
      <c r="I1310" s="22">
        <v>2.4</v>
      </c>
      <c r="K1310" t="s">
        <v>583</v>
      </c>
      <c r="M1310" s="2">
        <v>450</v>
      </c>
    </row>
    <row r="1311" spans="2:13" ht="12.75">
      <c r="B1311" s="207">
        <v>1300</v>
      </c>
      <c r="C1311" s="1" t="s">
        <v>208</v>
      </c>
      <c r="D1311" s="1" t="s">
        <v>636</v>
      </c>
      <c r="E1311" s="1" t="s">
        <v>209</v>
      </c>
      <c r="F1311" s="77" t="s">
        <v>648</v>
      </c>
      <c r="G1311" s="27" t="s">
        <v>172</v>
      </c>
      <c r="H1311" s="6">
        <f t="shared" si="60"/>
        <v>-39350</v>
      </c>
      <c r="I1311" s="22">
        <v>2.6</v>
      </c>
      <c r="K1311" t="s">
        <v>583</v>
      </c>
      <c r="M1311" s="2">
        <v>450</v>
      </c>
    </row>
    <row r="1312" spans="1:13" ht="12.75">
      <c r="A1312" s="12"/>
      <c r="B1312" s="289">
        <v>2500</v>
      </c>
      <c r="C1312" s="12" t="s">
        <v>649</v>
      </c>
      <c r="D1312" s="12" t="s">
        <v>636</v>
      </c>
      <c r="E1312" s="12" t="s">
        <v>209</v>
      </c>
      <c r="F1312" s="78" t="s">
        <v>648</v>
      </c>
      <c r="G1312" s="29" t="s">
        <v>227</v>
      </c>
      <c r="H1312" s="6">
        <f t="shared" si="60"/>
        <v>-41850</v>
      </c>
      <c r="I1312" s="39">
        <v>5</v>
      </c>
      <c r="J1312" s="15"/>
      <c r="K1312" t="s">
        <v>583</v>
      </c>
      <c r="L1312" s="15"/>
      <c r="M1312" s="2">
        <v>450</v>
      </c>
    </row>
    <row r="1313" spans="2:13" ht="12.75">
      <c r="B1313" s="207">
        <v>200</v>
      </c>
      <c r="C1313" s="1" t="s">
        <v>208</v>
      </c>
      <c r="D1313" s="1" t="s">
        <v>636</v>
      </c>
      <c r="E1313" s="1" t="s">
        <v>209</v>
      </c>
      <c r="F1313" s="77" t="s">
        <v>648</v>
      </c>
      <c r="G1313" s="27" t="s">
        <v>227</v>
      </c>
      <c r="H1313" s="6">
        <f t="shared" si="60"/>
        <v>-42050</v>
      </c>
      <c r="I1313" s="22">
        <v>0.4</v>
      </c>
      <c r="K1313" t="s">
        <v>583</v>
      </c>
      <c r="M1313" s="2">
        <v>450</v>
      </c>
    </row>
    <row r="1314" spans="2:13" ht="12.75">
      <c r="B1314" s="207">
        <v>800</v>
      </c>
      <c r="C1314" s="1" t="s">
        <v>208</v>
      </c>
      <c r="D1314" s="1" t="s">
        <v>636</v>
      </c>
      <c r="E1314" s="1" t="s">
        <v>209</v>
      </c>
      <c r="F1314" s="77" t="s">
        <v>648</v>
      </c>
      <c r="G1314" s="27" t="s">
        <v>230</v>
      </c>
      <c r="H1314" s="6">
        <f t="shared" si="60"/>
        <v>-42850</v>
      </c>
      <c r="I1314" s="22">
        <v>1.6</v>
      </c>
      <c r="K1314" t="s">
        <v>583</v>
      </c>
      <c r="M1314" s="2">
        <v>450</v>
      </c>
    </row>
    <row r="1315" spans="2:13" ht="12.75">
      <c r="B1315" s="207">
        <v>1000</v>
      </c>
      <c r="C1315" s="1" t="s">
        <v>208</v>
      </c>
      <c r="D1315" s="1" t="s">
        <v>636</v>
      </c>
      <c r="E1315" s="1" t="s">
        <v>209</v>
      </c>
      <c r="F1315" s="77" t="s">
        <v>648</v>
      </c>
      <c r="G1315" s="27" t="s">
        <v>232</v>
      </c>
      <c r="H1315" s="6">
        <f t="shared" si="60"/>
        <v>-43850</v>
      </c>
      <c r="I1315" s="22">
        <v>2</v>
      </c>
      <c r="K1315" t="s">
        <v>583</v>
      </c>
      <c r="M1315" s="2">
        <v>450</v>
      </c>
    </row>
    <row r="1316" spans="2:13" ht="12.75">
      <c r="B1316" s="207">
        <v>1500</v>
      </c>
      <c r="C1316" s="1" t="s">
        <v>208</v>
      </c>
      <c r="D1316" s="1" t="s">
        <v>636</v>
      </c>
      <c r="E1316" s="1" t="s">
        <v>209</v>
      </c>
      <c r="F1316" s="77" t="s">
        <v>648</v>
      </c>
      <c r="G1316" s="27" t="s">
        <v>259</v>
      </c>
      <c r="H1316" s="6">
        <f t="shared" si="60"/>
        <v>-45350</v>
      </c>
      <c r="I1316" s="22">
        <v>3</v>
      </c>
      <c r="K1316" t="s">
        <v>583</v>
      </c>
      <c r="M1316" s="2">
        <v>450</v>
      </c>
    </row>
    <row r="1317" spans="2:13" ht="12.75">
      <c r="B1317" s="289">
        <v>1600</v>
      </c>
      <c r="C1317" s="12" t="s">
        <v>208</v>
      </c>
      <c r="D1317" s="12" t="s">
        <v>636</v>
      </c>
      <c r="E1317" s="12" t="s">
        <v>209</v>
      </c>
      <c r="F1317" s="78" t="s">
        <v>650</v>
      </c>
      <c r="G1317" s="27" t="s">
        <v>354</v>
      </c>
      <c r="H1317" s="6">
        <f t="shared" si="60"/>
        <v>-46950</v>
      </c>
      <c r="I1317" s="22">
        <v>3.2</v>
      </c>
      <c r="K1317" t="s">
        <v>621</v>
      </c>
      <c r="M1317" s="2">
        <v>450</v>
      </c>
    </row>
    <row r="1318" spans="2:13" ht="12.75">
      <c r="B1318" s="207">
        <v>1400</v>
      </c>
      <c r="C1318" s="12" t="s">
        <v>208</v>
      </c>
      <c r="D1318" s="12" t="s">
        <v>636</v>
      </c>
      <c r="E1318" s="12" t="s">
        <v>209</v>
      </c>
      <c r="F1318" s="77" t="s">
        <v>650</v>
      </c>
      <c r="G1318" s="27" t="s">
        <v>356</v>
      </c>
      <c r="H1318" s="6">
        <f t="shared" si="60"/>
        <v>-48350</v>
      </c>
      <c r="I1318" s="22">
        <v>2.8</v>
      </c>
      <c r="K1318" t="s">
        <v>621</v>
      </c>
      <c r="M1318" s="2">
        <v>450</v>
      </c>
    </row>
    <row r="1319" spans="2:13" ht="12.75">
      <c r="B1319" s="289">
        <v>1800</v>
      </c>
      <c r="C1319" s="12" t="s">
        <v>208</v>
      </c>
      <c r="D1319" s="12" t="s">
        <v>636</v>
      </c>
      <c r="E1319" s="12" t="s">
        <v>209</v>
      </c>
      <c r="F1319" s="77" t="s">
        <v>650</v>
      </c>
      <c r="G1319" s="30" t="s">
        <v>358</v>
      </c>
      <c r="H1319" s="6">
        <f t="shared" si="60"/>
        <v>-50150</v>
      </c>
      <c r="I1319" s="22">
        <v>3.6</v>
      </c>
      <c r="K1319" t="s">
        <v>621</v>
      </c>
      <c r="M1319" s="2">
        <v>450</v>
      </c>
    </row>
    <row r="1320" spans="2:13" ht="12.75">
      <c r="B1320" s="289">
        <v>1400</v>
      </c>
      <c r="C1320" s="12" t="s">
        <v>208</v>
      </c>
      <c r="D1320" s="12" t="s">
        <v>636</v>
      </c>
      <c r="E1320" s="12" t="s">
        <v>209</v>
      </c>
      <c r="F1320" s="77" t="s">
        <v>650</v>
      </c>
      <c r="G1320" s="30" t="s">
        <v>432</v>
      </c>
      <c r="H1320" s="6">
        <f t="shared" si="60"/>
        <v>-51550</v>
      </c>
      <c r="I1320" s="22">
        <v>2.8</v>
      </c>
      <c r="K1320" t="s">
        <v>621</v>
      </c>
      <c r="M1320" s="2">
        <v>450</v>
      </c>
    </row>
    <row r="1321" spans="2:13" ht="12.75">
      <c r="B1321" s="289">
        <v>1400</v>
      </c>
      <c r="C1321" s="12" t="s">
        <v>208</v>
      </c>
      <c r="D1321" s="12" t="s">
        <v>636</v>
      </c>
      <c r="E1321" s="12" t="s">
        <v>209</v>
      </c>
      <c r="F1321" s="77" t="s">
        <v>650</v>
      </c>
      <c r="G1321" s="35" t="s">
        <v>105</v>
      </c>
      <c r="H1321" s="6">
        <f t="shared" si="60"/>
        <v>-52950</v>
      </c>
      <c r="I1321" s="22">
        <v>2.8</v>
      </c>
      <c r="K1321" t="s">
        <v>621</v>
      </c>
      <c r="M1321" s="2">
        <v>450</v>
      </c>
    </row>
    <row r="1322" spans="2:13" ht="12.75">
      <c r="B1322" s="289">
        <v>800</v>
      </c>
      <c r="C1322" s="12" t="s">
        <v>208</v>
      </c>
      <c r="D1322" s="12" t="s">
        <v>636</v>
      </c>
      <c r="E1322" s="12" t="s">
        <v>209</v>
      </c>
      <c r="F1322" s="77" t="s">
        <v>650</v>
      </c>
      <c r="G1322" s="29" t="s">
        <v>107</v>
      </c>
      <c r="H1322" s="6">
        <f t="shared" si="60"/>
        <v>-53750</v>
      </c>
      <c r="I1322" s="22">
        <v>1.6</v>
      </c>
      <c r="K1322" t="s">
        <v>621</v>
      </c>
      <c r="M1322" s="2">
        <v>450</v>
      </c>
    </row>
    <row r="1323" spans="1:13" ht="12.75">
      <c r="A1323" s="12"/>
      <c r="B1323" s="289">
        <v>1800</v>
      </c>
      <c r="C1323" s="12" t="s">
        <v>208</v>
      </c>
      <c r="D1323" s="12" t="s">
        <v>636</v>
      </c>
      <c r="E1323" s="12" t="s">
        <v>209</v>
      </c>
      <c r="F1323" s="77" t="s">
        <v>650</v>
      </c>
      <c r="G1323" s="29" t="s">
        <v>406</v>
      </c>
      <c r="H1323" s="6">
        <f t="shared" si="60"/>
        <v>-55550</v>
      </c>
      <c r="I1323" s="22">
        <v>3.6</v>
      </c>
      <c r="J1323" s="15"/>
      <c r="K1323" t="s">
        <v>621</v>
      </c>
      <c r="L1323" s="15"/>
      <c r="M1323" s="2">
        <v>450</v>
      </c>
    </row>
    <row r="1324" spans="2:13" ht="12.75">
      <c r="B1324" s="207">
        <v>1800</v>
      </c>
      <c r="C1324" s="12" t="s">
        <v>208</v>
      </c>
      <c r="D1324" s="12" t="s">
        <v>636</v>
      </c>
      <c r="E1324" s="12" t="s">
        <v>209</v>
      </c>
      <c r="F1324" s="77" t="s">
        <v>650</v>
      </c>
      <c r="G1324" s="27" t="s">
        <v>361</v>
      </c>
      <c r="H1324" s="6">
        <f t="shared" si="60"/>
        <v>-57350</v>
      </c>
      <c r="I1324" s="22">
        <v>3.6</v>
      </c>
      <c r="K1324" t="s">
        <v>621</v>
      </c>
      <c r="M1324" s="2">
        <v>450</v>
      </c>
    </row>
    <row r="1325" spans="2:13" ht="12.75">
      <c r="B1325" s="207">
        <v>800</v>
      </c>
      <c r="C1325" s="12" t="s">
        <v>208</v>
      </c>
      <c r="D1325" s="12" t="s">
        <v>636</v>
      </c>
      <c r="E1325" s="12" t="s">
        <v>209</v>
      </c>
      <c r="F1325" s="77" t="s">
        <v>650</v>
      </c>
      <c r="G1325" s="27" t="s">
        <v>34</v>
      </c>
      <c r="H1325" s="6">
        <f t="shared" si="60"/>
        <v>-58150</v>
      </c>
      <c r="I1325" s="22">
        <v>1.6</v>
      </c>
      <c r="K1325" t="s">
        <v>621</v>
      </c>
      <c r="M1325" s="2">
        <v>450</v>
      </c>
    </row>
    <row r="1326" spans="2:13" ht="12.75">
      <c r="B1326" s="207">
        <v>1000</v>
      </c>
      <c r="C1326" s="12" t="s">
        <v>208</v>
      </c>
      <c r="D1326" s="12" t="s">
        <v>636</v>
      </c>
      <c r="E1326" s="12" t="s">
        <v>209</v>
      </c>
      <c r="F1326" s="77" t="s">
        <v>650</v>
      </c>
      <c r="G1326" s="27" t="s">
        <v>36</v>
      </c>
      <c r="H1326" s="6">
        <f t="shared" si="60"/>
        <v>-59150</v>
      </c>
      <c r="I1326" s="22">
        <v>2</v>
      </c>
      <c r="K1326" t="s">
        <v>621</v>
      </c>
      <c r="M1326" s="2">
        <v>450</v>
      </c>
    </row>
    <row r="1327" spans="2:13" ht="12.75">
      <c r="B1327" s="290">
        <v>800</v>
      </c>
      <c r="C1327" s="12" t="s">
        <v>208</v>
      </c>
      <c r="D1327" s="12" t="s">
        <v>636</v>
      </c>
      <c r="E1327" s="12" t="s">
        <v>209</v>
      </c>
      <c r="F1327" s="77" t="s">
        <v>650</v>
      </c>
      <c r="G1327" s="27" t="s">
        <v>454</v>
      </c>
      <c r="H1327" s="6">
        <f t="shared" si="60"/>
        <v>-59950</v>
      </c>
      <c r="I1327" s="22">
        <v>1.6</v>
      </c>
      <c r="J1327" s="36"/>
      <c r="K1327" t="s">
        <v>621</v>
      </c>
      <c r="L1327" s="36"/>
      <c r="M1327" s="2">
        <v>450</v>
      </c>
    </row>
    <row r="1328" spans="2:13" ht="12.75">
      <c r="B1328" s="207">
        <v>1200</v>
      </c>
      <c r="C1328" s="12" t="s">
        <v>208</v>
      </c>
      <c r="D1328" s="12" t="s">
        <v>636</v>
      </c>
      <c r="E1328" s="12" t="s">
        <v>209</v>
      </c>
      <c r="F1328" s="77" t="s">
        <v>650</v>
      </c>
      <c r="G1328" s="27" t="s">
        <v>411</v>
      </c>
      <c r="H1328" s="6">
        <f t="shared" si="60"/>
        <v>-61150</v>
      </c>
      <c r="I1328" s="22">
        <v>2.4</v>
      </c>
      <c r="K1328" t="s">
        <v>621</v>
      </c>
      <c r="M1328" s="2">
        <v>450</v>
      </c>
    </row>
    <row r="1329" spans="2:13" ht="12.75">
      <c r="B1329" s="207">
        <v>1200</v>
      </c>
      <c r="C1329" s="12" t="s">
        <v>208</v>
      </c>
      <c r="D1329" s="12" t="s">
        <v>636</v>
      </c>
      <c r="E1329" s="12" t="s">
        <v>209</v>
      </c>
      <c r="F1329" s="77" t="s">
        <v>650</v>
      </c>
      <c r="G1329" s="27" t="s">
        <v>91</v>
      </c>
      <c r="H1329" s="6">
        <f t="shared" si="60"/>
        <v>-62350</v>
      </c>
      <c r="I1329" s="22">
        <v>2.4</v>
      </c>
      <c r="K1329" t="s">
        <v>621</v>
      </c>
      <c r="M1329" s="2">
        <v>450</v>
      </c>
    </row>
    <row r="1330" spans="2:13" ht="12.75">
      <c r="B1330" s="207">
        <v>1200</v>
      </c>
      <c r="C1330" s="12" t="s">
        <v>208</v>
      </c>
      <c r="D1330" s="12" t="s">
        <v>636</v>
      </c>
      <c r="E1330" s="12" t="s">
        <v>209</v>
      </c>
      <c r="F1330" s="77" t="s">
        <v>650</v>
      </c>
      <c r="G1330" s="27" t="s">
        <v>65</v>
      </c>
      <c r="H1330" s="6">
        <f t="shared" si="60"/>
        <v>-63550</v>
      </c>
      <c r="I1330" s="22">
        <v>2.4</v>
      </c>
      <c r="K1330" t="s">
        <v>621</v>
      </c>
      <c r="M1330" s="2">
        <v>450</v>
      </c>
    </row>
    <row r="1331" spans="2:13" ht="12.75">
      <c r="B1331" s="207">
        <v>1200</v>
      </c>
      <c r="C1331" s="12" t="s">
        <v>208</v>
      </c>
      <c r="D1331" s="12" t="s">
        <v>636</v>
      </c>
      <c r="E1331" s="12" t="s">
        <v>209</v>
      </c>
      <c r="F1331" s="77" t="s">
        <v>650</v>
      </c>
      <c r="G1331" s="27" t="s">
        <v>71</v>
      </c>
      <c r="H1331" s="6">
        <f t="shared" si="60"/>
        <v>-64750</v>
      </c>
      <c r="I1331" s="22">
        <v>2.4</v>
      </c>
      <c r="K1331" t="s">
        <v>621</v>
      </c>
      <c r="M1331" s="2">
        <v>450</v>
      </c>
    </row>
    <row r="1332" spans="2:13" ht="12.75">
      <c r="B1332" s="207">
        <v>1200</v>
      </c>
      <c r="C1332" s="12" t="s">
        <v>208</v>
      </c>
      <c r="D1332" s="12" t="s">
        <v>636</v>
      </c>
      <c r="E1332" s="12" t="s">
        <v>209</v>
      </c>
      <c r="F1332" s="77" t="s">
        <v>650</v>
      </c>
      <c r="G1332" s="27" t="s">
        <v>114</v>
      </c>
      <c r="H1332" s="6">
        <f t="shared" si="60"/>
        <v>-65950</v>
      </c>
      <c r="I1332" s="22">
        <v>2.4</v>
      </c>
      <c r="K1332" t="s">
        <v>621</v>
      </c>
      <c r="M1332" s="2">
        <v>450</v>
      </c>
    </row>
    <row r="1333" spans="2:13" ht="12.75">
      <c r="B1333" s="207">
        <v>800</v>
      </c>
      <c r="C1333" s="12" t="s">
        <v>208</v>
      </c>
      <c r="D1333" s="12" t="s">
        <v>636</v>
      </c>
      <c r="E1333" s="12" t="s">
        <v>209</v>
      </c>
      <c r="F1333" s="77" t="s">
        <v>650</v>
      </c>
      <c r="G1333" s="27" t="s">
        <v>73</v>
      </c>
      <c r="H1333" s="6">
        <f t="shared" si="60"/>
        <v>-66750</v>
      </c>
      <c r="I1333" s="22">
        <v>1.6</v>
      </c>
      <c r="K1333" t="s">
        <v>621</v>
      </c>
      <c r="M1333" s="2">
        <v>450</v>
      </c>
    </row>
    <row r="1334" spans="2:13" ht="12.75">
      <c r="B1334" s="207">
        <v>1200</v>
      </c>
      <c r="C1334" s="12" t="s">
        <v>208</v>
      </c>
      <c r="D1334" s="1" t="s">
        <v>636</v>
      </c>
      <c r="E1334" s="12" t="s">
        <v>209</v>
      </c>
      <c r="F1334" s="77" t="s">
        <v>650</v>
      </c>
      <c r="G1334" s="27" t="s">
        <v>117</v>
      </c>
      <c r="H1334" s="6">
        <f t="shared" si="60"/>
        <v>-67950</v>
      </c>
      <c r="I1334" s="22">
        <v>2.4</v>
      </c>
      <c r="K1334" t="s">
        <v>621</v>
      </c>
      <c r="M1334" s="2">
        <v>450</v>
      </c>
    </row>
    <row r="1335" spans="2:13" ht="12.75">
      <c r="B1335" s="207">
        <v>1600</v>
      </c>
      <c r="C1335" s="12" t="s">
        <v>208</v>
      </c>
      <c r="D1335" s="1" t="s">
        <v>636</v>
      </c>
      <c r="E1335" s="12" t="s">
        <v>209</v>
      </c>
      <c r="F1335" s="77" t="s">
        <v>650</v>
      </c>
      <c r="G1335" s="27" t="s">
        <v>177</v>
      </c>
      <c r="H1335" s="6">
        <f t="shared" si="60"/>
        <v>-69550</v>
      </c>
      <c r="I1335" s="22">
        <v>3.2</v>
      </c>
      <c r="K1335" t="s">
        <v>621</v>
      </c>
      <c r="M1335" s="2">
        <v>450</v>
      </c>
    </row>
    <row r="1336" spans="2:13" ht="12.75">
      <c r="B1336" s="207">
        <v>1200</v>
      </c>
      <c r="C1336" s="12" t="s">
        <v>208</v>
      </c>
      <c r="D1336" s="1" t="s">
        <v>636</v>
      </c>
      <c r="E1336" s="12" t="s">
        <v>209</v>
      </c>
      <c r="F1336" s="77" t="s">
        <v>650</v>
      </c>
      <c r="G1336" s="27" t="s">
        <v>172</v>
      </c>
      <c r="H1336" s="6">
        <f t="shared" si="60"/>
        <v>-70750</v>
      </c>
      <c r="I1336" s="22">
        <v>2.4</v>
      </c>
      <c r="K1336" t="s">
        <v>621</v>
      </c>
      <c r="M1336" s="2">
        <v>450</v>
      </c>
    </row>
    <row r="1337" spans="2:13" ht="12.75">
      <c r="B1337" s="207">
        <v>1000</v>
      </c>
      <c r="C1337" s="12" t="s">
        <v>208</v>
      </c>
      <c r="D1337" s="1" t="s">
        <v>636</v>
      </c>
      <c r="E1337" s="12" t="s">
        <v>209</v>
      </c>
      <c r="F1337" s="77" t="s">
        <v>650</v>
      </c>
      <c r="G1337" s="27" t="s">
        <v>227</v>
      </c>
      <c r="H1337" s="6">
        <f t="shared" si="60"/>
        <v>-71750</v>
      </c>
      <c r="I1337" s="22">
        <v>2</v>
      </c>
      <c r="K1337" t="s">
        <v>621</v>
      </c>
      <c r="M1337" s="2">
        <v>450</v>
      </c>
    </row>
    <row r="1338" spans="2:13" ht="12.75">
      <c r="B1338" s="207">
        <v>1800</v>
      </c>
      <c r="C1338" s="12" t="s">
        <v>208</v>
      </c>
      <c r="D1338" s="1" t="s">
        <v>636</v>
      </c>
      <c r="E1338" s="12" t="s">
        <v>209</v>
      </c>
      <c r="F1338" s="77" t="s">
        <v>650</v>
      </c>
      <c r="G1338" s="27" t="s">
        <v>230</v>
      </c>
      <c r="H1338" s="6">
        <f t="shared" si="60"/>
        <v>-73550</v>
      </c>
      <c r="I1338" s="22">
        <v>3.6</v>
      </c>
      <c r="K1338" t="s">
        <v>621</v>
      </c>
      <c r="M1338" s="2">
        <v>450</v>
      </c>
    </row>
    <row r="1339" spans="2:13" ht="12.75">
      <c r="B1339" s="207">
        <v>800</v>
      </c>
      <c r="C1339" s="12" t="s">
        <v>208</v>
      </c>
      <c r="D1339" s="1" t="s">
        <v>636</v>
      </c>
      <c r="E1339" s="12" t="s">
        <v>209</v>
      </c>
      <c r="F1339" s="77" t="s">
        <v>650</v>
      </c>
      <c r="G1339" s="27" t="s">
        <v>232</v>
      </c>
      <c r="H1339" s="6">
        <f t="shared" si="60"/>
        <v>-74350</v>
      </c>
      <c r="I1339" s="22">
        <v>1.6</v>
      </c>
      <c r="K1339" t="s">
        <v>621</v>
      </c>
      <c r="M1339" s="2">
        <v>450</v>
      </c>
    </row>
    <row r="1340" spans="2:13" ht="12.75">
      <c r="B1340" s="207">
        <v>1600</v>
      </c>
      <c r="C1340" s="12" t="s">
        <v>208</v>
      </c>
      <c r="D1340" s="1" t="s">
        <v>636</v>
      </c>
      <c r="E1340" s="12" t="s">
        <v>209</v>
      </c>
      <c r="F1340" s="77" t="s">
        <v>650</v>
      </c>
      <c r="G1340" s="27" t="s">
        <v>259</v>
      </c>
      <c r="H1340" s="6">
        <f t="shared" si="60"/>
        <v>-75950</v>
      </c>
      <c r="I1340" s="22">
        <v>3.2</v>
      </c>
      <c r="K1340" t="s">
        <v>621</v>
      </c>
      <c r="M1340" s="2">
        <v>450</v>
      </c>
    </row>
    <row r="1341" spans="2:13" ht="12.75">
      <c r="B1341" s="289">
        <v>1800</v>
      </c>
      <c r="C1341" s="12" t="s">
        <v>208</v>
      </c>
      <c r="D1341" s="12" t="s">
        <v>636</v>
      </c>
      <c r="E1341" s="12" t="s">
        <v>209</v>
      </c>
      <c r="F1341" s="77" t="s">
        <v>651</v>
      </c>
      <c r="G1341" s="29" t="s">
        <v>354</v>
      </c>
      <c r="H1341" s="6">
        <f t="shared" si="60"/>
        <v>-77750</v>
      </c>
      <c r="I1341" s="22">
        <v>3.6</v>
      </c>
      <c r="K1341" t="s">
        <v>652</v>
      </c>
      <c r="M1341" s="2">
        <v>450</v>
      </c>
    </row>
    <row r="1342" spans="1:13" ht="12.75">
      <c r="A1342" s="12"/>
      <c r="B1342" s="289">
        <v>1500</v>
      </c>
      <c r="C1342" s="12" t="s">
        <v>208</v>
      </c>
      <c r="D1342" s="12" t="s">
        <v>636</v>
      </c>
      <c r="E1342" s="12" t="s">
        <v>209</v>
      </c>
      <c r="F1342" s="77" t="s">
        <v>651</v>
      </c>
      <c r="G1342" s="29" t="s">
        <v>356</v>
      </c>
      <c r="H1342" s="6">
        <f t="shared" si="60"/>
        <v>-79250</v>
      </c>
      <c r="I1342" s="39">
        <v>3</v>
      </c>
      <c r="J1342" s="15"/>
      <c r="K1342" t="s">
        <v>652</v>
      </c>
      <c r="L1342" s="15"/>
      <c r="M1342" s="2">
        <v>450</v>
      </c>
    </row>
    <row r="1343" spans="2:13" ht="12.75">
      <c r="B1343" s="207">
        <v>1300</v>
      </c>
      <c r="C1343" s="12" t="s">
        <v>208</v>
      </c>
      <c r="D1343" s="12" t="s">
        <v>636</v>
      </c>
      <c r="E1343" s="12" t="s">
        <v>209</v>
      </c>
      <c r="F1343" s="77" t="s">
        <v>651</v>
      </c>
      <c r="G1343" s="27" t="s">
        <v>358</v>
      </c>
      <c r="H1343" s="6">
        <f t="shared" si="60"/>
        <v>-80550</v>
      </c>
      <c r="I1343" s="39">
        <v>2.6</v>
      </c>
      <c r="K1343" t="s">
        <v>652</v>
      </c>
      <c r="M1343" s="2">
        <v>450</v>
      </c>
    </row>
    <row r="1344" spans="2:13" ht="12.75">
      <c r="B1344" s="207">
        <v>1500</v>
      </c>
      <c r="C1344" s="1" t="s">
        <v>208</v>
      </c>
      <c r="D1344" s="12" t="s">
        <v>636</v>
      </c>
      <c r="E1344" s="1" t="s">
        <v>209</v>
      </c>
      <c r="F1344" s="77" t="s">
        <v>651</v>
      </c>
      <c r="G1344" s="27" t="s">
        <v>432</v>
      </c>
      <c r="H1344" s="6">
        <f t="shared" si="60"/>
        <v>-82050</v>
      </c>
      <c r="I1344" s="22">
        <v>3</v>
      </c>
      <c r="K1344" t="s">
        <v>652</v>
      </c>
      <c r="M1344" s="2">
        <v>450</v>
      </c>
    </row>
    <row r="1345" spans="2:13" ht="12.75">
      <c r="B1345" s="207">
        <v>1700</v>
      </c>
      <c r="C1345" s="1" t="s">
        <v>208</v>
      </c>
      <c r="D1345" s="12" t="s">
        <v>636</v>
      </c>
      <c r="E1345" s="1" t="s">
        <v>209</v>
      </c>
      <c r="F1345" s="77" t="s">
        <v>651</v>
      </c>
      <c r="G1345" s="27" t="s">
        <v>105</v>
      </c>
      <c r="H1345" s="6">
        <f>H1344-B1345</f>
        <v>-83750</v>
      </c>
      <c r="I1345" s="22">
        <v>3.4</v>
      </c>
      <c r="K1345" t="s">
        <v>652</v>
      </c>
      <c r="M1345" s="2">
        <v>450</v>
      </c>
    </row>
    <row r="1346" spans="2:13" ht="12.75">
      <c r="B1346" s="290">
        <v>1500</v>
      </c>
      <c r="C1346" s="1" t="s">
        <v>649</v>
      </c>
      <c r="D1346" s="12" t="s">
        <v>636</v>
      </c>
      <c r="E1346" s="37" t="s">
        <v>209</v>
      </c>
      <c r="F1346" s="77" t="s">
        <v>651</v>
      </c>
      <c r="G1346" s="27" t="s">
        <v>105</v>
      </c>
      <c r="H1346" s="6">
        <f aca="true" t="shared" si="61" ref="H1346:H1370">H1345-B1346</f>
        <v>-85250</v>
      </c>
      <c r="I1346" s="22">
        <v>3</v>
      </c>
      <c r="J1346" s="36"/>
      <c r="K1346" t="s">
        <v>652</v>
      </c>
      <c r="L1346" s="36"/>
      <c r="M1346" s="2">
        <v>450</v>
      </c>
    </row>
    <row r="1347" spans="2:13" ht="12.75">
      <c r="B1347" s="207">
        <v>1800</v>
      </c>
      <c r="C1347" s="1" t="s">
        <v>208</v>
      </c>
      <c r="D1347" s="12" t="s">
        <v>636</v>
      </c>
      <c r="E1347" s="1" t="s">
        <v>209</v>
      </c>
      <c r="F1347" s="77" t="s">
        <v>651</v>
      </c>
      <c r="G1347" s="27" t="s">
        <v>107</v>
      </c>
      <c r="H1347" s="6">
        <f t="shared" si="61"/>
        <v>-87050</v>
      </c>
      <c r="I1347" s="22">
        <v>3.6</v>
      </c>
      <c r="K1347" t="s">
        <v>652</v>
      </c>
      <c r="M1347" s="2">
        <v>450</v>
      </c>
    </row>
    <row r="1348" spans="2:13" ht="12.75">
      <c r="B1348" s="207">
        <v>700</v>
      </c>
      <c r="C1348" s="1" t="s">
        <v>208</v>
      </c>
      <c r="D1348" s="12" t="s">
        <v>636</v>
      </c>
      <c r="E1348" s="1" t="s">
        <v>209</v>
      </c>
      <c r="F1348" s="77" t="s">
        <v>651</v>
      </c>
      <c r="G1348" s="27" t="s">
        <v>518</v>
      </c>
      <c r="H1348" s="6">
        <f t="shared" si="61"/>
        <v>-87750</v>
      </c>
      <c r="I1348" s="22">
        <v>1.4</v>
      </c>
      <c r="K1348" t="s">
        <v>652</v>
      </c>
      <c r="M1348" s="2">
        <v>450</v>
      </c>
    </row>
    <row r="1349" spans="2:13" ht="12.75">
      <c r="B1349" s="207">
        <v>1900</v>
      </c>
      <c r="C1349" s="1" t="s">
        <v>208</v>
      </c>
      <c r="D1349" s="12" t="s">
        <v>636</v>
      </c>
      <c r="E1349" s="1" t="s">
        <v>209</v>
      </c>
      <c r="F1349" s="77" t="s">
        <v>651</v>
      </c>
      <c r="G1349" s="27" t="s">
        <v>406</v>
      </c>
      <c r="H1349" s="6">
        <f t="shared" si="61"/>
        <v>-89650</v>
      </c>
      <c r="I1349" s="22">
        <v>3.8</v>
      </c>
      <c r="K1349" t="s">
        <v>652</v>
      </c>
      <c r="M1349" s="2">
        <v>450</v>
      </c>
    </row>
    <row r="1350" spans="2:13" ht="12.75">
      <c r="B1350" s="207">
        <v>1500</v>
      </c>
      <c r="C1350" s="1" t="s">
        <v>208</v>
      </c>
      <c r="D1350" s="12" t="s">
        <v>636</v>
      </c>
      <c r="E1350" s="1" t="s">
        <v>209</v>
      </c>
      <c r="F1350" s="77" t="s">
        <v>651</v>
      </c>
      <c r="G1350" s="27" t="s">
        <v>361</v>
      </c>
      <c r="H1350" s="6">
        <f>H1349-B1350</f>
        <v>-91150</v>
      </c>
      <c r="I1350" s="22">
        <v>3</v>
      </c>
      <c r="K1350" t="s">
        <v>652</v>
      </c>
      <c r="M1350" s="2">
        <v>450</v>
      </c>
    </row>
    <row r="1351" spans="2:13" ht="12.75">
      <c r="B1351" s="207">
        <v>1900</v>
      </c>
      <c r="C1351" s="1" t="s">
        <v>208</v>
      </c>
      <c r="D1351" s="12" t="s">
        <v>636</v>
      </c>
      <c r="E1351" s="1" t="s">
        <v>209</v>
      </c>
      <c r="F1351" s="77" t="s">
        <v>651</v>
      </c>
      <c r="G1351" s="27" t="s">
        <v>34</v>
      </c>
      <c r="H1351" s="6">
        <f t="shared" si="61"/>
        <v>-93050</v>
      </c>
      <c r="I1351" s="22">
        <v>3.8</v>
      </c>
      <c r="K1351" t="s">
        <v>652</v>
      </c>
      <c r="M1351" s="2">
        <v>450</v>
      </c>
    </row>
    <row r="1352" spans="2:13" ht="12.75">
      <c r="B1352" s="207">
        <v>1850</v>
      </c>
      <c r="C1352" s="1" t="s">
        <v>208</v>
      </c>
      <c r="D1352" s="12" t="s">
        <v>636</v>
      </c>
      <c r="E1352" s="1" t="s">
        <v>209</v>
      </c>
      <c r="F1352" s="77" t="s">
        <v>651</v>
      </c>
      <c r="G1352" s="27" t="s">
        <v>36</v>
      </c>
      <c r="H1352" s="6">
        <f t="shared" si="61"/>
        <v>-94900</v>
      </c>
      <c r="I1352" s="22">
        <v>3.7</v>
      </c>
      <c r="K1352" t="s">
        <v>652</v>
      </c>
      <c r="M1352" s="2">
        <v>450</v>
      </c>
    </row>
    <row r="1353" spans="2:13" ht="12.75">
      <c r="B1353" s="207">
        <v>1800</v>
      </c>
      <c r="C1353" s="1" t="s">
        <v>208</v>
      </c>
      <c r="D1353" s="1" t="s">
        <v>636</v>
      </c>
      <c r="E1353" s="1" t="s">
        <v>209</v>
      </c>
      <c r="F1353" s="77" t="s">
        <v>651</v>
      </c>
      <c r="G1353" s="27" t="s">
        <v>454</v>
      </c>
      <c r="H1353" s="6">
        <f t="shared" si="61"/>
        <v>-96700</v>
      </c>
      <c r="I1353" s="22">
        <v>3.6</v>
      </c>
      <c r="K1353" t="s">
        <v>652</v>
      </c>
      <c r="M1353" s="2">
        <v>450</v>
      </c>
    </row>
    <row r="1354" spans="2:13" ht="12.75">
      <c r="B1354" s="207">
        <v>1500</v>
      </c>
      <c r="C1354" s="1" t="s">
        <v>649</v>
      </c>
      <c r="D1354" s="1" t="s">
        <v>636</v>
      </c>
      <c r="E1354" s="1" t="s">
        <v>209</v>
      </c>
      <c r="F1354" s="77" t="s">
        <v>651</v>
      </c>
      <c r="G1354" s="27" t="s">
        <v>454</v>
      </c>
      <c r="H1354" s="6">
        <f t="shared" si="61"/>
        <v>-98200</v>
      </c>
      <c r="I1354" s="22">
        <v>3</v>
      </c>
      <c r="K1354" t="s">
        <v>652</v>
      </c>
      <c r="M1354" s="2">
        <v>450</v>
      </c>
    </row>
    <row r="1355" spans="2:13" ht="12.75">
      <c r="B1355" s="207">
        <v>1800</v>
      </c>
      <c r="C1355" s="1" t="s">
        <v>208</v>
      </c>
      <c r="D1355" s="1" t="s">
        <v>636</v>
      </c>
      <c r="E1355" s="1" t="s">
        <v>209</v>
      </c>
      <c r="F1355" s="77" t="s">
        <v>651</v>
      </c>
      <c r="G1355" s="27" t="s">
        <v>492</v>
      </c>
      <c r="H1355" s="6">
        <f>H1354-B1355</f>
        <v>-100000</v>
      </c>
      <c r="I1355" s="22">
        <v>3.6</v>
      </c>
      <c r="K1355" t="s">
        <v>652</v>
      </c>
      <c r="M1355" s="2">
        <v>450</v>
      </c>
    </row>
    <row r="1356" spans="2:13" ht="12.75">
      <c r="B1356" s="207">
        <v>1500</v>
      </c>
      <c r="C1356" s="1" t="s">
        <v>208</v>
      </c>
      <c r="D1356" s="1" t="s">
        <v>636</v>
      </c>
      <c r="E1356" s="1" t="s">
        <v>209</v>
      </c>
      <c r="F1356" s="77" t="s">
        <v>651</v>
      </c>
      <c r="G1356" s="27" t="s">
        <v>570</v>
      </c>
      <c r="H1356" s="6">
        <f t="shared" si="61"/>
        <v>-101500</v>
      </c>
      <c r="I1356" s="22">
        <v>3</v>
      </c>
      <c r="K1356" t="s">
        <v>652</v>
      </c>
      <c r="M1356" s="2">
        <v>450</v>
      </c>
    </row>
    <row r="1357" spans="2:13" ht="12.75">
      <c r="B1357" s="207">
        <v>1300</v>
      </c>
      <c r="C1357" s="1" t="s">
        <v>208</v>
      </c>
      <c r="D1357" s="1" t="s">
        <v>636</v>
      </c>
      <c r="E1357" s="1" t="s">
        <v>209</v>
      </c>
      <c r="F1357" s="77" t="s">
        <v>651</v>
      </c>
      <c r="G1357" s="27" t="s">
        <v>411</v>
      </c>
      <c r="H1357" s="6">
        <f t="shared" si="61"/>
        <v>-102800</v>
      </c>
      <c r="I1357" s="22">
        <v>2.6</v>
      </c>
      <c r="K1357" t="s">
        <v>652</v>
      </c>
      <c r="M1357" s="2">
        <v>450</v>
      </c>
    </row>
    <row r="1358" spans="2:13" ht="12.75">
      <c r="B1358" s="207">
        <v>1500</v>
      </c>
      <c r="C1358" s="1" t="s">
        <v>208</v>
      </c>
      <c r="D1358" s="1" t="s">
        <v>636</v>
      </c>
      <c r="E1358" s="1" t="s">
        <v>209</v>
      </c>
      <c r="F1358" s="77" t="s">
        <v>651</v>
      </c>
      <c r="G1358" s="27" t="s">
        <v>91</v>
      </c>
      <c r="H1358" s="6">
        <f t="shared" si="61"/>
        <v>-104300</v>
      </c>
      <c r="I1358" s="22">
        <v>3</v>
      </c>
      <c r="K1358" t="s">
        <v>652</v>
      </c>
      <c r="M1358" s="2">
        <v>450</v>
      </c>
    </row>
    <row r="1359" spans="2:13" ht="12.75">
      <c r="B1359" s="207">
        <v>1900</v>
      </c>
      <c r="C1359" s="1" t="s">
        <v>208</v>
      </c>
      <c r="D1359" s="1" t="s">
        <v>636</v>
      </c>
      <c r="E1359" s="1" t="s">
        <v>209</v>
      </c>
      <c r="F1359" s="77" t="s">
        <v>651</v>
      </c>
      <c r="G1359" s="27" t="s">
        <v>65</v>
      </c>
      <c r="H1359" s="6">
        <f t="shared" si="61"/>
        <v>-106200</v>
      </c>
      <c r="I1359" s="22">
        <v>3.8</v>
      </c>
      <c r="K1359" t="s">
        <v>652</v>
      </c>
      <c r="M1359" s="2">
        <v>450</v>
      </c>
    </row>
    <row r="1360" spans="2:13" ht="12.75">
      <c r="B1360" s="207">
        <v>1800</v>
      </c>
      <c r="C1360" s="1" t="s">
        <v>208</v>
      </c>
      <c r="D1360" s="1" t="s">
        <v>636</v>
      </c>
      <c r="E1360" s="1" t="s">
        <v>209</v>
      </c>
      <c r="F1360" s="77" t="s">
        <v>651</v>
      </c>
      <c r="G1360" s="27" t="s">
        <v>71</v>
      </c>
      <c r="H1360" s="6">
        <f>H1359-B1360</f>
        <v>-108000</v>
      </c>
      <c r="I1360" s="22">
        <v>3.6</v>
      </c>
      <c r="K1360" t="s">
        <v>652</v>
      </c>
      <c r="M1360" s="2">
        <v>450</v>
      </c>
    </row>
    <row r="1361" spans="2:13" ht="12.75">
      <c r="B1361" s="207">
        <v>1700</v>
      </c>
      <c r="C1361" s="1" t="s">
        <v>208</v>
      </c>
      <c r="D1361" s="1" t="s">
        <v>636</v>
      </c>
      <c r="E1361" s="1" t="s">
        <v>209</v>
      </c>
      <c r="F1361" s="77" t="s">
        <v>651</v>
      </c>
      <c r="G1361" s="27" t="s">
        <v>114</v>
      </c>
      <c r="H1361" s="6">
        <f t="shared" si="61"/>
        <v>-109700</v>
      </c>
      <c r="I1361" s="22">
        <v>3.4</v>
      </c>
      <c r="K1361" t="s">
        <v>652</v>
      </c>
      <c r="M1361" s="2">
        <v>450</v>
      </c>
    </row>
    <row r="1362" spans="2:13" ht="12.75">
      <c r="B1362" s="207">
        <v>1500</v>
      </c>
      <c r="C1362" s="1" t="s">
        <v>649</v>
      </c>
      <c r="D1362" s="1" t="s">
        <v>636</v>
      </c>
      <c r="E1362" s="1" t="s">
        <v>209</v>
      </c>
      <c r="F1362" s="77" t="s">
        <v>651</v>
      </c>
      <c r="G1362" s="27" t="s">
        <v>114</v>
      </c>
      <c r="H1362" s="6">
        <f t="shared" si="61"/>
        <v>-111200</v>
      </c>
      <c r="I1362" s="22">
        <v>3</v>
      </c>
      <c r="K1362" t="s">
        <v>652</v>
      </c>
      <c r="M1362" s="2">
        <v>450</v>
      </c>
    </row>
    <row r="1363" spans="2:13" ht="12.75">
      <c r="B1363" s="207">
        <v>1900</v>
      </c>
      <c r="C1363" s="1" t="s">
        <v>208</v>
      </c>
      <c r="D1363" s="1" t="s">
        <v>636</v>
      </c>
      <c r="E1363" s="1" t="s">
        <v>209</v>
      </c>
      <c r="F1363" s="77" t="s">
        <v>651</v>
      </c>
      <c r="G1363" s="27" t="s">
        <v>73</v>
      </c>
      <c r="H1363" s="6">
        <f t="shared" si="61"/>
        <v>-113100</v>
      </c>
      <c r="I1363" s="22">
        <v>3.8</v>
      </c>
      <c r="K1363" t="s">
        <v>652</v>
      </c>
      <c r="M1363" s="2">
        <v>450</v>
      </c>
    </row>
    <row r="1364" spans="2:13" ht="12.75">
      <c r="B1364" s="207">
        <v>1000</v>
      </c>
      <c r="C1364" s="1" t="s">
        <v>208</v>
      </c>
      <c r="D1364" s="1" t="s">
        <v>636</v>
      </c>
      <c r="E1364" s="1" t="s">
        <v>209</v>
      </c>
      <c r="F1364" s="77" t="s">
        <v>651</v>
      </c>
      <c r="G1364" s="27" t="s">
        <v>367</v>
      </c>
      <c r="H1364" s="6">
        <f>H1363-B1364</f>
        <v>-114100</v>
      </c>
      <c r="I1364" s="22">
        <v>2</v>
      </c>
      <c r="K1364" t="s">
        <v>652</v>
      </c>
      <c r="M1364" s="2">
        <v>450</v>
      </c>
    </row>
    <row r="1365" spans="2:13" ht="12.75">
      <c r="B1365" s="207">
        <v>1900</v>
      </c>
      <c r="C1365" s="1" t="s">
        <v>208</v>
      </c>
      <c r="D1365" s="1" t="s">
        <v>636</v>
      </c>
      <c r="E1365" s="1" t="s">
        <v>209</v>
      </c>
      <c r="F1365" s="77" t="s">
        <v>651</v>
      </c>
      <c r="G1365" s="27" t="s">
        <v>117</v>
      </c>
      <c r="H1365" s="6">
        <f t="shared" si="61"/>
        <v>-116000</v>
      </c>
      <c r="I1365" s="22">
        <v>3.8</v>
      </c>
      <c r="K1365" t="s">
        <v>652</v>
      </c>
      <c r="M1365" s="2">
        <v>450</v>
      </c>
    </row>
    <row r="1366" spans="2:13" ht="12.75">
      <c r="B1366" s="207">
        <v>1500</v>
      </c>
      <c r="C1366" s="1" t="s">
        <v>208</v>
      </c>
      <c r="D1366" s="1" t="s">
        <v>636</v>
      </c>
      <c r="E1366" s="1" t="s">
        <v>209</v>
      </c>
      <c r="F1366" s="77" t="s">
        <v>651</v>
      </c>
      <c r="G1366" s="27" t="s">
        <v>177</v>
      </c>
      <c r="H1366" s="6">
        <f t="shared" si="61"/>
        <v>-117500</v>
      </c>
      <c r="I1366" s="22">
        <v>3</v>
      </c>
      <c r="K1366" t="s">
        <v>652</v>
      </c>
      <c r="M1366" s="2">
        <v>450</v>
      </c>
    </row>
    <row r="1367" spans="2:13" ht="12.75">
      <c r="B1367" s="207">
        <v>800</v>
      </c>
      <c r="C1367" s="1" t="s">
        <v>208</v>
      </c>
      <c r="D1367" s="1" t="s">
        <v>636</v>
      </c>
      <c r="E1367" s="1" t="s">
        <v>209</v>
      </c>
      <c r="F1367" s="77" t="s">
        <v>651</v>
      </c>
      <c r="G1367" s="27" t="s">
        <v>172</v>
      </c>
      <c r="H1367" s="6">
        <f t="shared" si="61"/>
        <v>-118300</v>
      </c>
      <c r="I1367" s="22">
        <v>1.6</v>
      </c>
      <c r="K1367" t="s">
        <v>652</v>
      </c>
      <c r="M1367" s="2">
        <v>450</v>
      </c>
    </row>
    <row r="1368" spans="2:13" ht="12.75">
      <c r="B1368" s="207">
        <v>1800</v>
      </c>
      <c r="C1368" s="1" t="s">
        <v>208</v>
      </c>
      <c r="D1368" s="1" t="s">
        <v>636</v>
      </c>
      <c r="E1368" s="1" t="s">
        <v>209</v>
      </c>
      <c r="F1368" s="77" t="s">
        <v>651</v>
      </c>
      <c r="G1368" s="27" t="s">
        <v>227</v>
      </c>
      <c r="H1368" s="6">
        <f t="shared" si="61"/>
        <v>-120100</v>
      </c>
      <c r="I1368" s="22">
        <v>3.6</v>
      </c>
      <c r="K1368" t="s">
        <v>652</v>
      </c>
      <c r="M1368" s="2">
        <v>450</v>
      </c>
    </row>
    <row r="1369" spans="2:13" ht="12.75">
      <c r="B1369" s="207">
        <v>1900</v>
      </c>
      <c r="C1369" s="1" t="s">
        <v>208</v>
      </c>
      <c r="D1369" s="1" t="s">
        <v>636</v>
      </c>
      <c r="E1369" s="1" t="s">
        <v>209</v>
      </c>
      <c r="F1369" s="77" t="s">
        <v>651</v>
      </c>
      <c r="G1369" s="27" t="s">
        <v>230</v>
      </c>
      <c r="H1369" s="6">
        <f>H1368-B1369</f>
        <v>-122000</v>
      </c>
      <c r="I1369" s="22">
        <v>3.8</v>
      </c>
      <c r="K1369" t="s">
        <v>652</v>
      </c>
      <c r="M1369" s="2">
        <v>450</v>
      </c>
    </row>
    <row r="1370" spans="2:13" ht="12.75">
      <c r="B1370" s="207">
        <v>1500</v>
      </c>
      <c r="C1370" s="1" t="s">
        <v>649</v>
      </c>
      <c r="D1370" s="1" t="s">
        <v>636</v>
      </c>
      <c r="E1370" s="1" t="s">
        <v>209</v>
      </c>
      <c r="F1370" s="77" t="s">
        <v>651</v>
      </c>
      <c r="G1370" s="27" t="s">
        <v>230</v>
      </c>
      <c r="H1370" s="6">
        <f t="shared" si="61"/>
        <v>-123500</v>
      </c>
      <c r="I1370" s="22">
        <v>3</v>
      </c>
      <c r="K1370" t="s">
        <v>652</v>
      </c>
      <c r="M1370" s="2">
        <v>450</v>
      </c>
    </row>
    <row r="1371" spans="2:13" ht="12.75">
      <c r="B1371" s="207">
        <v>1800</v>
      </c>
      <c r="C1371" s="1" t="s">
        <v>208</v>
      </c>
      <c r="D1371" s="1" t="s">
        <v>636</v>
      </c>
      <c r="E1371" s="1" t="s">
        <v>209</v>
      </c>
      <c r="F1371" s="77" t="s">
        <v>651</v>
      </c>
      <c r="G1371" s="27" t="s">
        <v>232</v>
      </c>
      <c r="H1371" s="6">
        <f>H1370-B1371</f>
        <v>-125300</v>
      </c>
      <c r="I1371" s="22">
        <v>3.6</v>
      </c>
      <c r="K1371" t="s">
        <v>652</v>
      </c>
      <c r="M1371" s="2">
        <v>450</v>
      </c>
    </row>
    <row r="1372" spans="2:13" ht="12.75">
      <c r="B1372" s="207">
        <v>900</v>
      </c>
      <c r="C1372" s="1" t="s">
        <v>208</v>
      </c>
      <c r="D1372" s="1" t="s">
        <v>636</v>
      </c>
      <c r="E1372" s="1" t="s">
        <v>209</v>
      </c>
      <c r="F1372" s="77" t="s">
        <v>651</v>
      </c>
      <c r="G1372" s="27" t="s">
        <v>272</v>
      </c>
      <c r="H1372" s="6">
        <f aca="true" t="shared" si="62" ref="H1372:H1401">H1371-B1372</f>
        <v>-126200</v>
      </c>
      <c r="I1372" s="22">
        <v>1.8</v>
      </c>
      <c r="K1372" t="s">
        <v>652</v>
      </c>
      <c r="M1372" s="2">
        <v>450</v>
      </c>
    </row>
    <row r="1373" spans="2:13" ht="12.75">
      <c r="B1373" s="207">
        <v>1750</v>
      </c>
      <c r="C1373" s="1" t="s">
        <v>208</v>
      </c>
      <c r="D1373" s="1" t="s">
        <v>636</v>
      </c>
      <c r="E1373" s="1" t="s">
        <v>209</v>
      </c>
      <c r="F1373" s="77" t="s">
        <v>651</v>
      </c>
      <c r="G1373" s="27" t="s">
        <v>259</v>
      </c>
      <c r="H1373" s="6">
        <f t="shared" si="62"/>
        <v>-127950</v>
      </c>
      <c r="I1373" s="22">
        <v>3.5</v>
      </c>
      <c r="K1373" t="s">
        <v>652</v>
      </c>
      <c r="M1373" s="2">
        <v>450</v>
      </c>
    </row>
    <row r="1374" spans="2:13" ht="12.75">
      <c r="B1374" s="207">
        <v>1900</v>
      </c>
      <c r="C1374" s="1" t="s">
        <v>208</v>
      </c>
      <c r="D1374" s="1" t="s">
        <v>636</v>
      </c>
      <c r="E1374" s="1" t="s">
        <v>209</v>
      </c>
      <c r="F1374" s="77" t="s">
        <v>651</v>
      </c>
      <c r="G1374" s="27" t="s">
        <v>322</v>
      </c>
      <c r="H1374" s="6">
        <f t="shared" si="62"/>
        <v>-129850</v>
      </c>
      <c r="I1374" s="22">
        <v>3.8</v>
      </c>
      <c r="K1374" t="s">
        <v>652</v>
      </c>
      <c r="M1374" s="2">
        <v>450</v>
      </c>
    </row>
    <row r="1375" spans="1:13" s="75" customFormat="1" ht="12.75">
      <c r="A1375" s="11"/>
      <c r="B1375" s="211">
        <f>SUM(B1270:B1374)</f>
        <v>129850</v>
      </c>
      <c r="C1375" s="11"/>
      <c r="D1375" s="11"/>
      <c r="E1375" s="11" t="s">
        <v>209</v>
      </c>
      <c r="F1375" s="110"/>
      <c r="G1375" s="18"/>
      <c r="H1375" s="73">
        <v>0</v>
      </c>
      <c r="I1375" s="74">
        <f aca="true" t="shared" si="63" ref="I1375:I1399">+B1375/M1375</f>
        <v>288.55555555555554</v>
      </c>
      <c r="M1375" s="2">
        <v>450</v>
      </c>
    </row>
    <row r="1376" spans="2:13" ht="12.75">
      <c r="B1376" s="268"/>
      <c r="H1376" s="6">
        <f>H1375-B1376</f>
        <v>0</v>
      </c>
      <c r="I1376" s="22">
        <f t="shared" si="63"/>
        <v>0</v>
      </c>
      <c r="M1376" s="2">
        <v>450</v>
      </c>
    </row>
    <row r="1377" spans="2:13" ht="12.75">
      <c r="B1377" s="268"/>
      <c r="H1377" s="6">
        <f t="shared" si="62"/>
        <v>0</v>
      </c>
      <c r="I1377" s="22">
        <f>+B1377/M1377</f>
        <v>0</v>
      </c>
      <c r="M1377" s="2">
        <v>450</v>
      </c>
    </row>
    <row r="1378" spans="2:13" ht="12.75">
      <c r="B1378" s="268"/>
      <c r="H1378" s="6">
        <f t="shared" si="62"/>
        <v>0</v>
      </c>
      <c r="I1378" s="22">
        <f t="shared" si="63"/>
        <v>0</v>
      </c>
      <c r="M1378" s="2">
        <v>450</v>
      </c>
    </row>
    <row r="1379" spans="1:13" s="75" customFormat="1" ht="12.75">
      <c r="A1379" s="11"/>
      <c r="B1379" s="274">
        <f>B1385+B1393+B1397+B1409</f>
        <v>270000</v>
      </c>
      <c r="C1379" s="94" t="s">
        <v>653</v>
      </c>
      <c r="D1379" s="11"/>
      <c r="E1379" s="11"/>
      <c r="F1379" s="110"/>
      <c r="G1379" s="18"/>
      <c r="H1379" s="73">
        <f t="shared" si="62"/>
        <v>-270000</v>
      </c>
      <c r="I1379" s="74">
        <f>+B1379/M1379</f>
        <v>600</v>
      </c>
      <c r="M1379" s="2">
        <v>450</v>
      </c>
    </row>
    <row r="1380" spans="2:13" ht="12.75">
      <c r="B1380" s="268"/>
      <c r="H1380" s="6">
        <v>0</v>
      </c>
      <c r="I1380" s="22">
        <f t="shared" si="63"/>
        <v>0</v>
      </c>
      <c r="M1380" s="2">
        <v>450</v>
      </c>
    </row>
    <row r="1381" spans="2:13" ht="12.75">
      <c r="B1381" s="268"/>
      <c r="H1381" s="6">
        <f>H1380-B1381</f>
        <v>0</v>
      </c>
      <c r="I1381" s="22">
        <f t="shared" si="63"/>
        <v>0</v>
      </c>
      <c r="M1381" s="2">
        <v>450</v>
      </c>
    </row>
    <row r="1382" spans="1:13" s="75" customFormat="1" ht="12.75">
      <c r="A1382" s="11"/>
      <c r="B1382" s="275"/>
      <c r="C1382" s="91" t="s">
        <v>999</v>
      </c>
      <c r="D1382" s="11"/>
      <c r="E1382" s="11"/>
      <c r="F1382" s="110"/>
      <c r="G1382" s="18"/>
      <c r="H1382" s="73"/>
      <c r="I1382" s="74">
        <f t="shared" si="63"/>
        <v>0</v>
      </c>
      <c r="M1382" s="2">
        <v>450</v>
      </c>
    </row>
    <row r="1383" spans="1:13" s="15" customFormat="1" ht="12.75">
      <c r="A1383" s="12"/>
      <c r="B1383" s="276"/>
      <c r="C1383" s="31"/>
      <c r="D1383" s="12"/>
      <c r="E1383" s="12"/>
      <c r="F1383" s="78"/>
      <c r="G1383" s="29"/>
      <c r="H1383" s="28"/>
      <c r="I1383" s="39"/>
      <c r="M1383" s="2">
        <v>450</v>
      </c>
    </row>
    <row r="1384" spans="1:13" ht="12.75">
      <c r="A1384" s="54"/>
      <c r="B1384" s="277">
        <v>10000</v>
      </c>
      <c r="C1384" s="95" t="s">
        <v>654</v>
      </c>
      <c r="D1384" s="96" t="s">
        <v>636</v>
      </c>
      <c r="E1384" s="97" t="s">
        <v>655</v>
      </c>
      <c r="F1384" s="77" t="s">
        <v>651</v>
      </c>
      <c r="G1384" s="98" t="s">
        <v>361</v>
      </c>
      <c r="H1384" s="6">
        <f>H1381-B1384</f>
        <v>-10000</v>
      </c>
      <c r="I1384" s="22">
        <f t="shared" si="63"/>
        <v>22.22222222222222</v>
      </c>
      <c r="K1384" t="s">
        <v>652</v>
      </c>
      <c r="M1384" s="2">
        <v>450</v>
      </c>
    </row>
    <row r="1385" spans="1:13" s="75" customFormat="1" ht="12.75">
      <c r="A1385" s="11"/>
      <c r="B1385" s="278">
        <f>SUM(B1384)</f>
        <v>10000</v>
      </c>
      <c r="C1385" s="11"/>
      <c r="D1385" s="11"/>
      <c r="E1385" s="99" t="s">
        <v>655</v>
      </c>
      <c r="F1385" s="110"/>
      <c r="G1385" s="18"/>
      <c r="H1385" s="73">
        <v>0</v>
      </c>
      <c r="I1385" s="74">
        <f t="shared" si="63"/>
        <v>22.22222222222222</v>
      </c>
      <c r="M1385" s="2">
        <v>450</v>
      </c>
    </row>
    <row r="1386" spans="2:13" ht="12.75">
      <c r="B1386" s="268"/>
      <c r="H1386" s="6">
        <f t="shared" si="62"/>
        <v>0</v>
      </c>
      <c r="I1386" s="22">
        <f t="shared" si="63"/>
        <v>0</v>
      </c>
      <c r="M1386" s="2">
        <v>450</v>
      </c>
    </row>
    <row r="1387" spans="2:13" ht="12.75">
      <c r="B1387" s="268"/>
      <c r="H1387" s="6">
        <f t="shared" si="62"/>
        <v>0</v>
      </c>
      <c r="I1387" s="22">
        <f t="shared" si="63"/>
        <v>0</v>
      </c>
      <c r="M1387" s="2">
        <v>450</v>
      </c>
    </row>
    <row r="1388" spans="1:13" ht="12.75">
      <c r="A1388" s="54"/>
      <c r="B1388" s="277">
        <v>5000</v>
      </c>
      <c r="C1388" s="100" t="s">
        <v>656</v>
      </c>
      <c r="D1388" s="96" t="s">
        <v>636</v>
      </c>
      <c r="E1388" s="101" t="s">
        <v>657</v>
      </c>
      <c r="F1388" s="77" t="s">
        <v>651</v>
      </c>
      <c r="G1388" s="98" t="s">
        <v>227</v>
      </c>
      <c r="H1388" s="6">
        <f>H1387-B1388</f>
        <v>-5000</v>
      </c>
      <c r="I1388" s="22">
        <f>+B1388/M1388</f>
        <v>11.11111111111111</v>
      </c>
      <c r="K1388" t="s">
        <v>652</v>
      </c>
      <c r="M1388" s="2">
        <v>450</v>
      </c>
    </row>
    <row r="1389" spans="1:13" ht="12.75">
      <c r="A1389" s="54"/>
      <c r="B1389" s="277">
        <v>5000</v>
      </c>
      <c r="C1389" s="100" t="s">
        <v>656</v>
      </c>
      <c r="D1389" s="96" t="s">
        <v>636</v>
      </c>
      <c r="E1389" s="102" t="s">
        <v>657</v>
      </c>
      <c r="F1389" s="77" t="s">
        <v>651</v>
      </c>
      <c r="G1389" s="103" t="s">
        <v>230</v>
      </c>
      <c r="H1389" s="6">
        <f t="shared" si="62"/>
        <v>-10000</v>
      </c>
      <c r="I1389" s="22">
        <f t="shared" si="63"/>
        <v>11.11111111111111</v>
      </c>
      <c r="K1389" t="s">
        <v>652</v>
      </c>
      <c r="M1389" s="2">
        <v>450</v>
      </c>
    </row>
    <row r="1390" spans="1:13" ht="12.75">
      <c r="A1390" s="54"/>
      <c r="B1390" s="277">
        <v>5000</v>
      </c>
      <c r="C1390" s="100" t="s">
        <v>656</v>
      </c>
      <c r="D1390" s="96" t="s">
        <v>636</v>
      </c>
      <c r="E1390" s="102" t="s">
        <v>657</v>
      </c>
      <c r="F1390" s="77" t="s">
        <v>651</v>
      </c>
      <c r="G1390" s="103" t="s">
        <v>232</v>
      </c>
      <c r="H1390" s="6">
        <f t="shared" si="62"/>
        <v>-15000</v>
      </c>
      <c r="I1390" s="22">
        <f t="shared" si="63"/>
        <v>11.11111111111111</v>
      </c>
      <c r="K1390" t="s">
        <v>652</v>
      </c>
      <c r="M1390" s="2">
        <v>450</v>
      </c>
    </row>
    <row r="1391" spans="1:13" ht="12.75">
      <c r="A1391" s="54"/>
      <c r="B1391" s="277">
        <v>5000</v>
      </c>
      <c r="C1391" s="100" t="s">
        <v>658</v>
      </c>
      <c r="D1391" s="96" t="s">
        <v>636</v>
      </c>
      <c r="E1391" s="102" t="s">
        <v>657</v>
      </c>
      <c r="F1391" s="77" t="s">
        <v>651</v>
      </c>
      <c r="G1391" s="103" t="s">
        <v>232</v>
      </c>
      <c r="H1391" s="6">
        <f t="shared" si="62"/>
        <v>-20000</v>
      </c>
      <c r="I1391" s="22">
        <f t="shared" si="63"/>
        <v>11.11111111111111</v>
      </c>
      <c r="K1391" t="s">
        <v>652</v>
      </c>
      <c r="M1391" s="2">
        <v>450</v>
      </c>
    </row>
    <row r="1392" spans="1:13" ht="12.75">
      <c r="A1392" s="54"/>
      <c r="B1392" s="277">
        <v>5000</v>
      </c>
      <c r="C1392" s="100" t="s">
        <v>656</v>
      </c>
      <c r="D1392" s="96" t="s">
        <v>636</v>
      </c>
      <c r="E1392" s="102" t="s">
        <v>657</v>
      </c>
      <c r="F1392" s="77" t="s">
        <v>651</v>
      </c>
      <c r="G1392" s="103" t="s">
        <v>232</v>
      </c>
      <c r="H1392" s="6">
        <f>H1391-B1392</f>
        <v>-25000</v>
      </c>
      <c r="I1392" s="22">
        <f t="shared" si="63"/>
        <v>11.11111111111111</v>
      </c>
      <c r="K1392" t="s">
        <v>652</v>
      </c>
      <c r="M1392" s="2">
        <v>450</v>
      </c>
    </row>
    <row r="1393" spans="1:13" s="75" customFormat="1" ht="12.75">
      <c r="A1393" s="11"/>
      <c r="B1393" s="270">
        <f>SUM(B1388:B1392)</f>
        <v>25000</v>
      </c>
      <c r="C1393" s="11"/>
      <c r="D1393" s="11"/>
      <c r="E1393" s="104" t="s">
        <v>657</v>
      </c>
      <c r="F1393" s="110"/>
      <c r="G1393" s="18"/>
      <c r="H1393" s="73">
        <v>0</v>
      </c>
      <c r="I1393" s="74">
        <f t="shared" si="63"/>
        <v>55.55555555555556</v>
      </c>
      <c r="M1393" s="2">
        <v>450</v>
      </c>
    </row>
    <row r="1394" spans="2:13" ht="12.75">
      <c r="B1394" s="268"/>
      <c r="H1394" s="6">
        <f t="shared" si="62"/>
        <v>0</v>
      </c>
      <c r="I1394" s="22">
        <f t="shared" si="63"/>
        <v>0</v>
      </c>
      <c r="M1394" s="2">
        <v>450</v>
      </c>
    </row>
    <row r="1395" spans="2:13" ht="12.75">
      <c r="B1395" s="268"/>
      <c r="H1395" s="6">
        <f t="shared" si="62"/>
        <v>0</v>
      </c>
      <c r="I1395" s="22">
        <f t="shared" si="63"/>
        <v>0</v>
      </c>
      <c r="M1395" s="2">
        <v>450</v>
      </c>
    </row>
    <row r="1396" spans="1:13" ht="12.75">
      <c r="A1396" s="54"/>
      <c r="B1396" s="277">
        <v>10000</v>
      </c>
      <c r="C1396" s="95" t="s">
        <v>659</v>
      </c>
      <c r="D1396" s="96" t="s">
        <v>636</v>
      </c>
      <c r="E1396" s="101" t="s">
        <v>660</v>
      </c>
      <c r="F1396" s="77" t="s">
        <v>651</v>
      </c>
      <c r="G1396" s="98" t="s">
        <v>454</v>
      </c>
      <c r="H1396" s="6">
        <f t="shared" si="62"/>
        <v>-10000</v>
      </c>
      <c r="I1396" s="22">
        <f t="shared" si="63"/>
        <v>22.22222222222222</v>
      </c>
      <c r="K1396" t="s">
        <v>652</v>
      </c>
      <c r="M1396" s="2">
        <v>450</v>
      </c>
    </row>
    <row r="1397" spans="1:13" s="75" customFormat="1" ht="12.75">
      <c r="A1397" s="11"/>
      <c r="B1397" s="270">
        <f>SUM(B1396)</f>
        <v>10000</v>
      </c>
      <c r="C1397" s="11"/>
      <c r="D1397" s="11"/>
      <c r="E1397" s="104" t="s">
        <v>660</v>
      </c>
      <c r="F1397" s="110"/>
      <c r="G1397" s="18"/>
      <c r="H1397" s="73">
        <v>0</v>
      </c>
      <c r="I1397" s="74">
        <f t="shared" si="63"/>
        <v>22.22222222222222</v>
      </c>
      <c r="M1397" s="2">
        <v>450</v>
      </c>
    </row>
    <row r="1398" spans="2:13" ht="12.75">
      <c r="B1398" s="268"/>
      <c r="H1398" s="6">
        <f t="shared" si="62"/>
        <v>0</v>
      </c>
      <c r="I1398" s="22">
        <f t="shared" si="63"/>
        <v>0</v>
      </c>
      <c r="M1398" s="2">
        <v>450</v>
      </c>
    </row>
    <row r="1399" spans="2:13" ht="12.75">
      <c r="B1399" s="268"/>
      <c r="H1399" s="6">
        <f t="shared" si="62"/>
        <v>0</v>
      </c>
      <c r="I1399" s="22">
        <f t="shared" si="63"/>
        <v>0</v>
      </c>
      <c r="M1399" s="2">
        <v>450</v>
      </c>
    </row>
    <row r="1400" spans="2:13" ht="12.75">
      <c r="B1400" s="268">
        <v>40000</v>
      </c>
      <c r="C1400" s="105" t="s">
        <v>661</v>
      </c>
      <c r="D1400" s="96" t="s">
        <v>636</v>
      </c>
      <c r="E1400" s="97" t="s">
        <v>662</v>
      </c>
      <c r="F1400" s="77" t="s">
        <v>651</v>
      </c>
      <c r="G1400" s="106" t="s">
        <v>354</v>
      </c>
      <c r="H1400" s="6">
        <f t="shared" si="62"/>
        <v>-40000</v>
      </c>
      <c r="I1400" s="22">
        <v>80</v>
      </c>
      <c r="K1400" t="s">
        <v>652</v>
      </c>
      <c r="M1400" s="2">
        <v>450</v>
      </c>
    </row>
    <row r="1401" spans="2:13" ht="12.75">
      <c r="B1401" s="268">
        <v>25000</v>
      </c>
      <c r="C1401" s="100" t="s">
        <v>663</v>
      </c>
      <c r="D1401" s="96" t="s">
        <v>636</v>
      </c>
      <c r="E1401" s="102" t="s">
        <v>662</v>
      </c>
      <c r="F1401" s="77" t="s">
        <v>651</v>
      </c>
      <c r="G1401" s="103" t="s">
        <v>356</v>
      </c>
      <c r="H1401" s="6">
        <f t="shared" si="62"/>
        <v>-65000</v>
      </c>
      <c r="I1401" s="22">
        <v>50</v>
      </c>
      <c r="K1401" t="s">
        <v>652</v>
      </c>
      <c r="M1401" s="2">
        <v>450</v>
      </c>
    </row>
    <row r="1402" spans="2:13" ht="12.75">
      <c r="B1402" s="268">
        <v>40000</v>
      </c>
      <c r="C1402" s="100" t="s">
        <v>664</v>
      </c>
      <c r="D1402" s="96" t="s">
        <v>636</v>
      </c>
      <c r="E1402" s="102" t="s">
        <v>662</v>
      </c>
      <c r="F1402" s="77" t="s">
        <v>651</v>
      </c>
      <c r="G1402" s="103" t="s">
        <v>432</v>
      </c>
      <c r="H1402" s="6">
        <f>H1401-B1402</f>
        <v>-105000</v>
      </c>
      <c r="I1402" s="22">
        <v>80</v>
      </c>
      <c r="K1402" t="s">
        <v>652</v>
      </c>
      <c r="M1402" s="2">
        <v>450</v>
      </c>
    </row>
    <row r="1403" spans="1:13" ht="12.75">
      <c r="A1403" s="54"/>
      <c r="B1403" s="277">
        <v>5000</v>
      </c>
      <c r="C1403" s="100" t="s">
        <v>658</v>
      </c>
      <c r="D1403" s="96" t="s">
        <v>636</v>
      </c>
      <c r="E1403" s="102" t="s">
        <v>662</v>
      </c>
      <c r="F1403" s="77" t="s">
        <v>651</v>
      </c>
      <c r="G1403" s="103" t="s">
        <v>432</v>
      </c>
      <c r="H1403" s="6">
        <f aca="true" t="shared" si="64" ref="H1403:H1426">H1402-B1403</f>
        <v>-110000</v>
      </c>
      <c r="I1403" s="22">
        <v>10</v>
      </c>
      <c r="K1403" t="s">
        <v>652</v>
      </c>
      <c r="M1403" s="2">
        <v>450</v>
      </c>
    </row>
    <row r="1404" spans="1:13" ht="12.75">
      <c r="A1404" s="54"/>
      <c r="B1404" s="277">
        <v>5000</v>
      </c>
      <c r="C1404" s="100" t="s">
        <v>656</v>
      </c>
      <c r="D1404" s="96" t="s">
        <v>636</v>
      </c>
      <c r="E1404" s="102" t="s">
        <v>662</v>
      </c>
      <c r="F1404" s="77" t="s">
        <v>651</v>
      </c>
      <c r="G1404" s="103" t="s">
        <v>432</v>
      </c>
      <c r="H1404" s="6">
        <f t="shared" si="64"/>
        <v>-115000</v>
      </c>
      <c r="I1404" s="22">
        <v>10</v>
      </c>
      <c r="K1404" t="s">
        <v>652</v>
      </c>
      <c r="M1404" s="2">
        <v>450</v>
      </c>
    </row>
    <row r="1405" spans="1:13" ht="12.75">
      <c r="A1405" s="54"/>
      <c r="B1405" s="277">
        <v>40000</v>
      </c>
      <c r="C1405" s="100" t="s">
        <v>664</v>
      </c>
      <c r="D1405" s="96" t="s">
        <v>636</v>
      </c>
      <c r="E1405" s="102" t="s">
        <v>662</v>
      </c>
      <c r="F1405" s="77" t="s">
        <v>651</v>
      </c>
      <c r="G1405" s="103" t="s">
        <v>105</v>
      </c>
      <c r="H1405" s="6">
        <f t="shared" si="64"/>
        <v>-155000</v>
      </c>
      <c r="I1405" s="22">
        <v>80</v>
      </c>
      <c r="K1405" t="s">
        <v>652</v>
      </c>
      <c r="M1405" s="2">
        <v>450</v>
      </c>
    </row>
    <row r="1406" spans="1:13" ht="12.75">
      <c r="A1406" s="54"/>
      <c r="B1406" s="277">
        <v>5000</v>
      </c>
      <c r="C1406" s="100" t="s">
        <v>656</v>
      </c>
      <c r="D1406" s="96" t="s">
        <v>636</v>
      </c>
      <c r="E1406" s="102" t="s">
        <v>662</v>
      </c>
      <c r="F1406" s="77" t="s">
        <v>651</v>
      </c>
      <c r="G1406" s="103" t="s">
        <v>105</v>
      </c>
      <c r="H1406" s="6">
        <f t="shared" si="64"/>
        <v>-160000</v>
      </c>
      <c r="I1406" s="22">
        <v>10</v>
      </c>
      <c r="K1406" t="s">
        <v>652</v>
      </c>
      <c r="M1406" s="2">
        <v>450</v>
      </c>
    </row>
    <row r="1407" spans="1:13" ht="12.75">
      <c r="A1407" s="54"/>
      <c r="B1407" s="277">
        <v>5000</v>
      </c>
      <c r="C1407" s="100" t="s">
        <v>656</v>
      </c>
      <c r="D1407" s="96" t="s">
        <v>636</v>
      </c>
      <c r="E1407" s="102" t="s">
        <v>662</v>
      </c>
      <c r="F1407" s="77" t="s">
        <v>651</v>
      </c>
      <c r="G1407" s="103" t="s">
        <v>105</v>
      </c>
      <c r="H1407" s="6">
        <f t="shared" si="64"/>
        <v>-165000</v>
      </c>
      <c r="I1407" s="22">
        <v>10</v>
      </c>
      <c r="K1407" t="s">
        <v>652</v>
      </c>
      <c r="M1407" s="2">
        <v>450</v>
      </c>
    </row>
    <row r="1408" spans="1:13" ht="12.75">
      <c r="A1408" s="54"/>
      <c r="B1408" s="277">
        <v>60000</v>
      </c>
      <c r="C1408" s="100" t="s">
        <v>663</v>
      </c>
      <c r="D1408" s="96" t="s">
        <v>636</v>
      </c>
      <c r="E1408" s="101" t="s">
        <v>662</v>
      </c>
      <c r="F1408" s="77" t="s">
        <v>651</v>
      </c>
      <c r="G1408" s="98" t="s">
        <v>367</v>
      </c>
      <c r="H1408" s="6">
        <f t="shared" si="64"/>
        <v>-225000</v>
      </c>
      <c r="I1408" s="22">
        <v>120</v>
      </c>
      <c r="K1408" t="s">
        <v>652</v>
      </c>
      <c r="M1408" s="2">
        <v>450</v>
      </c>
    </row>
    <row r="1409" spans="1:13" s="75" customFormat="1" ht="12.75">
      <c r="A1409" s="11"/>
      <c r="B1409" s="270">
        <f>SUM(B1400:B1408)</f>
        <v>225000</v>
      </c>
      <c r="C1409" s="11"/>
      <c r="D1409" s="11"/>
      <c r="E1409" s="104" t="s">
        <v>662</v>
      </c>
      <c r="F1409" s="110"/>
      <c r="G1409" s="18"/>
      <c r="H1409" s="73">
        <v>0</v>
      </c>
      <c r="I1409" s="74">
        <f aca="true" t="shared" si="65" ref="I1409:I1419">+B1409/M1409</f>
        <v>500</v>
      </c>
      <c r="M1409" s="2">
        <v>450</v>
      </c>
    </row>
    <row r="1410" spans="8:13" ht="12.75">
      <c r="H1410" s="6">
        <f t="shared" si="64"/>
        <v>0</v>
      </c>
      <c r="I1410" s="22">
        <f t="shared" si="65"/>
        <v>0</v>
      </c>
      <c r="M1410" s="2">
        <v>450</v>
      </c>
    </row>
    <row r="1411" spans="8:13" ht="12.75">
      <c r="H1411" s="6">
        <f t="shared" si="64"/>
        <v>0</v>
      </c>
      <c r="I1411" s="22">
        <f t="shared" si="65"/>
        <v>0</v>
      </c>
      <c r="M1411" s="2">
        <v>450</v>
      </c>
    </row>
    <row r="1412" spans="8:13" ht="12.75">
      <c r="H1412" s="6">
        <f t="shared" si="64"/>
        <v>0</v>
      </c>
      <c r="I1412" s="22">
        <f t="shared" si="65"/>
        <v>0</v>
      </c>
      <c r="M1412" s="2">
        <v>450</v>
      </c>
    </row>
    <row r="1413" spans="1:13" s="75" customFormat="1" ht="12.75">
      <c r="A1413" s="11"/>
      <c r="B1413" s="263">
        <f>B1417+B1422</f>
        <v>35000</v>
      </c>
      <c r="C1413" s="94" t="s">
        <v>665</v>
      </c>
      <c r="D1413" s="11"/>
      <c r="E1413" s="11"/>
      <c r="F1413" s="110"/>
      <c r="G1413" s="18"/>
      <c r="H1413" s="73">
        <f t="shared" si="64"/>
        <v>-35000</v>
      </c>
      <c r="I1413" s="74">
        <f t="shared" si="65"/>
        <v>77.77777777777777</v>
      </c>
      <c r="M1413" s="2">
        <v>450</v>
      </c>
    </row>
    <row r="1414" spans="2:13" ht="12.75">
      <c r="B1414" s="261"/>
      <c r="H1414" s="6">
        <v>0</v>
      </c>
      <c r="I1414" s="22">
        <f t="shared" si="65"/>
        <v>0</v>
      </c>
      <c r="M1414" s="2">
        <v>450</v>
      </c>
    </row>
    <row r="1415" spans="1:13" s="15" customFormat="1" ht="12.75">
      <c r="A1415" s="12"/>
      <c r="B1415" s="139"/>
      <c r="C1415" s="31"/>
      <c r="D1415" s="12"/>
      <c r="E1415" s="12"/>
      <c r="F1415" s="78"/>
      <c r="G1415" s="29"/>
      <c r="H1415" s="28"/>
      <c r="I1415" s="39"/>
      <c r="M1415" s="2">
        <v>450</v>
      </c>
    </row>
    <row r="1416" spans="2:13" ht="12.75">
      <c r="B1416" s="261">
        <v>5000</v>
      </c>
      <c r="C1416" s="1" t="s">
        <v>666</v>
      </c>
      <c r="D1416" s="1" t="s">
        <v>636</v>
      </c>
      <c r="E1416" s="1" t="s">
        <v>667</v>
      </c>
      <c r="F1416" s="77" t="s">
        <v>668</v>
      </c>
      <c r="G1416" s="27" t="s">
        <v>272</v>
      </c>
      <c r="H1416" s="6">
        <f>H1415-B1416</f>
        <v>-5000</v>
      </c>
      <c r="I1416" s="22">
        <f t="shared" si="65"/>
        <v>11.11111111111111</v>
      </c>
      <c r="K1416" t="s">
        <v>652</v>
      </c>
      <c r="M1416" s="2">
        <v>450</v>
      </c>
    </row>
    <row r="1417" spans="1:13" s="75" customFormat="1" ht="12.75">
      <c r="A1417" s="11"/>
      <c r="B1417" s="260">
        <f>SUM(B1416)</f>
        <v>5000</v>
      </c>
      <c r="C1417" s="11"/>
      <c r="D1417" s="11"/>
      <c r="E1417" s="11" t="s">
        <v>667</v>
      </c>
      <c r="F1417" s="110"/>
      <c r="G1417" s="18"/>
      <c r="H1417" s="73"/>
      <c r="I1417" s="74">
        <f t="shared" si="65"/>
        <v>11.11111111111111</v>
      </c>
      <c r="M1417" s="2">
        <v>450</v>
      </c>
    </row>
    <row r="1418" spans="2:13" ht="12.75">
      <c r="B1418" s="261"/>
      <c r="H1418" s="6">
        <f t="shared" si="64"/>
        <v>0</v>
      </c>
      <c r="I1418" s="22">
        <f t="shared" si="65"/>
        <v>0</v>
      </c>
      <c r="M1418" s="2">
        <v>450</v>
      </c>
    </row>
    <row r="1419" spans="2:13" ht="12.75">
      <c r="B1419" s="261"/>
      <c r="H1419" s="6">
        <f t="shared" si="64"/>
        <v>0</v>
      </c>
      <c r="I1419" s="22">
        <f t="shared" si="65"/>
        <v>0</v>
      </c>
      <c r="M1419" s="2">
        <v>450</v>
      </c>
    </row>
    <row r="1420" spans="1:13" ht="12.75">
      <c r="A1420" s="12"/>
      <c r="B1420" s="262">
        <v>15000</v>
      </c>
      <c r="C1420" s="12" t="s">
        <v>669</v>
      </c>
      <c r="D1420" s="12" t="s">
        <v>636</v>
      </c>
      <c r="E1420" s="12" t="s">
        <v>662</v>
      </c>
      <c r="F1420" s="77" t="s">
        <v>670</v>
      </c>
      <c r="G1420" s="29" t="s">
        <v>356</v>
      </c>
      <c r="H1420" s="6">
        <f t="shared" si="64"/>
        <v>-15000</v>
      </c>
      <c r="I1420" s="39">
        <v>30</v>
      </c>
      <c r="J1420" s="15"/>
      <c r="K1420" t="s">
        <v>652</v>
      </c>
      <c r="L1420" s="15"/>
      <c r="M1420" s="2">
        <v>450</v>
      </c>
    </row>
    <row r="1421" spans="2:13" ht="12.75">
      <c r="B1421" s="261">
        <v>15000</v>
      </c>
      <c r="C1421" s="1" t="s">
        <v>669</v>
      </c>
      <c r="D1421" s="1" t="s">
        <v>636</v>
      </c>
      <c r="E1421" s="12" t="s">
        <v>662</v>
      </c>
      <c r="F1421" s="77" t="s">
        <v>671</v>
      </c>
      <c r="G1421" s="27" t="s">
        <v>367</v>
      </c>
      <c r="H1421" s="6">
        <f t="shared" si="64"/>
        <v>-30000</v>
      </c>
      <c r="I1421" s="22">
        <v>30</v>
      </c>
      <c r="K1421" t="s">
        <v>652</v>
      </c>
      <c r="M1421" s="2">
        <v>450</v>
      </c>
    </row>
    <row r="1422" spans="1:13" s="75" customFormat="1" ht="12.75">
      <c r="A1422" s="11"/>
      <c r="B1422" s="260">
        <f>SUM(B1420:B1421)</f>
        <v>30000</v>
      </c>
      <c r="C1422" s="11"/>
      <c r="D1422" s="11"/>
      <c r="E1422" s="11" t="s">
        <v>662</v>
      </c>
      <c r="F1422" s="110"/>
      <c r="G1422" s="18"/>
      <c r="H1422" s="73">
        <v>0</v>
      </c>
      <c r="I1422" s="74">
        <f>+B1422/M1422</f>
        <v>66.66666666666667</v>
      </c>
      <c r="M1422" s="2">
        <v>450</v>
      </c>
    </row>
    <row r="1423" spans="2:13" ht="12.75">
      <c r="B1423" s="261"/>
      <c r="H1423" s="6">
        <f t="shared" si="64"/>
        <v>0</v>
      </c>
      <c r="I1423" s="22">
        <f>+B1423/M1423</f>
        <v>0</v>
      </c>
      <c r="M1423" s="2">
        <v>450</v>
      </c>
    </row>
    <row r="1424" spans="2:13" ht="12.75">
      <c r="B1424" s="261"/>
      <c r="H1424" s="6">
        <f t="shared" si="64"/>
        <v>0</v>
      </c>
      <c r="I1424" s="22">
        <f>+B1424/M1424</f>
        <v>0</v>
      </c>
      <c r="M1424" s="2">
        <v>450</v>
      </c>
    </row>
    <row r="1425" spans="2:13" ht="12.75">
      <c r="B1425" s="261"/>
      <c r="H1425" s="6">
        <f t="shared" si="64"/>
        <v>0</v>
      </c>
      <c r="I1425" s="22">
        <f>+B1425/M1425</f>
        <v>0</v>
      </c>
      <c r="M1425" s="2">
        <v>450</v>
      </c>
    </row>
    <row r="1426" spans="2:13" ht="12.75">
      <c r="B1426" s="187">
        <v>1800</v>
      </c>
      <c r="C1426" s="12" t="s">
        <v>672</v>
      </c>
      <c r="D1426" s="12" t="s">
        <v>636</v>
      </c>
      <c r="E1426" s="1" t="s">
        <v>154</v>
      </c>
      <c r="F1426" s="77" t="s">
        <v>673</v>
      </c>
      <c r="G1426" s="27" t="s">
        <v>432</v>
      </c>
      <c r="H1426" s="6">
        <f t="shared" si="64"/>
        <v>-1800</v>
      </c>
      <c r="I1426" s="22">
        <v>3.6</v>
      </c>
      <c r="K1426" t="s">
        <v>604</v>
      </c>
      <c r="M1426" s="2">
        <v>450</v>
      </c>
    </row>
    <row r="1427" spans="2:13" ht="12.75">
      <c r="B1427" s="187">
        <v>1350</v>
      </c>
      <c r="C1427" s="12" t="s">
        <v>674</v>
      </c>
      <c r="D1427" s="12" t="s">
        <v>636</v>
      </c>
      <c r="E1427" s="1" t="s">
        <v>154</v>
      </c>
      <c r="F1427" s="77" t="s">
        <v>673</v>
      </c>
      <c r="G1427" s="27" t="s">
        <v>432</v>
      </c>
      <c r="H1427" s="6">
        <f>H1426-B1427</f>
        <v>-3150</v>
      </c>
      <c r="I1427" s="22">
        <v>2.7</v>
      </c>
      <c r="K1427" t="s">
        <v>604</v>
      </c>
      <c r="M1427" s="2">
        <v>450</v>
      </c>
    </row>
    <row r="1428" spans="2:13" ht="12.75">
      <c r="B1428" s="187">
        <v>4400</v>
      </c>
      <c r="C1428" s="12" t="s">
        <v>675</v>
      </c>
      <c r="D1428" s="12" t="s">
        <v>636</v>
      </c>
      <c r="E1428" s="1" t="s">
        <v>154</v>
      </c>
      <c r="F1428" s="77" t="s">
        <v>676</v>
      </c>
      <c r="G1428" s="27" t="s">
        <v>406</v>
      </c>
      <c r="H1428" s="6">
        <f aca="true" t="shared" si="66" ref="H1428:H1463">H1427-B1428</f>
        <v>-7550</v>
      </c>
      <c r="I1428" s="22">
        <v>8.8</v>
      </c>
      <c r="K1428" t="s">
        <v>604</v>
      </c>
      <c r="M1428" s="2">
        <v>450</v>
      </c>
    </row>
    <row r="1429" spans="2:13" ht="12.75">
      <c r="B1429" s="187">
        <v>800</v>
      </c>
      <c r="C1429" s="12" t="s">
        <v>677</v>
      </c>
      <c r="D1429" s="1" t="s">
        <v>636</v>
      </c>
      <c r="E1429" s="1" t="s">
        <v>154</v>
      </c>
      <c r="F1429" s="77" t="s">
        <v>678</v>
      </c>
      <c r="G1429" s="27" t="s">
        <v>65</v>
      </c>
      <c r="H1429" s="6">
        <f t="shared" si="66"/>
        <v>-8350</v>
      </c>
      <c r="I1429" s="22">
        <v>1.6</v>
      </c>
      <c r="K1429" t="s">
        <v>604</v>
      </c>
      <c r="M1429" s="2">
        <v>450</v>
      </c>
    </row>
    <row r="1430" spans="2:13" ht="12.75">
      <c r="B1430" s="187">
        <v>1200</v>
      </c>
      <c r="C1430" s="12" t="s">
        <v>679</v>
      </c>
      <c r="D1430" s="1" t="s">
        <v>636</v>
      </c>
      <c r="E1430" s="1" t="s">
        <v>154</v>
      </c>
      <c r="F1430" s="77" t="s">
        <v>680</v>
      </c>
      <c r="G1430" s="27" t="s">
        <v>71</v>
      </c>
      <c r="H1430" s="6">
        <f t="shared" si="66"/>
        <v>-9550</v>
      </c>
      <c r="I1430" s="22">
        <v>2.4</v>
      </c>
      <c r="K1430" t="s">
        <v>604</v>
      </c>
      <c r="M1430" s="2">
        <v>450</v>
      </c>
    </row>
    <row r="1431" spans="2:13" ht="12.75">
      <c r="B1431" s="187">
        <v>6000</v>
      </c>
      <c r="C1431" s="12" t="s">
        <v>681</v>
      </c>
      <c r="D1431" s="1" t="s">
        <v>636</v>
      </c>
      <c r="E1431" s="1" t="s">
        <v>154</v>
      </c>
      <c r="F1431" s="77" t="s">
        <v>682</v>
      </c>
      <c r="G1431" s="27" t="s">
        <v>172</v>
      </c>
      <c r="H1431" s="6">
        <f t="shared" si="66"/>
        <v>-15550</v>
      </c>
      <c r="I1431" s="22">
        <v>12</v>
      </c>
      <c r="K1431" t="s">
        <v>604</v>
      </c>
      <c r="M1431" s="2">
        <v>450</v>
      </c>
    </row>
    <row r="1432" spans="2:13" ht="12.75">
      <c r="B1432" s="187">
        <v>9600</v>
      </c>
      <c r="C1432" s="12" t="s">
        <v>683</v>
      </c>
      <c r="D1432" s="1" t="s">
        <v>636</v>
      </c>
      <c r="E1432" s="1" t="s">
        <v>154</v>
      </c>
      <c r="F1432" s="77" t="s">
        <v>684</v>
      </c>
      <c r="G1432" s="27" t="s">
        <v>230</v>
      </c>
      <c r="H1432" s="6">
        <f t="shared" si="66"/>
        <v>-25150</v>
      </c>
      <c r="I1432" s="22">
        <v>19.2</v>
      </c>
      <c r="K1432" t="s">
        <v>604</v>
      </c>
      <c r="M1432" s="2">
        <v>450</v>
      </c>
    </row>
    <row r="1433" spans="2:13" ht="12.75">
      <c r="B1433" s="187">
        <v>2025</v>
      </c>
      <c r="C1433" s="1" t="s">
        <v>983</v>
      </c>
      <c r="D1433" s="12" t="s">
        <v>636</v>
      </c>
      <c r="E1433" s="1" t="s">
        <v>154</v>
      </c>
      <c r="F1433" s="77" t="s">
        <v>685</v>
      </c>
      <c r="G1433" s="27" t="s">
        <v>358</v>
      </c>
      <c r="H1433" s="6">
        <f t="shared" si="66"/>
        <v>-27175</v>
      </c>
      <c r="I1433" s="22">
        <v>4.05</v>
      </c>
      <c r="K1433" t="s">
        <v>583</v>
      </c>
      <c r="M1433" s="2">
        <v>450</v>
      </c>
    </row>
    <row r="1434" spans="2:13" ht="12.75">
      <c r="B1434" s="187">
        <v>3920</v>
      </c>
      <c r="C1434" s="12" t="s">
        <v>686</v>
      </c>
      <c r="D1434" s="1" t="s">
        <v>636</v>
      </c>
      <c r="E1434" s="1" t="s">
        <v>154</v>
      </c>
      <c r="F1434" s="77" t="s">
        <v>687</v>
      </c>
      <c r="G1434" s="27" t="s">
        <v>73</v>
      </c>
      <c r="H1434" s="6">
        <f t="shared" si="66"/>
        <v>-31095</v>
      </c>
      <c r="I1434" s="22">
        <v>7.84</v>
      </c>
      <c r="K1434" t="s">
        <v>583</v>
      </c>
      <c r="M1434" s="2">
        <v>450</v>
      </c>
    </row>
    <row r="1435" spans="2:13" ht="12.75">
      <c r="B1435" s="187">
        <v>800</v>
      </c>
      <c r="C1435" s="12" t="s">
        <v>688</v>
      </c>
      <c r="D1435" s="1" t="s">
        <v>636</v>
      </c>
      <c r="E1435" s="1" t="s">
        <v>154</v>
      </c>
      <c r="F1435" s="77" t="s">
        <v>687</v>
      </c>
      <c r="G1435" s="27" t="s">
        <v>73</v>
      </c>
      <c r="H1435" s="6">
        <f t="shared" si="66"/>
        <v>-31895</v>
      </c>
      <c r="I1435" s="22">
        <v>1.6</v>
      </c>
      <c r="K1435" t="s">
        <v>583</v>
      </c>
      <c r="M1435" s="2">
        <v>450</v>
      </c>
    </row>
    <row r="1436" spans="2:13" ht="12.75">
      <c r="B1436" s="187">
        <v>4000</v>
      </c>
      <c r="C1436" s="1" t="s">
        <v>689</v>
      </c>
      <c r="D1436" s="1" t="s">
        <v>636</v>
      </c>
      <c r="E1436" s="1" t="s">
        <v>154</v>
      </c>
      <c r="F1436" s="77" t="s">
        <v>690</v>
      </c>
      <c r="G1436" s="27" t="s">
        <v>177</v>
      </c>
      <c r="H1436" s="6">
        <f t="shared" si="66"/>
        <v>-35895</v>
      </c>
      <c r="I1436" s="22">
        <v>8</v>
      </c>
      <c r="K1436" t="s">
        <v>583</v>
      </c>
      <c r="M1436" s="2">
        <v>450</v>
      </c>
    </row>
    <row r="1437" spans="2:13" ht="12.75">
      <c r="B1437" s="187">
        <v>7500</v>
      </c>
      <c r="C1437" s="1" t="s">
        <v>691</v>
      </c>
      <c r="D1437" s="1" t="s">
        <v>636</v>
      </c>
      <c r="E1437" s="1" t="s">
        <v>154</v>
      </c>
      <c r="F1437" s="77" t="s">
        <v>690</v>
      </c>
      <c r="G1437" s="27" t="s">
        <v>177</v>
      </c>
      <c r="H1437" s="6">
        <f t="shared" si="66"/>
        <v>-43395</v>
      </c>
      <c r="I1437" s="22">
        <v>15</v>
      </c>
      <c r="K1437" t="s">
        <v>583</v>
      </c>
      <c r="M1437" s="2">
        <v>450</v>
      </c>
    </row>
    <row r="1438" spans="2:13" ht="12.75">
      <c r="B1438" s="155">
        <v>2500</v>
      </c>
      <c r="C1438" s="12" t="s">
        <v>692</v>
      </c>
      <c r="D1438" s="12" t="s">
        <v>636</v>
      </c>
      <c r="E1438" s="12" t="s">
        <v>154</v>
      </c>
      <c r="F1438" s="77" t="s">
        <v>693</v>
      </c>
      <c r="G1438" s="30" t="s">
        <v>358</v>
      </c>
      <c r="H1438" s="6">
        <f t="shared" si="66"/>
        <v>-45895</v>
      </c>
      <c r="I1438" s="22">
        <v>5</v>
      </c>
      <c r="K1438" t="s">
        <v>621</v>
      </c>
      <c r="M1438" s="2">
        <v>450</v>
      </c>
    </row>
    <row r="1439" spans="2:13" ht="12.75">
      <c r="B1439" s="155">
        <v>500</v>
      </c>
      <c r="C1439" s="1" t="s">
        <v>694</v>
      </c>
      <c r="D1439" s="12" t="s">
        <v>636</v>
      </c>
      <c r="E1439" s="1" t="s">
        <v>154</v>
      </c>
      <c r="F1439" s="77" t="s">
        <v>695</v>
      </c>
      <c r="G1439" s="30" t="s">
        <v>432</v>
      </c>
      <c r="H1439" s="6">
        <f t="shared" si="66"/>
        <v>-46395</v>
      </c>
      <c r="I1439" s="22">
        <v>1</v>
      </c>
      <c r="K1439" t="s">
        <v>621</v>
      </c>
      <c r="M1439" s="2">
        <v>450</v>
      </c>
    </row>
    <row r="1440" spans="2:13" ht="12.75">
      <c r="B1440" s="155">
        <v>3500</v>
      </c>
      <c r="C1440" s="12" t="s">
        <v>696</v>
      </c>
      <c r="D1440" s="12" t="s">
        <v>636</v>
      </c>
      <c r="E1440" s="12" t="s">
        <v>154</v>
      </c>
      <c r="F1440" s="77" t="s">
        <v>697</v>
      </c>
      <c r="G1440" s="30" t="s">
        <v>432</v>
      </c>
      <c r="H1440" s="6">
        <f t="shared" si="66"/>
        <v>-49895</v>
      </c>
      <c r="I1440" s="22">
        <v>7</v>
      </c>
      <c r="K1440" t="s">
        <v>621</v>
      </c>
      <c r="M1440" s="2">
        <v>450</v>
      </c>
    </row>
    <row r="1441" spans="2:13" ht="12.75">
      <c r="B1441" s="187">
        <v>675</v>
      </c>
      <c r="C1441" s="12" t="s">
        <v>698</v>
      </c>
      <c r="D1441" s="1" t="s">
        <v>636</v>
      </c>
      <c r="E1441" s="12" t="s">
        <v>154</v>
      </c>
      <c r="F1441" s="77" t="s">
        <v>699</v>
      </c>
      <c r="G1441" s="27" t="s">
        <v>177</v>
      </c>
      <c r="H1441" s="6">
        <f t="shared" si="66"/>
        <v>-50570</v>
      </c>
      <c r="I1441" s="22">
        <v>1.35</v>
      </c>
      <c r="K1441" t="s">
        <v>621</v>
      </c>
      <c r="M1441" s="2">
        <v>450</v>
      </c>
    </row>
    <row r="1442" spans="2:13" ht="12.75">
      <c r="B1442" s="187">
        <v>6420</v>
      </c>
      <c r="C1442" s="12" t="s">
        <v>700</v>
      </c>
      <c r="D1442" s="1" t="s">
        <v>636</v>
      </c>
      <c r="E1442" s="12" t="s">
        <v>154</v>
      </c>
      <c r="F1442" s="77" t="s">
        <v>701</v>
      </c>
      <c r="G1442" s="27" t="s">
        <v>227</v>
      </c>
      <c r="H1442" s="6">
        <f>H1441-B1442</f>
        <v>-56990</v>
      </c>
      <c r="I1442" s="22">
        <v>12.84</v>
      </c>
      <c r="K1442" t="s">
        <v>621</v>
      </c>
      <c r="M1442" s="2">
        <v>450</v>
      </c>
    </row>
    <row r="1443" spans="2:13" ht="12.75">
      <c r="B1443" s="187">
        <v>500</v>
      </c>
      <c r="C1443" s="12" t="s">
        <v>702</v>
      </c>
      <c r="D1443" s="1" t="s">
        <v>636</v>
      </c>
      <c r="E1443" s="12" t="s">
        <v>154</v>
      </c>
      <c r="F1443" s="77" t="s">
        <v>701</v>
      </c>
      <c r="G1443" s="27" t="s">
        <v>227</v>
      </c>
      <c r="H1443" s="6">
        <f t="shared" si="66"/>
        <v>-57490</v>
      </c>
      <c r="I1443" s="22">
        <v>1</v>
      </c>
      <c r="K1443" t="s">
        <v>621</v>
      </c>
      <c r="M1443" s="2">
        <v>450</v>
      </c>
    </row>
    <row r="1444" spans="2:13" ht="12.75">
      <c r="B1444" s="187">
        <v>2050</v>
      </c>
      <c r="C1444" s="1" t="s">
        <v>703</v>
      </c>
      <c r="D1444" s="1" t="s">
        <v>636</v>
      </c>
      <c r="E1444" s="1" t="s">
        <v>154</v>
      </c>
      <c r="F1444" s="77" t="s">
        <v>704</v>
      </c>
      <c r="G1444" s="27" t="s">
        <v>259</v>
      </c>
      <c r="H1444" s="6">
        <f t="shared" si="66"/>
        <v>-59540</v>
      </c>
      <c r="I1444" s="22">
        <v>4.1</v>
      </c>
      <c r="K1444" t="s">
        <v>621</v>
      </c>
      <c r="M1444" s="2">
        <v>450</v>
      </c>
    </row>
    <row r="1445" spans="1:13" s="75" customFormat="1" ht="12.75">
      <c r="A1445" s="11"/>
      <c r="B1445" s="264">
        <f>SUM(B1426:B1444)</f>
        <v>59540</v>
      </c>
      <c r="C1445" s="11"/>
      <c r="D1445" s="11"/>
      <c r="E1445" s="11" t="s">
        <v>154</v>
      </c>
      <c r="F1445" s="110"/>
      <c r="G1445" s="18"/>
      <c r="H1445" s="73">
        <v>0</v>
      </c>
      <c r="I1445" s="74">
        <f>+B1445/M1445</f>
        <v>132.3111111111111</v>
      </c>
      <c r="M1445" s="2">
        <v>450</v>
      </c>
    </row>
    <row r="1446" spans="8:13" ht="12.75">
      <c r="H1446" s="6">
        <f t="shared" si="66"/>
        <v>0</v>
      </c>
      <c r="I1446" s="22">
        <f aca="true" t="shared" si="67" ref="I1446:I1466">+B1446/M1446</f>
        <v>0</v>
      </c>
      <c r="M1446" s="2">
        <v>450</v>
      </c>
    </row>
    <row r="1447" spans="8:13" ht="12.75">
      <c r="H1447" s="6">
        <f t="shared" si="66"/>
        <v>0</v>
      </c>
      <c r="I1447" s="22">
        <f t="shared" si="67"/>
        <v>0</v>
      </c>
      <c r="M1447" s="2">
        <v>450</v>
      </c>
    </row>
    <row r="1448" spans="1:13" ht="12.75">
      <c r="A1448" s="12"/>
      <c r="B1448" s="272">
        <v>180000</v>
      </c>
      <c r="C1448" s="1" t="s">
        <v>705</v>
      </c>
      <c r="F1448" s="56" t="s">
        <v>394</v>
      </c>
      <c r="G1448" s="29" t="s">
        <v>117</v>
      </c>
      <c r="H1448" s="6">
        <f t="shared" si="66"/>
        <v>-180000</v>
      </c>
      <c r="I1448" s="22">
        <f t="shared" si="67"/>
        <v>400</v>
      </c>
      <c r="M1448" s="2">
        <v>450</v>
      </c>
    </row>
    <row r="1449" spans="1:13" ht="12.75">
      <c r="A1449" s="12"/>
      <c r="B1449" s="272">
        <v>40000</v>
      </c>
      <c r="C1449" s="1" t="s">
        <v>705</v>
      </c>
      <c r="E1449" s="1" t="s">
        <v>398</v>
      </c>
      <c r="F1449" s="56"/>
      <c r="G1449" s="29" t="s">
        <v>117</v>
      </c>
      <c r="H1449" s="6">
        <f t="shared" si="66"/>
        <v>-220000</v>
      </c>
      <c r="I1449" s="22">
        <f t="shared" si="67"/>
        <v>88.88888888888889</v>
      </c>
      <c r="M1449" s="2">
        <v>450</v>
      </c>
    </row>
    <row r="1450" spans="1:13" s="15" customFormat="1" ht="12.75">
      <c r="A1450" s="12"/>
      <c r="B1450" s="272">
        <v>80000</v>
      </c>
      <c r="C1450" s="12" t="s">
        <v>706</v>
      </c>
      <c r="D1450" s="12"/>
      <c r="E1450" s="12"/>
      <c r="F1450" s="80" t="s">
        <v>394</v>
      </c>
      <c r="G1450" s="29" t="s">
        <v>117</v>
      </c>
      <c r="H1450" s="6">
        <f t="shared" si="66"/>
        <v>-300000</v>
      </c>
      <c r="I1450" s="22">
        <f t="shared" si="67"/>
        <v>177.77777777777777</v>
      </c>
      <c r="M1450" s="2">
        <v>450</v>
      </c>
    </row>
    <row r="1451" spans="1:13" s="15" customFormat="1" ht="13.5" customHeight="1">
      <c r="A1451" s="12"/>
      <c r="B1451" s="292">
        <v>130000</v>
      </c>
      <c r="C1451" s="41" t="s">
        <v>707</v>
      </c>
      <c r="D1451" s="54"/>
      <c r="E1451" s="54"/>
      <c r="F1451" s="102" t="s">
        <v>394</v>
      </c>
      <c r="G1451" s="29" t="s">
        <v>117</v>
      </c>
      <c r="H1451" s="6">
        <f t="shared" si="66"/>
        <v>-430000</v>
      </c>
      <c r="I1451" s="22">
        <f t="shared" si="67"/>
        <v>288.8888888888889</v>
      </c>
      <c r="J1451" s="2"/>
      <c r="K1451" s="2"/>
      <c r="L1451" s="2"/>
      <c r="M1451" s="2">
        <v>450</v>
      </c>
    </row>
    <row r="1452" spans="1:13" s="15" customFormat="1" ht="12.75">
      <c r="A1452" s="12"/>
      <c r="B1452" s="292">
        <v>40000</v>
      </c>
      <c r="C1452" s="41" t="s">
        <v>707</v>
      </c>
      <c r="D1452" s="54"/>
      <c r="E1452" s="1" t="s">
        <v>398</v>
      </c>
      <c r="F1452" s="56"/>
      <c r="G1452" s="29" t="s">
        <v>117</v>
      </c>
      <c r="H1452" s="6">
        <f t="shared" si="66"/>
        <v>-470000</v>
      </c>
      <c r="I1452" s="22">
        <f t="shared" si="67"/>
        <v>88.88888888888889</v>
      </c>
      <c r="J1452" s="2"/>
      <c r="K1452" s="2"/>
      <c r="L1452" s="2"/>
      <c r="M1452" s="2">
        <v>450</v>
      </c>
    </row>
    <row r="1453" spans="1:13" s="15" customFormat="1" ht="12.75">
      <c r="A1453" s="12"/>
      <c r="B1453" s="283">
        <v>16835</v>
      </c>
      <c r="C1453" s="1" t="s">
        <v>707</v>
      </c>
      <c r="D1453" s="1"/>
      <c r="E1453" s="1" t="s">
        <v>550</v>
      </c>
      <c r="F1453" s="56"/>
      <c r="G1453" s="29" t="s">
        <v>117</v>
      </c>
      <c r="H1453" s="109">
        <f t="shared" si="66"/>
        <v>-486835</v>
      </c>
      <c r="I1453" s="22">
        <f t="shared" si="67"/>
        <v>37.41111111111111</v>
      </c>
      <c r="J1453"/>
      <c r="K1453"/>
      <c r="L1453"/>
      <c r="M1453" s="40">
        <v>450</v>
      </c>
    </row>
    <row r="1454" spans="1:13" s="15" customFormat="1" ht="12.75">
      <c r="A1454" s="41"/>
      <c r="B1454" s="273">
        <v>150000</v>
      </c>
      <c r="C1454" s="1" t="s">
        <v>583</v>
      </c>
      <c r="D1454" s="1"/>
      <c r="E1454" s="1"/>
      <c r="F1454" s="56" t="s">
        <v>394</v>
      </c>
      <c r="G1454" s="29" t="s">
        <v>117</v>
      </c>
      <c r="H1454" s="109">
        <f t="shared" si="66"/>
        <v>-636835</v>
      </c>
      <c r="I1454" s="22">
        <f t="shared" si="67"/>
        <v>333.3333333333333</v>
      </c>
      <c r="J1454"/>
      <c r="K1454"/>
      <c r="L1454"/>
      <c r="M1454" s="2">
        <v>450</v>
      </c>
    </row>
    <row r="1455" spans="1:13" s="15" customFormat="1" ht="12.75">
      <c r="A1455" s="41"/>
      <c r="B1455" s="273">
        <v>40000</v>
      </c>
      <c r="C1455" s="1" t="s">
        <v>583</v>
      </c>
      <c r="D1455" s="1"/>
      <c r="E1455" s="1" t="s">
        <v>398</v>
      </c>
      <c r="F1455" s="56"/>
      <c r="G1455" s="29" t="s">
        <v>117</v>
      </c>
      <c r="H1455" s="109">
        <f t="shared" si="66"/>
        <v>-676835</v>
      </c>
      <c r="I1455" s="22">
        <f t="shared" si="67"/>
        <v>88.88888888888889</v>
      </c>
      <c r="J1455"/>
      <c r="K1455"/>
      <c r="L1455"/>
      <c r="M1455" s="2">
        <v>450</v>
      </c>
    </row>
    <row r="1456" spans="1:13" s="15" customFormat="1" ht="12.75">
      <c r="A1456" s="12"/>
      <c r="B1456" s="283">
        <v>19425</v>
      </c>
      <c r="C1456" s="1" t="s">
        <v>583</v>
      </c>
      <c r="D1456" s="1"/>
      <c r="E1456" s="1" t="s">
        <v>550</v>
      </c>
      <c r="F1456" s="56"/>
      <c r="G1456" s="29" t="s">
        <v>117</v>
      </c>
      <c r="H1456" s="109">
        <f>H1455-B1456</f>
        <v>-696260</v>
      </c>
      <c r="I1456" s="22">
        <f>+B1456/M1456</f>
        <v>43.166666666666664</v>
      </c>
      <c r="J1456"/>
      <c r="K1456"/>
      <c r="L1456"/>
      <c r="M1456" s="40">
        <v>450</v>
      </c>
    </row>
    <row r="1457" spans="1:13" s="15" customFormat="1" ht="12.75">
      <c r="A1457" s="41"/>
      <c r="B1457" s="273">
        <v>100000</v>
      </c>
      <c r="C1457" s="1" t="s">
        <v>621</v>
      </c>
      <c r="D1457" s="1"/>
      <c r="E1457" s="1"/>
      <c r="F1457" s="56" t="s">
        <v>556</v>
      </c>
      <c r="G1457" s="29" t="s">
        <v>117</v>
      </c>
      <c r="H1457" s="109">
        <f>H1456-B1457</f>
        <v>-796260</v>
      </c>
      <c r="I1457" s="22">
        <f t="shared" si="67"/>
        <v>222.22222222222223</v>
      </c>
      <c r="J1457"/>
      <c r="K1457"/>
      <c r="L1457"/>
      <c r="M1457" s="2">
        <v>450</v>
      </c>
    </row>
    <row r="1458" spans="1:13" s="15" customFormat="1" ht="12.75">
      <c r="A1458" s="41"/>
      <c r="B1458" s="273">
        <v>40000</v>
      </c>
      <c r="C1458" s="1" t="s">
        <v>621</v>
      </c>
      <c r="D1458" s="1"/>
      <c r="E1458" s="1" t="s">
        <v>398</v>
      </c>
      <c r="F1458" s="56"/>
      <c r="G1458" s="29" t="s">
        <v>117</v>
      </c>
      <c r="H1458" s="109">
        <f t="shared" si="66"/>
        <v>-836260</v>
      </c>
      <c r="I1458" s="22">
        <f t="shared" si="67"/>
        <v>88.88888888888889</v>
      </c>
      <c r="J1458"/>
      <c r="K1458"/>
      <c r="L1458"/>
      <c r="M1458" s="2">
        <v>450</v>
      </c>
    </row>
    <row r="1459" spans="1:14" ht="12.75">
      <c r="A1459" s="11"/>
      <c r="B1459" s="91">
        <f>SUM(B1448:B1458)</f>
        <v>836260</v>
      </c>
      <c r="C1459" s="11" t="s">
        <v>1000</v>
      </c>
      <c r="D1459" s="11"/>
      <c r="E1459" s="11"/>
      <c r="F1459" s="81"/>
      <c r="G1459" s="18"/>
      <c r="H1459" s="83">
        <v>0</v>
      </c>
      <c r="I1459" s="74">
        <f t="shared" si="67"/>
        <v>1858.3555555555556</v>
      </c>
      <c r="J1459" s="75"/>
      <c r="K1459" s="75"/>
      <c r="L1459" s="75"/>
      <c r="M1459" s="2">
        <v>450</v>
      </c>
      <c r="N1459" s="38">
        <v>500</v>
      </c>
    </row>
    <row r="1460" spans="2:13" ht="12.75">
      <c r="B1460" s="7"/>
      <c r="H1460" s="6">
        <f t="shared" si="66"/>
        <v>0</v>
      </c>
      <c r="I1460" s="22">
        <f t="shared" si="67"/>
        <v>0</v>
      </c>
      <c r="M1460" s="2">
        <v>450</v>
      </c>
    </row>
    <row r="1461" spans="2:13" ht="12.75">
      <c r="B1461" s="7"/>
      <c r="H1461" s="6">
        <f t="shared" si="66"/>
        <v>0</v>
      </c>
      <c r="I1461" s="22">
        <f t="shared" si="67"/>
        <v>0</v>
      </c>
      <c r="M1461" s="2">
        <v>450</v>
      </c>
    </row>
    <row r="1462" spans="2:13" ht="12.75">
      <c r="B1462" s="7"/>
      <c r="H1462" s="6">
        <f t="shared" si="66"/>
        <v>0</v>
      </c>
      <c r="I1462" s="22">
        <f t="shared" si="67"/>
        <v>0</v>
      </c>
      <c r="M1462" s="2">
        <v>450</v>
      </c>
    </row>
    <row r="1463" spans="2:13" ht="12.75">
      <c r="B1463" s="7"/>
      <c r="H1463" s="6">
        <f t="shared" si="66"/>
        <v>0</v>
      </c>
      <c r="I1463" s="22">
        <f t="shared" si="67"/>
        <v>0</v>
      </c>
      <c r="M1463" s="2">
        <v>450</v>
      </c>
    </row>
    <row r="1464" spans="1:13" ht="13.5" thickBot="1">
      <c r="A1464" s="107"/>
      <c r="B1464" s="66">
        <f>+B1481+B1485+B1497+B1501</f>
        <v>888400</v>
      </c>
      <c r="C1464" s="60"/>
      <c r="D1464" s="67" t="s">
        <v>20</v>
      </c>
      <c r="E1464" s="57"/>
      <c r="F1464" s="86"/>
      <c r="G1464" s="62"/>
      <c r="H1464" s="93">
        <f>H1463-B1464</f>
        <v>-888400</v>
      </c>
      <c r="I1464" s="108">
        <f t="shared" si="67"/>
        <v>1974.2222222222222</v>
      </c>
      <c r="J1464" s="65"/>
      <c r="K1464" s="65"/>
      <c r="L1464" s="65"/>
      <c r="M1464" s="2">
        <v>450</v>
      </c>
    </row>
    <row r="1465" spans="2:13" ht="12.75">
      <c r="B1465" s="33"/>
      <c r="C1465" s="12"/>
      <c r="D1465" s="12"/>
      <c r="E1465" s="34"/>
      <c r="G1465" s="35"/>
      <c r="H1465" s="6">
        <v>0</v>
      </c>
      <c r="I1465" s="22">
        <f t="shared" si="67"/>
        <v>0</v>
      </c>
      <c r="M1465" s="2">
        <v>450</v>
      </c>
    </row>
    <row r="1466" spans="2:13" ht="12.75">
      <c r="B1466" s="28"/>
      <c r="C1466" s="12"/>
      <c r="D1466" s="12"/>
      <c r="E1466" s="12"/>
      <c r="G1466" s="29"/>
      <c r="H1466" s="6">
        <f>H1465-B1466</f>
        <v>0</v>
      </c>
      <c r="I1466" s="22">
        <f t="shared" si="67"/>
        <v>0</v>
      </c>
      <c r="M1466" s="2">
        <v>450</v>
      </c>
    </row>
    <row r="1467" spans="1:13" s="15" customFormat="1" ht="12.75">
      <c r="A1467" s="1"/>
      <c r="B1467" s="268">
        <v>5000</v>
      </c>
      <c r="C1467" s="1" t="s">
        <v>708</v>
      </c>
      <c r="D1467" s="12" t="s">
        <v>709</v>
      </c>
      <c r="E1467" s="37" t="s">
        <v>710</v>
      </c>
      <c r="F1467" s="77" t="s">
        <v>711</v>
      </c>
      <c r="G1467" s="27" t="s">
        <v>356</v>
      </c>
      <c r="H1467" s="6">
        <f aca="true" t="shared" si="68" ref="H1467:H1483">H1466-B1467</f>
        <v>-5000</v>
      </c>
      <c r="I1467" s="22">
        <v>10</v>
      </c>
      <c r="J1467" s="36"/>
      <c r="K1467" t="s">
        <v>31</v>
      </c>
      <c r="L1467" s="36"/>
      <c r="M1467" s="2">
        <v>450</v>
      </c>
    </row>
    <row r="1468" spans="2:13" ht="12.75">
      <c r="B1468" s="268">
        <v>5000</v>
      </c>
      <c r="C1468" s="1" t="s">
        <v>708</v>
      </c>
      <c r="D1468" s="1" t="s">
        <v>709</v>
      </c>
      <c r="E1468" s="1" t="s">
        <v>710</v>
      </c>
      <c r="F1468" s="77" t="s">
        <v>712</v>
      </c>
      <c r="G1468" s="27" t="s">
        <v>432</v>
      </c>
      <c r="H1468" s="6">
        <f t="shared" si="68"/>
        <v>-10000</v>
      </c>
      <c r="I1468" s="22">
        <v>10</v>
      </c>
      <c r="K1468" t="s">
        <v>31</v>
      </c>
      <c r="M1468" s="2">
        <v>450</v>
      </c>
    </row>
    <row r="1469" spans="2:13" ht="12.75">
      <c r="B1469" s="268">
        <v>2000</v>
      </c>
      <c r="C1469" s="1" t="s">
        <v>708</v>
      </c>
      <c r="D1469" s="1" t="s">
        <v>709</v>
      </c>
      <c r="E1469" s="1" t="s">
        <v>710</v>
      </c>
      <c r="F1469" s="77" t="s">
        <v>713</v>
      </c>
      <c r="G1469" s="27" t="s">
        <v>105</v>
      </c>
      <c r="H1469" s="6">
        <f t="shared" si="68"/>
        <v>-12000</v>
      </c>
      <c r="I1469" s="22">
        <v>4</v>
      </c>
      <c r="K1469" t="s">
        <v>31</v>
      </c>
      <c r="M1469" s="2">
        <v>450</v>
      </c>
    </row>
    <row r="1470" spans="2:13" ht="12.75">
      <c r="B1470" s="268">
        <v>3000</v>
      </c>
      <c r="C1470" s="1" t="s">
        <v>708</v>
      </c>
      <c r="D1470" s="1" t="s">
        <v>709</v>
      </c>
      <c r="E1470" s="1" t="s">
        <v>710</v>
      </c>
      <c r="F1470" s="77" t="s">
        <v>972</v>
      </c>
      <c r="G1470" s="27" t="s">
        <v>361</v>
      </c>
      <c r="H1470" s="6">
        <f>H1469-B1470</f>
        <v>-15000</v>
      </c>
      <c r="I1470" s="22">
        <v>4</v>
      </c>
      <c r="K1470" t="s">
        <v>31</v>
      </c>
      <c r="M1470" s="2">
        <v>450</v>
      </c>
    </row>
    <row r="1471" spans="2:13" ht="12.75">
      <c r="B1471" s="268">
        <v>2000</v>
      </c>
      <c r="C1471" s="1" t="s">
        <v>708</v>
      </c>
      <c r="D1471" s="1" t="s">
        <v>709</v>
      </c>
      <c r="E1471" s="1" t="s">
        <v>710</v>
      </c>
      <c r="F1471" s="77" t="s">
        <v>714</v>
      </c>
      <c r="G1471" s="27" t="s">
        <v>65</v>
      </c>
      <c r="H1471" s="6">
        <f>H1470-B1471</f>
        <v>-17000</v>
      </c>
      <c r="I1471" s="22">
        <v>4</v>
      </c>
      <c r="K1471" t="s">
        <v>31</v>
      </c>
      <c r="M1471" s="2">
        <v>450</v>
      </c>
    </row>
    <row r="1472" spans="2:14" ht="12.75">
      <c r="B1472" s="268">
        <v>2000</v>
      </c>
      <c r="C1472" s="1" t="s">
        <v>708</v>
      </c>
      <c r="D1472" s="1" t="s">
        <v>709</v>
      </c>
      <c r="E1472" s="1" t="s">
        <v>710</v>
      </c>
      <c r="F1472" s="77" t="s">
        <v>715</v>
      </c>
      <c r="G1472" s="27" t="s">
        <v>65</v>
      </c>
      <c r="H1472" s="6">
        <f>H1471-B1472</f>
        <v>-19000</v>
      </c>
      <c r="I1472" s="22">
        <v>4</v>
      </c>
      <c r="K1472" t="s">
        <v>31</v>
      </c>
      <c r="M1472" s="2">
        <v>450</v>
      </c>
      <c r="N1472" s="38">
        <v>500</v>
      </c>
    </row>
    <row r="1473" spans="2:13" ht="12.75">
      <c r="B1473" s="268">
        <v>3000</v>
      </c>
      <c r="C1473" s="12" t="s">
        <v>708</v>
      </c>
      <c r="D1473" s="1" t="s">
        <v>709</v>
      </c>
      <c r="E1473" s="1" t="s">
        <v>710</v>
      </c>
      <c r="F1473" s="77" t="s">
        <v>716</v>
      </c>
      <c r="G1473" s="27" t="s">
        <v>65</v>
      </c>
      <c r="H1473" s="6">
        <f t="shared" si="68"/>
        <v>-22000</v>
      </c>
      <c r="I1473" s="22">
        <v>6</v>
      </c>
      <c r="K1473" t="s">
        <v>31</v>
      </c>
      <c r="M1473" s="2">
        <v>450</v>
      </c>
    </row>
    <row r="1474" spans="2:13" ht="12.75">
      <c r="B1474" s="268">
        <v>6000</v>
      </c>
      <c r="C1474" s="1" t="s">
        <v>708</v>
      </c>
      <c r="D1474" s="1" t="s">
        <v>709</v>
      </c>
      <c r="E1474" s="1" t="s">
        <v>710</v>
      </c>
      <c r="F1474" s="77" t="s">
        <v>717</v>
      </c>
      <c r="G1474" s="27" t="s">
        <v>177</v>
      </c>
      <c r="H1474" s="6">
        <f t="shared" si="68"/>
        <v>-28000</v>
      </c>
      <c r="I1474" s="22">
        <v>12</v>
      </c>
      <c r="K1474" t="s">
        <v>31</v>
      </c>
      <c r="M1474" s="2">
        <v>450</v>
      </c>
    </row>
    <row r="1475" spans="2:13" ht="12.75">
      <c r="B1475" s="268">
        <v>3000</v>
      </c>
      <c r="C1475" s="1" t="s">
        <v>708</v>
      </c>
      <c r="D1475" s="1" t="s">
        <v>709</v>
      </c>
      <c r="E1475" s="1" t="s">
        <v>710</v>
      </c>
      <c r="F1475" s="77" t="s">
        <v>718</v>
      </c>
      <c r="G1475" s="27" t="s">
        <v>177</v>
      </c>
      <c r="H1475" s="6">
        <f t="shared" si="68"/>
        <v>-31000</v>
      </c>
      <c r="I1475" s="22">
        <v>6</v>
      </c>
      <c r="K1475" t="s">
        <v>31</v>
      </c>
      <c r="M1475" s="2">
        <v>450</v>
      </c>
    </row>
    <row r="1476" spans="2:13" ht="12.75">
      <c r="B1476" s="268">
        <v>2500</v>
      </c>
      <c r="C1476" s="1" t="s">
        <v>708</v>
      </c>
      <c r="D1476" s="1" t="s">
        <v>709</v>
      </c>
      <c r="E1476" s="1" t="s">
        <v>710</v>
      </c>
      <c r="F1476" s="77" t="s">
        <v>719</v>
      </c>
      <c r="G1476" s="27" t="s">
        <v>177</v>
      </c>
      <c r="H1476" s="6">
        <f t="shared" si="68"/>
        <v>-33500</v>
      </c>
      <c r="I1476" s="22">
        <v>5</v>
      </c>
      <c r="K1476" t="s">
        <v>31</v>
      </c>
      <c r="M1476" s="2">
        <v>450</v>
      </c>
    </row>
    <row r="1477" spans="2:13" ht="12.75">
      <c r="B1477" s="268">
        <v>3000</v>
      </c>
      <c r="C1477" s="1" t="s">
        <v>708</v>
      </c>
      <c r="D1477" s="1" t="s">
        <v>709</v>
      </c>
      <c r="E1477" s="1" t="s">
        <v>710</v>
      </c>
      <c r="F1477" s="77" t="s">
        <v>720</v>
      </c>
      <c r="G1477" s="27" t="s">
        <v>172</v>
      </c>
      <c r="H1477" s="6">
        <f t="shared" si="68"/>
        <v>-36500</v>
      </c>
      <c r="I1477" s="22">
        <v>6</v>
      </c>
      <c r="K1477" t="s">
        <v>31</v>
      </c>
      <c r="M1477" s="2">
        <v>450</v>
      </c>
    </row>
    <row r="1478" spans="2:13" ht="12.75">
      <c r="B1478" s="268">
        <v>3000</v>
      </c>
      <c r="C1478" s="1" t="s">
        <v>708</v>
      </c>
      <c r="D1478" s="1" t="s">
        <v>709</v>
      </c>
      <c r="E1478" s="1" t="s">
        <v>721</v>
      </c>
      <c r="F1478" s="77" t="s">
        <v>722</v>
      </c>
      <c r="G1478" s="27" t="s">
        <v>172</v>
      </c>
      <c r="H1478" s="6">
        <f t="shared" si="68"/>
        <v>-39500</v>
      </c>
      <c r="I1478" s="22">
        <v>6</v>
      </c>
      <c r="K1478" t="s">
        <v>31</v>
      </c>
      <c r="M1478" s="2">
        <v>450</v>
      </c>
    </row>
    <row r="1479" spans="2:13" ht="12.75">
      <c r="B1479" s="269">
        <v>6000</v>
      </c>
      <c r="C1479" s="1" t="s">
        <v>708</v>
      </c>
      <c r="D1479" s="1" t="s">
        <v>709</v>
      </c>
      <c r="E1479" s="1" t="s">
        <v>710</v>
      </c>
      <c r="F1479" s="77" t="s">
        <v>723</v>
      </c>
      <c r="G1479" s="27" t="s">
        <v>227</v>
      </c>
      <c r="H1479" s="6">
        <f t="shared" si="68"/>
        <v>-45500</v>
      </c>
      <c r="I1479" s="22">
        <v>12</v>
      </c>
      <c r="K1479" t="s">
        <v>31</v>
      </c>
      <c r="M1479" s="2">
        <v>450</v>
      </c>
    </row>
    <row r="1480" spans="2:13" ht="12.75">
      <c r="B1480" s="268">
        <v>6000</v>
      </c>
      <c r="C1480" s="1" t="s">
        <v>708</v>
      </c>
      <c r="D1480" s="1" t="s">
        <v>709</v>
      </c>
      <c r="E1480" s="1" t="s">
        <v>710</v>
      </c>
      <c r="F1480" s="77" t="s">
        <v>724</v>
      </c>
      <c r="G1480" s="27" t="s">
        <v>230</v>
      </c>
      <c r="H1480" s="6">
        <f>H1479-B1480</f>
        <v>-51500</v>
      </c>
      <c r="I1480" s="22">
        <v>12</v>
      </c>
      <c r="K1480" t="s">
        <v>31</v>
      </c>
      <c r="M1480" s="2">
        <v>450</v>
      </c>
    </row>
    <row r="1481" spans="1:13" s="75" customFormat="1" ht="12.75">
      <c r="A1481" s="11"/>
      <c r="B1481" s="270">
        <f>SUM(B1467:B1480)</f>
        <v>51500</v>
      </c>
      <c r="C1481" s="11" t="s">
        <v>0</v>
      </c>
      <c r="D1481" s="11"/>
      <c r="E1481" s="11" t="s">
        <v>710</v>
      </c>
      <c r="F1481" s="110"/>
      <c r="G1481" s="18"/>
      <c r="H1481" s="73">
        <v>0</v>
      </c>
      <c r="I1481" s="74">
        <f aca="true" t="shared" si="69" ref="I1481:I1508">+B1481/M1481</f>
        <v>114.44444444444444</v>
      </c>
      <c r="M1481" s="2">
        <v>450</v>
      </c>
    </row>
    <row r="1482" spans="8:13" ht="12.75">
      <c r="H1482" s="6">
        <f t="shared" si="68"/>
        <v>0</v>
      </c>
      <c r="I1482" s="22">
        <f t="shared" si="69"/>
        <v>0</v>
      </c>
      <c r="M1482" s="2">
        <v>450</v>
      </c>
    </row>
    <row r="1483" spans="8:13" ht="12.75">
      <c r="H1483" s="6">
        <f t="shared" si="68"/>
        <v>0</v>
      </c>
      <c r="I1483" s="22">
        <f t="shared" si="69"/>
        <v>0</v>
      </c>
      <c r="M1483" s="2">
        <v>450</v>
      </c>
    </row>
    <row r="1484" spans="1:13" ht="12.75">
      <c r="A1484" s="12"/>
      <c r="B1484" s="281">
        <v>75000</v>
      </c>
      <c r="C1484" s="1" t="s">
        <v>1</v>
      </c>
      <c r="D1484" s="12" t="s">
        <v>20</v>
      </c>
      <c r="F1484" s="80" t="s">
        <v>725</v>
      </c>
      <c r="G1484" s="29" t="s">
        <v>322</v>
      </c>
      <c r="H1484" s="109">
        <f>H1483-B1484</f>
        <v>-75000</v>
      </c>
      <c r="I1484" s="22">
        <f t="shared" si="69"/>
        <v>166.66666666666666</v>
      </c>
      <c r="M1484" s="2">
        <v>450</v>
      </c>
    </row>
    <row r="1485" spans="1:13" s="75" customFormat="1" ht="12.75">
      <c r="A1485" s="11"/>
      <c r="B1485" s="282">
        <f>SUM(B1484)</f>
        <v>75000</v>
      </c>
      <c r="C1485" s="11" t="s">
        <v>1</v>
      </c>
      <c r="D1485" s="11"/>
      <c r="E1485" s="11"/>
      <c r="F1485" s="110"/>
      <c r="G1485" s="18"/>
      <c r="H1485" s="83">
        <v>0</v>
      </c>
      <c r="I1485" s="74">
        <f t="shared" si="69"/>
        <v>166.66666666666666</v>
      </c>
      <c r="M1485" s="2">
        <v>450</v>
      </c>
    </row>
    <row r="1486" spans="8:13" ht="12.75">
      <c r="H1486" s="6">
        <f aca="true" t="shared" si="70" ref="H1486:H1568">H1485-B1486</f>
        <v>0</v>
      </c>
      <c r="I1486" s="22">
        <f t="shared" si="69"/>
        <v>0</v>
      </c>
      <c r="M1486" s="2">
        <v>450</v>
      </c>
    </row>
    <row r="1487" spans="8:13" ht="12.75">
      <c r="H1487" s="6">
        <f t="shared" si="70"/>
        <v>0</v>
      </c>
      <c r="I1487" s="22">
        <f t="shared" si="69"/>
        <v>0</v>
      </c>
      <c r="M1487" s="2">
        <v>450</v>
      </c>
    </row>
    <row r="1488" spans="2:13" ht="12.75">
      <c r="B1488" s="268">
        <v>3500</v>
      </c>
      <c r="C1488" s="12" t="s">
        <v>480</v>
      </c>
      <c r="D1488" s="12" t="s">
        <v>728</v>
      </c>
      <c r="E1488" s="1" t="s">
        <v>961</v>
      </c>
      <c r="F1488" s="77" t="s">
        <v>726</v>
      </c>
      <c r="G1488" s="27" t="s">
        <v>358</v>
      </c>
      <c r="H1488" s="6">
        <f t="shared" si="70"/>
        <v>-3500</v>
      </c>
      <c r="I1488" s="22">
        <f t="shared" si="69"/>
        <v>7.777777777777778</v>
      </c>
      <c r="K1488" s="15" t="s">
        <v>524</v>
      </c>
      <c r="M1488" s="2">
        <v>450</v>
      </c>
    </row>
    <row r="1489" spans="1:13" s="15" customFormat="1" ht="12.75">
      <c r="A1489" s="12"/>
      <c r="B1489" s="271">
        <v>427900</v>
      </c>
      <c r="C1489" s="12" t="s">
        <v>727</v>
      </c>
      <c r="D1489" s="12" t="s">
        <v>728</v>
      </c>
      <c r="E1489" s="12" t="s">
        <v>710</v>
      </c>
      <c r="F1489" s="78" t="s">
        <v>729</v>
      </c>
      <c r="G1489" s="29" t="s">
        <v>354</v>
      </c>
      <c r="H1489" s="6">
        <f t="shared" si="70"/>
        <v>-431400</v>
      </c>
      <c r="I1489" s="39">
        <f t="shared" si="69"/>
        <v>950.8888888888889</v>
      </c>
      <c r="K1489" s="15" t="s">
        <v>479</v>
      </c>
      <c r="M1489" s="2">
        <v>450</v>
      </c>
    </row>
    <row r="1490" spans="1:13" s="15" customFormat="1" ht="12.75">
      <c r="A1490" s="12"/>
      <c r="B1490" s="271">
        <v>43500</v>
      </c>
      <c r="C1490" s="12" t="s">
        <v>730</v>
      </c>
      <c r="D1490" s="12" t="s">
        <v>728</v>
      </c>
      <c r="E1490" s="12" t="s">
        <v>710</v>
      </c>
      <c r="F1490" s="78" t="s">
        <v>731</v>
      </c>
      <c r="G1490" s="29" t="s">
        <v>432</v>
      </c>
      <c r="H1490" s="6">
        <f t="shared" si="70"/>
        <v>-474900</v>
      </c>
      <c r="I1490" s="39">
        <f t="shared" si="69"/>
        <v>96.66666666666667</v>
      </c>
      <c r="K1490" s="15" t="s">
        <v>524</v>
      </c>
      <c r="M1490" s="2">
        <v>450</v>
      </c>
    </row>
    <row r="1491" spans="1:14" s="15" customFormat="1" ht="12.75">
      <c r="A1491" s="12"/>
      <c r="B1491" s="271">
        <v>10000</v>
      </c>
      <c r="C1491" s="37" t="s">
        <v>732</v>
      </c>
      <c r="D1491" s="12" t="s">
        <v>728</v>
      </c>
      <c r="E1491" s="12" t="s">
        <v>710</v>
      </c>
      <c r="F1491" s="78" t="s">
        <v>733</v>
      </c>
      <c r="G1491" s="29" t="s">
        <v>432</v>
      </c>
      <c r="H1491" s="6">
        <f t="shared" si="70"/>
        <v>-484900</v>
      </c>
      <c r="I1491" s="39">
        <f t="shared" si="69"/>
        <v>22.22222222222222</v>
      </c>
      <c r="J1491" s="37"/>
      <c r="K1491" s="37" t="s">
        <v>524</v>
      </c>
      <c r="L1491" s="37"/>
      <c r="M1491" s="2">
        <v>450</v>
      </c>
      <c r="N1491" s="111">
        <v>500</v>
      </c>
    </row>
    <row r="1492" spans="2:13" ht="12.75">
      <c r="B1492" s="271">
        <v>2000</v>
      </c>
      <c r="C1492" s="12" t="s">
        <v>208</v>
      </c>
      <c r="D1492" s="12" t="s">
        <v>728</v>
      </c>
      <c r="E1492" s="12" t="s">
        <v>710</v>
      </c>
      <c r="F1492" s="77" t="s">
        <v>523</v>
      </c>
      <c r="G1492" s="29" t="s">
        <v>358</v>
      </c>
      <c r="H1492" s="6">
        <f t="shared" si="70"/>
        <v>-486900</v>
      </c>
      <c r="I1492" s="22">
        <v>4</v>
      </c>
      <c r="K1492" t="s">
        <v>524</v>
      </c>
      <c r="M1492" s="2">
        <v>450</v>
      </c>
    </row>
    <row r="1493" spans="2:13" ht="12.75">
      <c r="B1493" s="268">
        <v>5000</v>
      </c>
      <c r="C1493" s="1" t="s">
        <v>208</v>
      </c>
      <c r="D1493" s="12" t="s">
        <v>728</v>
      </c>
      <c r="E1493" s="12" t="s">
        <v>710</v>
      </c>
      <c r="F1493" s="77" t="s">
        <v>523</v>
      </c>
      <c r="G1493" s="27" t="s">
        <v>432</v>
      </c>
      <c r="H1493" s="6">
        <f t="shared" si="70"/>
        <v>-491900</v>
      </c>
      <c r="I1493" s="22">
        <v>5</v>
      </c>
      <c r="K1493" s="15" t="s">
        <v>524</v>
      </c>
      <c r="M1493" s="2">
        <v>450</v>
      </c>
    </row>
    <row r="1494" spans="2:13" ht="12.75">
      <c r="B1494" s="268">
        <v>75000</v>
      </c>
      <c r="C1494" s="1" t="s">
        <v>982</v>
      </c>
      <c r="D1494" s="12" t="s">
        <v>728</v>
      </c>
      <c r="E1494" s="12" t="s">
        <v>710</v>
      </c>
      <c r="F1494" s="77" t="s">
        <v>734</v>
      </c>
      <c r="G1494" s="27" t="s">
        <v>117</v>
      </c>
      <c r="H1494" s="6">
        <f t="shared" si="70"/>
        <v>-566900</v>
      </c>
      <c r="I1494" s="22">
        <f>+B1494/M1494</f>
        <v>166.66666666666666</v>
      </c>
      <c r="K1494" s="15" t="s">
        <v>524</v>
      </c>
      <c r="M1494" s="2">
        <v>450</v>
      </c>
    </row>
    <row r="1495" spans="1:13" s="15" customFormat="1" ht="12.75">
      <c r="A1495" s="12"/>
      <c r="B1495" s="271">
        <v>2000</v>
      </c>
      <c r="C1495" s="12" t="s">
        <v>213</v>
      </c>
      <c r="D1495" s="12" t="s">
        <v>728</v>
      </c>
      <c r="E1495" s="12" t="s">
        <v>710</v>
      </c>
      <c r="F1495" s="78" t="s">
        <v>523</v>
      </c>
      <c r="G1495" s="29" t="s">
        <v>358</v>
      </c>
      <c r="H1495" s="6">
        <f t="shared" si="70"/>
        <v>-568900</v>
      </c>
      <c r="I1495" s="39">
        <f>+B1495/M1495</f>
        <v>4.444444444444445</v>
      </c>
      <c r="K1495" s="15" t="s">
        <v>524</v>
      </c>
      <c r="M1495" s="2">
        <v>450</v>
      </c>
    </row>
    <row r="1496" spans="1:13" s="15" customFormat="1" ht="12.75">
      <c r="A1496" s="12"/>
      <c r="B1496" s="271">
        <v>2000</v>
      </c>
      <c r="C1496" s="12" t="s">
        <v>213</v>
      </c>
      <c r="D1496" s="12" t="s">
        <v>728</v>
      </c>
      <c r="E1496" s="12" t="s">
        <v>710</v>
      </c>
      <c r="F1496" s="78" t="s">
        <v>523</v>
      </c>
      <c r="G1496" s="29" t="s">
        <v>432</v>
      </c>
      <c r="H1496" s="6">
        <f t="shared" si="70"/>
        <v>-570900</v>
      </c>
      <c r="I1496" s="39">
        <f>+B1496/M1496</f>
        <v>4.444444444444445</v>
      </c>
      <c r="K1496" s="15" t="s">
        <v>524</v>
      </c>
      <c r="M1496" s="2">
        <v>450</v>
      </c>
    </row>
    <row r="1497" spans="1:13" s="75" customFormat="1" ht="12.75">
      <c r="A1497" s="11"/>
      <c r="B1497" s="270">
        <f>SUM(B1488:B1496)</f>
        <v>570900</v>
      </c>
      <c r="C1497" s="11"/>
      <c r="D1497" s="11"/>
      <c r="E1497" s="11" t="s">
        <v>710</v>
      </c>
      <c r="F1497" s="110"/>
      <c r="G1497" s="18"/>
      <c r="H1497" s="73">
        <v>0</v>
      </c>
      <c r="I1497" s="74">
        <f t="shared" si="69"/>
        <v>1268.6666666666667</v>
      </c>
      <c r="M1497" s="2">
        <v>450</v>
      </c>
    </row>
    <row r="1498" spans="8:13" ht="12.75">
      <c r="H1498" s="6">
        <f t="shared" si="70"/>
        <v>0</v>
      </c>
      <c r="I1498" s="22">
        <f t="shared" si="69"/>
        <v>0</v>
      </c>
      <c r="M1498" s="2">
        <v>450</v>
      </c>
    </row>
    <row r="1499" spans="9:13" ht="12.75">
      <c r="I1499" s="22"/>
      <c r="M1499" s="2">
        <v>450</v>
      </c>
    </row>
    <row r="1500" spans="2:14" ht="12.75">
      <c r="B1500" s="268">
        <v>191000</v>
      </c>
      <c r="C1500" s="1" t="s">
        <v>974</v>
      </c>
      <c r="D1500" s="12" t="s">
        <v>975</v>
      </c>
      <c r="E1500" s="1" t="s">
        <v>976</v>
      </c>
      <c r="F1500" s="77" t="s">
        <v>977</v>
      </c>
      <c r="G1500" s="27" t="s">
        <v>91</v>
      </c>
      <c r="H1500" s="6">
        <f>H1499-B1500</f>
        <v>-191000</v>
      </c>
      <c r="I1500" s="22">
        <f>+B1500/M1500</f>
        <v>424.44444444444446</v>
      </c>
      <c r="J1500" s="36"/>
      <c r="K1500" t="s">
        <v>509</v>
      </c>
      <c r="L1500" s="36"/>
      <c r="M1500" s="2">
        <v>450</v>
      </c>
      <c r="N1500" s="38"/>
    </row>
    <row r="1501" spans="1:13" s="75" customFormat="1" ht="12.75">
      <c r="A1501" s="11"/>
      <c r="B1501" s="270">
        <f>SUM(B1500)</f>
        <v>191000</v>
      </c>
      <c r="C1501" s="11"/>
      <c r="D1501" s="11"/>
      <c r="E1501" s="11" t="s">
        <v>976</v>
      </c>
      <c r="F1501" s="110"/>
      <c r="G1501" s="18"/>
      <c r="H1501" s="73">
        <v>0</v>
      </c>
      <c r="I1501" s="74">
        <f>+B1501/M1501</f>
        <v>424.44444444444446</v>
      </c>
      <c r="M1501" s="2">
        <v>450</v>
      </c>
    </row>
    <row r="1502" spans="9:13" ht="12.75">
      <c r="I1502" s="22"/>
      <c r="M1502" s="2">
        <v>450</v>
      </c>
    </row>
    <row r="1503" spans="9:13" ht="12.75">
      <c r="I1503" s="22"/>
      <c r="M1503" s="2">
        <v>450</v>
      </c>
    </row>
    <row r="1504" spans="9:13" ht="12.75">
      <c r="I1504" s="22"/>
      <c r="M1504" s="2">
        <v>450</v>
      </c>
    </row>
    <row r="1505" spans="9:13" ht="12.75">
      <c r="I1505" s="22"/>
      <c r="M1505" s="2">
        <v>450</v>
      </c>
    </row>
    <row r="1506" spans="1:13" ht="13.5" thickBot="1">
      <c r="A1506" s="107"/>
      <c r="B1506" s="255">
        <f>+B1534+B1562+B1566</f>
        <v>944500</v>
      </c>
      <c r="C1506" s="60"/>
      <c r="D1506" s="67" t="s">
        <v>21</v>
      </c>
      <c r="E1506" s="60"/>
      <c r="F1506" s="86"/>
      <c r="G1506" s="62"/>
      <c r="H1506" s="93">
        <f t="shared" si="70"/>
        <v>-944500</v>
      </c>
      <c r="I1506" s="108">
        <f t="shared" si="69"/>
        <v>2098.8888888888887</v>
      </c>
      <c r="J1506" s="65"/>
      <c r="K1506" s="65"/>
      <c r="L1506" s="65"/>
      <c r="M1506" s="2">
        <v>450</v>
      </c>
    </row>
    <row r="1507" spans="2:13" ht="12.75">
      <c r="B1507" s="195"/>
      <c r="H1507" s="6">
        <v>0</v>
      </c>
      <c r="I1507" s="22">
        <f t="shared" si="69"/>
        <v>0</v>
      </c>
      <c r="M1507" s="2">
        <v>450</v>
      </c>
    </row>
    <row r="1508" spans="2:13" ht="12.75">
      <c r="B1508" s="195"/>
      <c r="H1508" s="6">
        <f t="shared" si="70"/>
        <v>0</v>
      </c>
      <c r="I1508" s="22">
        <f t="shared" si="69"/>
        <v>0</v>
      </c>
      <c r="M1508" s="2">
        <v>450</v>
      </c>
    </row>
    <row r="1509" spans="2:13" ht="12.75">
      <c r="B1509" s="160">
        <v>3000</v>
      </c>
      <c r="C1509" s="1" t="s">
        <v>31</v>
      </c>
      <c r="D1509" s="12" t="s">
        <v>21</v>
      </c>
      <c r="E1509" s="1" t="s">
        <v>735</v>
      </c>
      <c r="F1509" s="77" t="s">
        <v>736</v>
      </c>
      <c r="G1509" s="30" t="s">
        <v>354</v>
      </c>
      <c r="H1509" s="6">
        <f t="shared" si="70"/>
        <v>-3000</v>
      </c>
      <c r="I1509" s="22">
        <v>6</v>
      </c>
      <c r="K1509" t="s">
        <v>31</v>
      </c>
      <c r="M1509" s="2">
        <v>450</v>
      </c>
    </row>
    <row r="1510" spans="2:13" ht="12.75">
      <c r="B1510" s="195">
        <v>5000</v>
      </c>
      <c r="C1510" s="1" t="s">
        <v>31</v>
      </c>
      <c r="D1510" s="12" t="s">
        <v>21</v>
      </c>
      <c r="E1510" s="1" t="s">
        <v>735</v>
      </c>
      <c r="F1510" s="77" t="s">
        <v>737</v>
      </c>
      <c r="G1510" s="27" t="s">
        <v>356</v>
      </c>
      <c r="H1510" s="6">
        <f t="shared" si="70"/>
        <v>-8000</v>
      </c>
      <c r="I1510" s="22">
        <v>10</v>
      </c>
      <c r="K1510" t="s">
        <v>31</v>
      </c>
      <c r="M1510" s="2">
        <v>450</v>
      </c>
    </row>
    <row r="1511" spans="2:13" ht="12.75">
      <c r="B1511" s="195">
        <v>3000</v>
      </c>
      <c r="C1511" s="1" t="s">
        <v>31</v>
      </c>
      <c r="D1511" s="1" t="s">
        <v>21</v>
      </c>
      <c r="E1511" s="1" t="s">
        <v>735</v>
      </c>
      <c r="F1511" s="77" t="s">
        <v>738</v>
      </c>
      <c r="G1511" s="27" t="s">
        <v>358</v>
      </c>
      <c r="H1511" s="6">
        <f t="shared" si="70"/>
        <v>-11000</v>
      </c>
      <c r="I1511" s="22">
        <v>6</v>
      </c>
      <c r="K1511" t="s">
        <v>31</v>
      </c>
      <c r="M1511" s="2">
        <v>450</v>
      </c>
    </row>
    <row r="1512" spans="2:13" ht="12.75">
      <c r="B1512" s="195">
        <v>6000</v>
      </c>
      <c r="C1512" s="1" t="s">
        <v>31</v>
      </c>
      <c r="D1512" s="1" t="s">
        <v>21</v>
      </c>
      <c r="E1512" s="1" t="s">
        <v>735</v>
      </c>
      <c r="F1512" s="77" t="s">
        <v>739</v>
      </c>
      <c r="G1512" s="27" t="s">
        <v>432</v>
      </c>
      <c r="H1512" s="6">
        <f t="shared" si="70"/>
        <v>-17000</v>
      </c>
      <c r="I1512" s="22">
        <v>12</v>
      </c>
      <c r="K1512" t="s">
        <v>31</v>
      </c>
      <c r="M1512" s="2">
        <v>450</v>
      </c>
    </row>
    <row r="1513" spans="2:13" ht="12.75">
      <c r="B1513" s="195">
        <v>5000</v>
      </c>
      <c r="C1513" s="1" t="s">
        <v>31</v>
      </c>
      <c r="D1513" s="1" t="s">
        <v>21</v>
      </c>
      <c r="E1513" s="1" t="s">
        <v>735</v>
      </c>
      <c r="F1513" s="77" t="s">
        <v>740</v>
      </c>
      <c r="G1513" s="27" t="s">
        <v>105</v>
      </c>
      <c r="H1513" s="6">
        <f t="shared" si="70"/>
        <v>-22000</v>
      </c>
      <c r="I1513" s="22">
        <v>10</v>
      </c>
      <c r="K1513" t="s">
        <v>31</v>
      </c>
      <c r="M1513" s="2">
        <v>450</v>
      </c>
    </row>
    <row r="1514" spans="2:13" ht="12.75">
      <c r="B1514" s="195">
        <v>5000</v>
      </c>
      <c r="C1514" s="1" t="s">
        <v>31</v>
      </c>
      <c r="D1514" s="1" t="s">
        <v>21</v>
      </c>
      <c r="E1514" s="1" t="s">
        <v>735</v>
      </c>
      <c r="F1514" s="77" t="s">
        <v>741</v>
      </c>
      <c r="G1514" s="27" t="s">
        <v>107</v>
      </c>
      <c r="H1514" s="6">
        <f t="shared" si="70"/>
        <v>-27000</v>
      </c>
      <c r="I1514" s="22">
        <v>10</v>
      </c>
      <c r="K1514" t="s">
        <v>31</v>
      </c>
      <c r="M1514" s="2">
        <v>450</v>
      </c>
    </row>
    <row r="1515" spans="2:13" ht="12.75">
      <c r="B1515" s="195">
        <v>3000</v>
      </c>
      <c r="C1515" s="1" t="s">
        <v>31</v>
      </c>
      <c r="D1515" s="1" t="s">
        <v>21</v>
      </c>
      <c r="E1515" s="1" t="s">
        <v>735</v>
      </c>
      <c r="F1515" s="77" t="s">
        <v>742</v>
      </c>
      <c r="G1515" s="27" t="s">
        <v>518</v>
      </c>
      <c r="H1515" s="6">
        <f t="shared" si="70"/>
        <v>-30000</v>
      </c>
      <c r="I1515" s="22">
        <v>6</v>
      </c>
      <c r="K1515" t="s">
        <v>31</v>
      </c>
      <c r="M1515" s="2">
        <v>450</v>
      </c>
    </row>
    <row r="1516" spans="2:13" ht="12.75">
      <c r="B1516" s="195">
        <v>3000</v>
      </c>
      <c r="C1516" s="1" t="s">
        <v>31</v>
      </c>
      <c r="D1516" s="1" t="s">
        <v>21</v>
      </c>
      <c r="E1516" s="1" t="s">
        <v>735</v>
      </c>
      <c r="F1516" s="77" t="s">
        <v>743</v>
      </c>
      <c r="G1516" s="27" t="s">
        <v>406</v>
      </c>
      <c r="H1516" s="6">
        <f t="shared" si="70"/>
        <v>-33000</v>
      </c>
      <c r="I1516" s="22">
        <v>6</v>
      </c>
      <c r="K1516" t="s">
        <v>31</v>
      </c>
      <c r="M1516" s="2">
        <v>450</v>
      </c>
    </row>
    <row r="1517" spans="2:13" ht="12.75">
      <c r="B1517" s="195">
        <v>5000</v>
      </c>
      <c r="C1517" s="1" t="s">
        <v>31</v>
      </c>
      <c r="D1517" s="1" t="s">
        <v>21</v>
      </c>
      <c r="E1517" s="1" t="s">
        <v>735</v>
      </c>
      <c r="F1517" s="77" t="s">
        <v>971</v>
      </c>
      <c r="G1517" s="27" t="s">
        <v>361</v>
      </c>
      <c r="H1517" s="6">
        <f t="shared" si="70"/>
        <v>-38000</v>
      </c>
      <c r="I1517" s="22">
        <v>16</v>
      </c>
      <c r="K1517" t="s">
        <v>31</v>
      </c>
      <c r="M1517" s="2">
        <v>450</v>
      </c>
    </row>
    <row r="1518" spans="2:13" ht="12.75">
      <c r="B1518" s="195">
        <v>3000</v>
      </c>
      <c r="C1518" s="1" t="s">
        <v>31</v>
      </c>
      <c r="D1518" s="1" t="s">
        <v>21</v>
      </c>
      <c r="E1518" s="1" t="s">
        <v>735</v>
      </c>
      <c r="F1518" s="77" t="s">
        <v>744</v>
      </c>
      <c r="G1518" s="27" t="s">
        <v>34</v>
      </c>
      <c r="H1518" s="6">
        <f t="shared" si="70"/>
        <v>-41000</v>
      </c>
      <c r="I1518" s="22">
        <v>6</v>
      </c>
      <c r="K1518" t="s">
        <v>31</v>
      </c>
      <c r="M1518" s="2">
        <v>450</v>
      </c>
    </row>
    <row r="1519" spans="2:13" ht="12.75">
      <c r="B1519" s="195">
        <v>2000</v>
      </c>
      <c r="C1519" s="1" t="s">
        <v>31</v>
      </c>
      <c r="D1519" s="1" t="s">
        <v>21</v>
      </c>
      <c r="E1519" s="1" t="s">
        <v>735</v>
      </c>
      <c r="F1519" s="77" t="s">
        <v>745</v>
      </c>
      <c r="G1519" s="27" t="s">
        <v>36</v>
      </c>
      <c r="H1519" s="6">
        <f t="shared" si="70"/>
        <v>-43000</v>
      </c>
      <c r="I1519" s="22">
        <v>4</v>
      </c>
      <c r="K1519" t="s">
        <v>31</v>
      </c>
      <c r="M1519" s="2">
        <v>450</v>
      </c>
    </row>
    <row r="1520" spans="2:13" ht="12.75">
      <c r="B1520" s="195">
        <v>6000</v>
      </c>
      <c r="C1520" s="1" t="s">
        <v>31</v>
      </c>
      <c r="D1520" s="1" t="s">
        <v>21</v>
      </c>
      <c r="E1520" s="1" t="s">
        <v>735</v>
      </c>
      <c r="F1520" s="77" t="s">
        <v>746</v>
      </c>
      <c r="G1520" s="27" t="s">
        <v>454</v>
      </c>
      <c r="H1520" s="6">
        <f t="shared" si="70"/>
        <v>-49000</v>
      </c>
      <c r="I1520" s="22">
        <v>12</v>
      </c>
      <c r="K1520" t="s">
        <v>31</v>
      </c>
      <c r="M1520" s="2">
        <v>450</v>
      </c>
    </row>
    <row r="1521" spans="2:13" ht="12.75">
      <c r="B1521" s="195">
        <v>5000</v>
      </c>
      <c r="C1521" s="1" t="s">
        <v>31</v>
      </c>
      <c r="D1521" s="1" t="s">
        <v>21</v>
      </c>
      <c r="E1521" s="1" t="s">
        <v>735</v>
      </c>
      <c r="F1521" s="77" t="s">
        <v>747</v>
      </c>
      <c r="G1521" s="27" t="s">
        <v>91</v>
      </c>
      <c r="H1521" s="6">
        <f t="shared" si="70"/>
        <v>-54000</v>
      </c>
      <c r="I1521" s="22">
        <v>10</v>
      </c>
      <c r="K1521" t="s">
        <v>31</v>
      </c>
      <c r="M1521" s="2">
        <v>450</v>
      </c>
    </row>
    <row r="1522" spans="2:13" ht="12.75">
      <c r="B1522" s="195">
        <v>6000</v>
      </c>
      <c r="C1522" s="1" t="s">
        <v>31</v>
      </c>
      <c r="D1522" s="1" t="s">
        <v>21</v>
      </c>
      <c r="E1522" s="1" t="s">
        <v>735</v>
      </c>
      <c r="F1522" s="77" t="s">
        <v>748</v>
      </c>
      <c r="G1522" s="27" t="s">
        <v>65</v>
      </c>
      <c r="H1522" s="6">
        <f t="shared" si="70"/>
        <v>-60000</v>
      </c>
      <c r="I1522" s="22">
        <v>12</v>
      </c>
      <c r="K1522" t="s">
        <v>31</v>
      </c>
      <c r="M1522" s="2">
        <v>450</v>
      </c>
    </row>
    <row r="1523" spans="2:13" ht="12.75">
      <c r="B1523" s="195">
        <v>5000</v>
      </c>
      <c r="C1523" s="1" t="s">
        <v>31</v>
      </c>
      <c r="D1523" s="1" t="s">
        <v>21</v>
      </c>
      <c r="E1523" s="1" t="s">
        <v>735</v>
      </c>
      <c r="F1523" s="77" t="s">
        <v>749</v>
      </c>
      <c r="G1523" s="27" t="s">
        <v>71</v>
      </c>
      <c r="H1523" s="6">
        <f t="shared" si="70"/>
        <v>-65000</v>
      </c>
      <c r="I1523" s="22">
        <v>10</v>
      </c>
      <c r="K1523" t="s">
        <v>31</v>
      </c>
      <c r="M1523" s="2">
        <v>450</v>
      </c>
    </row>
    <row r="1524" spans="2:13" ht="12.75">
      <c r="B1524" s="195">
        <v>3000</v>
      </c>
      <c r="C1524" s="1" t="s">
        <v>31</v>
      </c>
      <c r="D1524" s="1" t="s">
        <v>21</v>
      </c>
      <c r="E1524" s="1" t="s">
        <v>735</v>
      </c>
      <c r="F1524" s="77" t="s">
        <v>750</v>
      </c>
      <c r="G1524" s="27" t="s">
        <v>114</v>
      </c>
      <c r="H1524" s="6">
        <f t="shared" si="70"/>
        <v>-68000</v>
      </c>
      <c r="I1524" s="22">
        <v>6</v>
      </c>
      <c r="K1524" t="s">
        <v>31</v>
      </c>
      <c r="M1524" s="2">
        <v>450</v>
      </c>
    </row>
    <row r="1525" spans="2:13" ht="12.75">
      <c r="B1525" s="195">
        <v>3000</v>
      </c>
      <c r="C1525" s="1" t="s">
        <v>31</v>
      </c>
      <c r="D1525" s="1" t="s">
        <v>21</v>
      </c>
      <c r="E1525" s="1" t="s">
        <v>735</v>
      </c>
      <c r="F1525" s="77" t="s">
        <v>751</v>
      </c>
      <c r="G1525" s="27" t="s">
        <v>117</v>
      </c>
      <c r="H1525" s="6">
        <f t="shared" si="70"/>
        <v>-71000</v>
      </c>
      <c r="I1525" s="22">
        <v>6</v>
      </c>
      <c r="K1525" t="s">
        <v>31</v>
      </c>
      <c r="M1525" s="2">
        <v>450</v>
      </c>
    </row>
    <row r="1526" spans="2:13" ht="12.75">
      <c r="B1526" s="195">
        <v>5000</v>
      </c>
      <c r="C1526" s="1" t="s">
        <v>31</v>
      </c>
      <c r="D1526" s="1" t="s">
        <v>21</v>
      </c>
      <c r="E1526" s="1" t="s">
        <v>735</v>
      </c>
      <c r="F1526" s="77" t="s">
        <v>752</v>
      </c>
      <c r="G1526" s="27" t="s">
        <v>177</v>
      </c>
      <c r="H1526" s="6">
        <f t="shared" si="70"/>
        <v>-76000</v>
      </c>
      <c r="I1526" s="22">
        <v>10</v>
      </c>
      <c r="K1526" t="s">
        <v>31</v>
      </c>
      <c r="M1526" s="2">
        <v>450</v>
      </c>
    </row>
    <row r="1527" spans="2:13" ht="12.75">
      <c r="B1527" s="195">
        <v>5000</v>
      </c>
      <c r="C1527" s="1" t="s">
        <v>31</v>
      </c>
      <c r="D1527" s="1" t="s">
        <v>21</v>
      </c>
      <c r="E1527" s="1" t="s">
        <v>735</v>
      </c>
      <c r="F1527" s="77" t="s">
        <v>753</v>
      </c>
      <c r="G1527" s="27" t="s">
        <v>172</v>
      </c>
      <c r="H1527" s="6">
        <f t="shared" si="70"/>
        <v>-81000</v>
      </c>
      <c r="I1527" s="22">
        <v>10</v>
      </c>
      <c r="K1527" t="s">
        <v>31</v>
      </c>
      <c r="M1527" s="2">
        <v>450</v>
      </c>
    </row>
    <row r="1528" spans="2:13" ht="12.75">
      <c r="B1528" s="256">
        <v>5000</v>
      </c>
      <c r="C1528" s="1" t="s">
        <v>31</v>
      </c>
      <c r="D1528" s="1" t="s">
        <v>21</v>
      </c>
      <c r="E1528" s="1" t="s">
        <v>735</v>
      </c>
      <c r="F1528" s="77" t="s">
        <v>754</v>
      </c>
      <c r="G1528" s="27" t="s">
        <v>227</v>
      </c>
      <c r="H1528" s="6">
        <f t="shared" si="70"/>
        <v>-86000</v>
      </c>
      <c r="I1528" s="22">
        <v>10</v>
      </c>
      <c r="K1528" t="s">
        <v>31</v>
      </c>
      <c r="M1528" s="2">
        <v>450</v>
      </c>
    </row>
    <row r="1529" spans="2:13" ht="12.75">
      <c r="B1529" s="195">
        <v>5000</v>
      </c>
      <c r="C1529" s="1" t="s">
        <v>31</v>
      </c>
      <c r="D1529" s="1" t="s">
        <v>21</v>
      </c>
      <c r="E1529" s="1" t="s">
        <v>735</v>
      </c>
      <c r="F1529" s="77" t="s">
        <v>755</v>
      </c>
      <c r="G1529" s="27" t="s">
        <v>230</v>
      </c>
      <c r="H1529" s="6">
        <f t="shared" si="70"/>
        <v>-91000</v>
      </c>
      <c r="I1529" s="22">
        <v>10</v>
      </c>
      <c r="K1529" t="s">
        <v>31</v>
      </c>
      <c r="M1529" s="2">
        <v>450</v>
      </c>
    </row>
    <row r="1530" spans="2:13" ht="12.75">
      <c r="B1530" s="195">
        <v>5000</v>
      </c>
      <c r="C1530" s="1" t="s">
        <v>31</v>
      </c>
      <c r="D1530" s="1" t="s">
        <v>21</v>
      </c>
      <c r="E1530" s="1" t="s">
        <v>735</v>
      </c>
      <c r="F1530" s="77" t="s">
        <v>756</v>
      </c>
      <c r="G1530" s="27" t="s">
        <v>232</v>
      </c>
      <c r="H1530" s="6">
        <f t="shared" si="70"/>
        <v>-96000</v>
      </c>
      <c r="I1530" s="22">
        <v>10</v>
      </c>
      <c r="K1530" t="s">
        <v>31</v>
      </c>
      <c r="M1530" s="2">
        <v>450</v>
      </c>
    </row>
    <row r="1531" spans="2:13" ht="12.75">
      <c r="B1531" s="195">
        <v>8000</v>
      </c>
      <c r="C1531" s="1" t="s">
        <v>31</v>
      </c>
      <c r="D1531" s="1" t="s">
        <v>21</v>
      </c>
      <c r="E1531" s="1" t="s">
        <v>735</v>
      </c>
      <c r="F1531" s="77" t="s">
        <v>757</v>
      </c>
      <c r="G1531" s="27" t="s">
        <v>272</v>
      </c>
      <c r="H1531" s="6">
        <f t="shared" si="70"/>
        <v>-104000</v>
      </c>
      <c r="I1531" s="22">
        <v>16</v>
      </c>
      <c r="K1531" t="s">
        <v>31</v>
      </c>
      <c r="M1531" s="2">
        <v>450</v>
      </c>
    </row>
    <row r="1532" spans="2:13" ht="12.75">
      <c r="B1532" s="195">
        <v>5000</v>
      </c>
      <c r="C1532" s="1" t="s">
        <v>31</v>
      </c>
      <c r="D1532" s="1" t="s">
        <v>21</v>
      </c>
      <c r="E1532" s="1" t="s">
        <v>735</v>
      </c>
      <c r="F1532" s="77" t="s">
        <v>758</v>
      </c>
      <c r="G1532" s="27" t="s">
        <v>259</v>
      </c>
      <c r="H1532" s="6">
        <f t="shared" si="70"/>
        <v>-109000</v>
      </c>
      <c r="I1532" s="22">
        <v>10</v>
      </c>
      <c r="K1532" t="s">
        <v>31</v>
      </c>
      <c r="M1532" s="2">
        <v>450</v>
      </c>
    </row>
    <row r="1533" spans="2:13" ht="12.75">
      <c r="B1533" s="195">
        <v>3000</v>
      </c>
      <c r="C1533" s="1" t="s">
        <v>31</v>
      </c>
      <c r="D1533" s="1" t="s">
        <v>21</v>
      </c>
      <c r="E1533" s="1" t="s">
        <v>735</v>
      </c>
      <c r="F1533" s="77" t="s">
        <v>759</v>
      </c>
      <c r="G1533" s="27" t="s">
        <v>322</v>
      </c>
      <c r="H1533" s="6">
        <f t="shared" si="70"/>
        <v>-112000</v>
      </c>
      <c r="I1533" s="22">
        <v>6</v>
      </c>
      <c r="K1533" t="s">
        <v>31</v>
      </c>
      <c r="M1533" s="2">
        <v>450</v>
      </c>
    </row>
    <row r="1534" spans="1:13" s="75" customFormat="1" ht="12.75">
      <c r="A1534" s="11"/>
      <c r="B1534" s="227">
        <f>SUM(B1509:B1533)</f>
        <v>112000</v>
      </c>
      <c r="C1534" s="11" t="s">
        <v>0</v>
      </c>
      <c r="D1534" s="11"/>
      <c r="E1534" s="11"/>
      <c r="F1534" s="110"/>
      <c r="G1534" s="18"/>
      <c r="H1534" s="73">
        <v>0</v>
      </c>
      <c r="I1534" s="74">
        <f>+B1534/M1534</f>
        <v>248.88888888888889</v>
      </c>
      <c r="M1534" s="2">
        <v>450</v>
      </c>
    </row>
    <row r="1535" spans="2:13" ht="12.75">
      <c r="B1535" s="195"/>
      <c r="H1535" s="6">
        <f t="shared" si="70"/>
        <v>0</v>
      </c>
      <c r="I1535" s="22">
        <f>+B1535/M1535</f>
        <v>0</v>
      </c>
      <c r="M1535" s="2">
        <v>450</v>
      </c>
    </row>
    <row r="1536" spans="2:13" ht="12.75">
      <c r="B1536" s="195"/>
      <c r="H1536" s="6">
        <f t="shared" si="70"/>
        <v>0</v>
      </c>
      <c r="I1536" s="22">
        <f>+B1536/M1536</f>
        <v>0</v>
      </c>
      <c r="M1536" s="2">
        <v>450</v>
      </c>
    </row>
    <row r="1537" spans="2:13" ht="12.75">
      <c r="B1537" s="160">
        <v>1000</v>
      </c>
      <c r="C1537" s="1" t="s">
        <v>209</v>
      </c>
      <c r="D1537" s="12" t="s">
        <v>760</v>
      </c>
      <c r="F1537" s="77" t="s">
        <v>761</v>
      </c>
      <c r="G1537" s="30" t="s">
        <v>354</v>
      </c>
      <c r="H1537" s="6">
        <f t="shared" si="70"/>
        <v>-1000</v>
      </c>
      <c r="I1537" s="22">
        <f>+B1537/M1537</f>
        <v>2.2222222222222223</v>
      </c>
      <c r="M1537" s="2">
        <v>450</v>
      </c>
    </row>
    <row r="1538" spans="2:13" ht="12.75">
      <c r="B1538" s="160">
        <v>1200</v>
      </c>
      <c r="C1538" s="1" t="s">
        <v>209</v>
      </c>
      <c r="D1538" s="12" t="s">
        <v>760</v>
      </c>
      <c r="F1538" s="77" t="s">
        <v>761</v>
      </c>
      <c r="G1538" s="30" t="s">
        <v>356</v>
      </c>
      <c r="H1538" s="6">
        <f>H1537-B1538</f>
        <v>-2200</v>
      </c>
      <c r="I1538" s="22">
        <f aca="true" t="shared" si="71" ref="I1538:I1573">+B1538/M1538</f>
        <v>2.6666666666666665</v>
      </c>
      <c r="M1538" s="2">
        <v>450</v>
      </c>
    </row>
    <row r="1539" spans="2:13" ht="12.75">
      <c r="B1539" s="160">
        <v>1500</v>
      </c>
      <c r="C1539" s="1" t="s">
        <v>209</v>
      </c>
      <c r="D1539" s="12" t="s">
        <v>760</v>
      </c>
      <c r="F1539" s="77" t="s">
        <v>761</v>
      </c>
      <c r="G1539" s="35" t="s">
        <v>358</v>
      </c>
      <c r="H1539" s="6">
        <f>H1538-B1539</f>
        <v>-3700</v>
      </c>
      <c r="I1539" s="22">
        <f t="shared" si="71"/>
        <v>3.3333333333333335</v>
      </c>
      <c r="M1539" s="2">
        <v>450</v>
      </c>
    </row>
    <row r="1540" spans="2:13" ht="12.75">
      <c r="B1540" s="160">
        <v>800</v>
      </c>
      <c r="C1540" s="1" t="s">
        <v>209</v>
      </c>
      <c r="D1540" s="12" t="s">
        <v>760</v>
      </c>
      <c r="F1540" s="77" t="s">
        <v>761</v>
      </c>
      <c r="G1540" s="29" t="s">
        <v>432</v>
      </c>
      <c r="H1540" s="6">
        <f>H1539-B1540</f>
        <v>-4500</v>
      </c>
      <c r="I1540" s="22">
        <f t="shared" si="71"/>
        <v>1.7777777777777777</v>
      </c>
      <c r="M1540" s="2">
        <v>450</v>
      </c>
    </row>
    <row r="1541" spans="1:13" s="15" customFormat="1" ht="12.75">
      <c r="A1541" s="12"/>
      <c r="B1541" s="160">
        <v>1000</v>
      </c>
      <c r="C1541" s="1" t="s">
        <v>209</v>
      </c>
      <c r="D1541" s="12" t="s">
        <v>760</v>
      </c>
      <c r="E1541" s="1"/>
      <c r="F1541" s="77" t="s">
        <v>761</v>
      </c>
      <c r="G1541" s="29" t="s">
        <v>105</v>
      </c>
      <c r="H1541" s="6">
        <f>H1540-B1541</f>
        <v>-5500</v>
      </c>
      <c r="I1541" s="39">
        <f t="shared" si="71"/>
        <v>2.2222222222222223</v>
      </c>
      <c r="M1541" s="2">
        <v>450</v>
      </c>
    </row>
    <row r="1542" spans="2:13" ht="12.75">
      <c r="B1542" s="195">
        <v>1000</v>
      </c>
      <c r="C1542" s="1" t="s">
        <v>209</v>
      </c>
      <c r="D1542" s="12" t="s">
        <v>760</v>
      </c>
      <c r="F1542" s="77" t="s">
        <v>761</v>
      </c>
      <c r="G1542" s="27" t="s">
        <v>107</v>
      </c>
      <c r="H1542" s="6">
        <f>H1541-B1542</f>
        <v>-6500</v>
      </c>
      <c r="I1542" s="22">
        <f t="shared" si="71"/>
        <v>2.2222222222222223</v>
      </c>
      <c r="M1542" s="2">
        <v>450</v>
      </c>
    </row>
    <row r="1543" spans="2:13" ht="12.75">
      <c r="B1543" s="195">
        <v>1100</v>
      </c>
      <c r="C1543" s="1" t="s">
        <v>209</v>
      </c>
      <c r="D1543" s="12" t="s">
        <v>760</v>
      </c>
      <c r="F1543" s="77" t="s">
        <v>761</v>
      </c>
      <c r="G1543" s="27" t="s">
        <v>406</v>
      </c>
      <c r="H1543" s="6">
        <f t="shared" si="70"/>
        <v>-7600</v>
      </c>
      <c r="I1543" s="22">
        <f t="shared" si="71"/>
        <v>2.4444444444444446</v>
      </c>
      <c r="M1543" s="2">
        <v>450</v>
      </c>
    </row>
    <row r="1544" spans="2:13" ht="12.75">
      <c r="B1544" s="195">
        <v>800</v>
      </c>
      <c r="C1544" s="1" t="s">
        <v>209</v>
      </c>
      <c r="D1544" s="12" t="s">
        <v>760</v>
      </c>
      <c r="F1544" s="77" t="s">
        <v>761</v>
      </c>
      <c r="G1544" s="27" t="s">
        <v>361</v>
      </c>
      <c r="H1544" s="6">
        <f>H1543-B1544</f>
        <v>-8400</v>
      </c>
      <c r="I1544" s="22">
        <f t="shared" si="71"/>
        <v>1.7777777777777777</v>
      </c>
      <c r="M1544" s="2">
        <v>450</v>
      </c>
    </row>
    <row r="1545" spans="2:14" ht="12.75">
      <c r="B1545" s="257">
        <v>600</v>
      </c>
      <c r="C1545" s="1" t="s">
        <v>209</v>
      </c>
      <c r="D1545" s="12" t="s">
        <v>760</v>
      </c>
      <c r="F1545" s="77" t="s">
        <v>761</v>
      </c>
      <c r="G1545" s="27" t="s">
        <v>34</v>
      </c>
      <c r="H1545" s="6">
        <f>H1544-B1545</f>
        <v>-9000</v>
      </c>
      <c r="I1545" s="22">
        <f t="shared" si="71"/>
        <v>1.3333333333333333</v>
      </c>
      <c r="J1545" s="36"/>
      <c r="K1545" s="36"/>
      <c r="L1545" s="36"/>
      <c r="M1545" s="2">
        <v>450</v>
      </c>
      <c r="N1545" s="38">
        <v>500</v>
      </c>
    </row>
    <row r="1546" spans="2:13" ht="12.75">
      <c r="B1546" s="195">
        <v>2500</v>
      </c>
      <c r="C1546" s="1" t="s">
        <v>209</v>
      </c>
      <c r="D1546" s="12" t="s">
        <v>760</v>
      </c>
      <c r="F1546" s="77" t="s">
        <v>761</v>
      </c>
      <c r="G1546" s="27" t="s">
        <v>36</v>
      </c>
      <c r="H1546" s="6">
        <f aca="true" t="shared" si="72" ref="H1546:H1561">H1545-B1546</f>
        <v>-11500</v>
      </c>
      <c r="I1546" s="22">
        <f t="shared" si="71"/>
        <v>5.555555555555555</v>
      </c>
      <c r="M1546" s="2">
        <v>450</v>
      </c>
    </row>
    <row r="1547" spans="2:13" ht="12.75">
      <c r="B1547" s="195">
        <v>600</v>
      </c>
      <c r="C1547" s="1" t="s">
        <v>209</v>
      </c>
      <c r="D1547" s="12" t="s">
        <v>760</v>
      </c>
      <c r="F1547" s="77" t="s">
        <v>761</v>
      </c>
      <c r="G1547" s="27" t="s">
        <v>454</v>
      </c>
      <c r="H1547" s="6">
        <f t="shared" si="72"/>
        <v>-12100</v>
      </c>
      <c r="I1547" s="22">
        <f t="shared" si="71"/>
        <v>1.3333333333333333</v>
      </c>
      <c r="M1547" s="2">
        <v>450</v>
      </c>
    </row>
    <row r="1548" spans="2:13" ht="12.75">
      <c r="B1548" s="195">
        <v>1500</v>
      </c>
      <c r="C1548" s="1" t="s">
        <v>209</v>
      </c>
      <c r="D1548" s="12" t="s">
        <v>760</v>
      </c>
      <c r="F1548" s="77" t="s">
        <v>761</v>
      </c>
      <c r="G1548" s="27" t="s">
        <v>492</v>
      </c>
      <c r="H1548" s="6">
        <f t="shared" si="72"/>
        <v>-13600</v>
      </c>
      <c r="I1548" s="22">
        <f t="shared" si="71"/>
        <v>3.3333333333333335</v>
      </c>
      <c r="M1548" s="2">
        <v>450</v>
      </c>
    </row>
    <row r="1549" spans="2:13" ht="12.75">
      <c r="B1549" s="195">
        <v>1000</v>
      </c>
      <c r="C1549" s="1" t="s">
        <v>209</v>
      </c>
      <c r="D1549" s="12" t="s">
        <v>760</v>
      </c>
      <c r="F1549" s="77" t="s">
        <v>761</v>
      </c>
      <c r="G1549" s="27" t="s">
        <v>411</v>
      </c>
      <c r="H1549" s="6">
        <f t="shared" si="72"/>
        <v>-14600</v>
      </c>
      <c r="I1549" s="22">
        <f t="shared" si="71"/>
        <v>2.2222222222222223</v>
      </c>
      <c r="M1549" s="2">
        <v>450</v>
      </c>
    </row>
    <row r="1550" spans="2:13" ht="12.75">
      <c r="B1550" s="195">
        <v>2500</v>
      </c>
      <c r="C1550" s="1" t="s">
        <v>209</v>
      </c>
      <c r="D1550" s="12" t="s">
        <v>760</v>
      </c>
      <c r="F1550" s="77" t="s">
        <v>761</v>
      </c>
      <c r="G1550" s="27" t="s">
        <v>91</v>
      </c>
      <c r="H1550" s="6">
        <f t="shared" si="72"/>
        <v>-17100</v>
      </c>
      <c r="I1550" s="22">
        <f t="shared" si="71"/>
        <v>5.555555555555555</v>
      </c>
      <c r="M1550" s="2">
        <v>450</v>
      </c>
    </row>
    <row r="1551" spans="2:13" ht="12.75">
      <c r="B1551" s="195">
        <v>1600</v>
      </c>
      <c r="C1551" s="1" t="s">
        <v>209</v>
      </c>
      <c r="D1551" s="12" t="s">
        <v>760</v>
      </c>
      <c r="F1551" s="77" t="s">
        <v>761</v>
      </c>
      <c r="G1551" s="27" t="s">
        <v>65</v>
      </c>
      <c r="H1551" s="6">
        <f t="shared" si="72"/>
        <v>-18700</v>
      </c>
      <c r="I1551" s="22">
        <f t="shared" si="71"/>
        <v>3.5555555555555554</v>
      </c>
      <c r="M1551" s="2">
        <v>450</v>
      </c>
    </row>
    <row r="1552" spans="2:13" ht="12.75">
      <c r="B1552" s="195">
        <v>1800</v>
      </c>
      <c r="C1552" s="1" t="s">
        <v>209</v>
      </c>
      <c r="D1552" s="12" t="s">
        <v>760</v>
      </c>
      <c r="F1552" s="77" t="s">
        <v>761</v>
      </c>
      <c r="G1552" s="27" t="s">
        <v>71</v>
      </c>
      <c r="H1552" s="6">
        <f t="shared" si="72"/>
        <v>-20500</v>
      </c>
      <c r="I1552" s="22">
        <f t="shared" si="71"/>
        <v>4</v>
      </c>
      <c r="M1552" s="2">
        <v>450</v>
      </c>
    </row>
    <row r="1553" spans="2:13" ht="12.75">
      <c r="B1553" s="195">
        <v>1500</v>
      </c>
      <c r="C1553" s="1" t="s">
        <v>209</v>
      </c>
      <c r="D1553" s="12" t="s">
        <v>760</v>
      </c>
      <c r="F1553" s="77" t="s">
        <v>761</v>
      </c>
      <c r="G1553" s="27" t="s">
        <v>73</v>
      </c>
      <c r="H1553" s="6">
        <f t="shared" si="72"/>
        <v>-22000</v>
      </c>
      <c r="I1553" s="22">
        <f t="shared" si="71"/>
        <v>3.3333333333333335</v>
      </c>
      <c r="M1553" s="2">
        <v>450</v>
      </c>
    </row>
    <row r="1554" spans="2:13" ht="12.75">
      <c r="B1554" s="195">
        <v>1700</v>
      </c>
      <c r="C1554" s="1" t="s">
        <v>209</v>
      </c>
      <c r="D1554" s="12" t="s">
        <v>760</v>
      </c>
      <c r="F1554" s="77" t="s">
        <v>761</v>
      </c>
      <c r="G1554" s="27" t="s">
        <v>117</v>
      </c>
      <c r="H1554" s="6">
        <f t="shared" si="72"/>
        <v>-23700</v>
      </c>
      <c r="I1554" s="22">
        <f t="shared" si="71"/>
        <v>3.7777777777777777</v>
      </c>
      <c r="M1554" s="2">
        <v>450</v>
      </c>
    </row>
    <row r="1555" spans="2:13" ht="12.75">
      <c r="B1555" s="195">
        <v>1800</v>
      </c>
      <c r="C1555" s="1" t="s">
        <v>209</v>
      </c>
      <c r="D1555" s="12" t="s">
        <v>760</v>
      </c>
      <c r="F1555" s="77" t="s">
        <v>761</v>
      </c>
      <c r="G1555" s="27" t="s">
        <v>177</v>
      </c>
      <c r="H1555" s="6">
        <f t="shared" si="72"/>
        <v>-25500</v>
      </c>
      <c r="I1555" s="22">
        <f t="shared" si="71"/>
        <v>4</v>
      </c>
      <c r="M1555" s="2">
        <v>450</v>
      </c>
    </row>
    <row r="1556" spans="2:13" ht="12.75">
      <c r="B1556" s="195">
        <v>1500</v>
      </c>
      <c r="C1556" s="1" t="s">
        <v>209</v>
      </c>
      <c r="D1556" s="12" t="s">
        <v>760</v>
      </c>
      <c r="F1556" s="77" t="s">
        <v>761</v>
      </c>
      <c r="G1556" s="27" t="s">
        <v>172</v>
      </c>
      <c r="H1556" s="6">
        <f t="shared" si="72"/>
        <v>-27000</v>
      </c>
      <c r="I1556" s="22">
        <f t="shared" si="71"/>
        <v>3.3333333333333335</v>
      </c>
      <c r="M1556" s="2">
        <v>450</v>
      </c>
    </row>
    <row r="1557" spans="2:13" ht="12.75">
      <c r="B1557" s="195">
        <v>1000</v>
      </c>
      <c r="C1557" s="1" t="s">
        <v>209</v>
      </c>
      <c r="D1557" s="12" t="s">
        <v>760</v>
      </c>
      <c r="F1557" s="77" t="s">
        <v>761</v>
      </c>
      <c r="G1557" s="27" t="s">
        <v>227</v>
      </c>
      <c r="H1557" s="6">
        <f t="shared" si="72"/>
        <v>-28000</v>
      </c>
      <c r="I1557" s="22">
        <f t="shared" si="71"/>
        <v>2.2222222222222223</v>
      </c>
      <c r="M1557" s="2">
        <v>450</v>
      </c>
    </row>
    <row r="1558" spans="2:13" ht="12.75">
      <c r="B1558" s="195">
        <v>1200</v>
      </c>
      <c r="C1558" s="1" t="s">
        <v>209</v>
      </c>
      <c r="D1558" s="12" t="s">
        <v>760</v>
      </c>
      <c r="F1558" s="77" t="s">
        <v>761</v>
      </c>
      <c r="G1558" s="27" t="s">
        <v>230</v>
      </c>
      <c r="H1558" s="6">
        <f t="shared" si="72"/>
        <v>-29200</v>
      </c>
      <c r="I1558" s="22">
        <f t="shared" si="71"/>
        <v>2.6666666666666665</v>
      </c>
      <c r="M1558" s="2">
        <v>450</v>
      </c>
    </row>
    <row r="1559" spans="2:13" ht="12.75">
      <c r="B1559" s="195">
        <v>1300</v>
      </c>
      <c r="C1559" s="1" t="s">
        <v>209</v>
      </c>
      <c r="D1559" s="12" t="s">
        <v>760</v>
      </c>
      <c r="F1559" s="77" t="s">
        <v>761</v>
      </c>
      <c r="G1559" s="27" t="s">
        <v>232</v>
      </c>
      <c r="H1559" s="6">
        <f t="shared" si="72"/>
        <v>-30500</v>
      </c>
      <c r="I1559" s="22">
        <f t="shared" si="71"/>
        <v>2.888888888888889</v>
      </c>
      <c r="M1559" s="2">
        <v>450</v>
      </c>
    </row>
    <row r="1560" spans="2:13" ht="12.75">
      <c r="B1560" s="195">
        <v>1000</v>
      </c>
      <c r="C1560" s="1" t="s">
        <v>209</v>
      </c>
      <c r="D1560" s="12" t="s">
        <v>760</v>
      </c>
      <c r="F1560" s="77" t="s">
        <v>761</v>
      </c>
      <c r="G1560" s="27" t="s">
        <v>259</v>
      </c>
      <c r="H1560" s="6">
        <f t="shared" si="72"/>
        <v>-31500</v>
      </c>
      <c r="I1560" s="22">
        <f t="shared" si="71"/>
        <v>2.2222222222222223</v>
      </c>
      <c r="M1560" s="2">
        <v>450</v>
      </c>
    </row>
    <row r="1561" spans="2:13" ht="12.75">
      <c r="B1561" s="195">
        <v>1000</v>
      </c>
      <c r="C1561" s="1" t="s">
        <v>209</v>
      </c>
      <c r="D1561" s="12" t="s">
        <v>760</v>
      </c>
      <c r="F1561" s="77" t="s">
        <v>761</v>
      </c>
      <c r="G1561" s="27" t="s">
        <v>322</v>
      </c>
      <c r="H1561" s="6">
        <f t="shared" si="72"/>
        <v>-32500</v>
      </c>
      <c r="I1561" s="22">
        <f t="shared" si="71"/>
        <v>2.2222222222222223</v>
      </c>
      <c r="M1561" s="2">
        <v>450</v>
      </c>
    </row>
    <row r="1562" spans="1:13" s="75" customFormat="1" ht="12.75">
      <c r="A1562" s="11"/>
      <c r="B1562" s="227">
        <f>SUM(B1537:B1561)</f>
        <v>32500</v>
      </c>
      <c r="C1562" s="11" t="s">
        <v>209</v>
      </c>
      <c r="D1562" s="11"/>
      <c r="E1562" s="11"/>
      <c r="F1562" s="110"/>
      <c r="G1562" s="18"/>
      <c r="H1562" s="73">
        <v>0</v>
      </c>
      <c r="I1562" s="74">
        <f t="shared" si="71"/>
        <v>72.22222222222223</v>
      </c>
      <c r="M1562" s="2">
        <v>450</v>
      </c>
    </row>
    <row r="1563" spans="2:13" ht="12.75">
      <c r="B1563" s="195"/>
      <c r="H1563" s="6">
        <f t="shared" si="70"/>
        <v>0</v>
      </c>
      <c r="I1563" s="22">
        <f t="shared" si="71"/>
        <v>0</v>
      </c>
      <c r="M1563" s="2">
        <v>450</v>
      </c>
    </row>
    <row r="1564" spans="2:13" ht="12.75">
      <c r="B1564" s="195"/>
      <c r="H1564" s="6">
        <f t="shared" si="70"/>
        <v>0</v>
      </c>
      <c r="I1564" s="22">
        <f t="shared" si="71"/>
        <v>0</v>
      </c>
      <c r="M1564" s="2">
        <v>450</v>
      </c>
    </row>
    <row r="1565" spans="1:13" ht="12.75">
      <c r="A1565" s="12"/>
      <c r="B1565" s="160">
        <v>800000</v>
      </c>
      <c r="C1565" s="1" t="s">
        <v>762</v>
      </c>
      <c r="D1565" s="1" t="s">
        <v>760</v>
      </c>
      <c r="E1565" s="1" t="s">
        <v>1000</v>
      </c>
      <c r="F1565" s="56" t="s">
        <v>394</v>
      </c>
      <c r="G1565" s="29" t="s">
        <v>117</v>
      </c>
      <c r="H1565" s="109">
        <f>H1564-B1565</f>
        <v>-800000</v>
      </c>
      <c r="I1565" s="22">
        <f t="shared" si="71"/>
        <v>1777.7777777777778</v>
      </c>
      <c r="M1565" s="2">
        <v>450</v>
      </c>
    </row>
    <row r="1566" spans="1:13" ht="12.75">
      <c r="A1566" s="11"/>
      <c r="B1566" s="227">
        <f>SUM(B1565:B1565)</f>
        <v>800000</v>
      </c>
      <c r="C1566" s="11" t="s">
        <v>1000</v>
      </c>
      <c r="D1566" s="11"/>
      <c r="E1566" s="11"/>
      <c r="F1566" s="81"/>
      <c r="G1566" s="18"/>
      <c r="H1566" s="83">
        <v>0</v>
      </c>
      <c r="I1566" s="74">
        <f t="shared" si="71"/>
        <v>1777.7777777777778</v>
      </c>
      <c r="J1566" s="75"/>
      <c r="K1566" s="75"/>
      <c r="L1566" s="75"/>
      <c r="M1566" s="2">
        <v>450</v>
      </c>
    </row>
    <row r="1567" spans="2:13" ht="12.75">
      <c r="B1567" s="195"/>
      <c r="H1567" s="6">
        <f t="shared" si="70"/>
        <v>0</v>
      </c>
      <c r="I1567" s="22">
        <f t="shared" si="71"/>
        <v>0</v>
      </c>
      <c r="M1567" s="2">
        <v>450</v>
      </c>
    </row>
    <row r="1568" spans="2:13" ht="12.75">
      <c r="B1568" s="258"/>
      <c r="H1568" s="6">
        <f t="shared" si="70"/>
        <v>0</v>
      </c>
      <c r="I1568" s="22">
        <f t="shared" si="71"/>
        <v>0</v>
      </c>
      <c r="M1568" s="2">
        <v>450</v>
      </c>
    </row>
    <row r="1569" spans="2:13" ht="12.75">
      <c r="B1569" s="195"/>
      <c r="C1569" s="3"/>
      <c r="H1569" s="6">
        <f>H1568-B1569</f>
        <v>0</v>
      </c>
      <c r="I1569" s="22">
        <f t="shared" si="71"/>
        <v>0</v>
      </c>
      <c r="M1569" s="2">
        <v>450</v>
      </c>
    </row>
    <row r="1570" spans="2:13" ht="12.75">
      <c r="B1570" s="195"/>
      <c r="H1570" s="6">
        <f>H1569-B1570</f>
        <v>0</v>
      </c>
      <c r="I1570" s="22">
        <f t="shared" si="71"/>
        <v>0</v>
      </c>
      <c r="M1570" s="2">
        <v>450</v>
      </c>
    </row>
    <row r="1571" spans="1:13" ht="13.5" thickBot="1">
      <c r="A1571" s="107"/>
      <c r="B1571" s="66">
        <f>+B1612+B1663+B1709+B1749+B1754+B1765+B1759+B1773</f>
        <v>1216416</v>
      </c>
      <c r="C1571" s="57"/>
      <c r="D1571" s="59" t="s">
        <v>154</v>
      </c>
      <c r="E1571" s="57"/>
      <c r="F1571" s="86"/>
      <c r="G1571" s="62"/>
      <c r="H1571" s="93">
        <f>H1570-B1571</f>
        <v>-1216416</v>
      </c>
      <c r="I1571" s="112">
        <f t="shared" si="71"/>
        <v>2703.1466666666665</v>
      </c>
      <c r="J1571" s="65"/>
      <c r="K1571" s="65"/>
      <c r="L1571" s="65"/>
      <c r="M1571" s="2">
        <v>450</v>
      </c>
    </row>
    <row r="1572" spans="2:13" ht="12.75">
      <c r="B1572" s="195"/>
      <c r="H1572" s="6">
        <v>0</v>
      </c>
      <c r="I1572" s="22">
        <f t="shared" si="71"/>
        <v>0</v>
      </c>
      <c r="M1572" s="2">
        <v>450</v>
      </c>
    </row>
    <row r="1573" spans="2:13" ht="12.75">
      <c r="B1573" s="195"/>
      <c r="H1573" s="6">
        <f>H1572-B1573</f>
        <v>0</v>
      </c>
      <c r="I1573" s="22">
        <f t="shared" si="71"/>
        <v>0</v>
      </c>
      <c r="M1573" s="2">
        <v>450</v>
      </c>
    </row>
    <row r="1574" spans="2:13" ht="12.75">
      <c r="B1574" s="195">
        <v>2500</v>
      </c>
      <c r="C1574" s="1" t="s">
        <v>31</v>
      </c>
      <c r="D1574" s="12" t="s">
        <v>23</v>
      </c>
      <c r="E1574" s="1" t="s">
        <v>763</v>
      </c>
      <c r="F1574" s="77" t="s">
        <v>764</v>
      </c>
      <c r="G1574" s="27" t="s">
        <v>356</v>
      </c>
      <c r="H1574" s="6">
        <f aca="true" t="shared" si="73" ref="H1574:H1641">H1573-B1574</f>
        <v>-2500</v>
      </c>
      <c r="I1574" s="22">
        <v>5</v>
      </c>
      <c r="K1574" t="s">
        <v>31</v>
      </c>
      <c r="M1574" s="2">
        <v>450</v>
      </c>
    </row>
    <row r="1575" spans="2:13" ht="12.75">
      <c r="B1575" s="195">
        <v>2500</v>
      </c>
      <c r="C1575" s="1" t="s">
        <v>31</v>
      </c>
      <c r="D1575" s="1" t="s">
        <v>23</v>
      </c>
      <c r="E1575" s="1" t="s">
        <v>763</v>
      </c>
      <c r="F1575" s="77" t="s">
        <v>765</v>
      </c>
      <c r="G1575" s="27" t="s">
        <v>358</v>
      </c>
      <c r="H1575" s="6">
        <f t="shared" si="73"/>
        <v>-5000</v>
      </c>
      <c r="I1575" s="22">
        <v>5</v>
      </c>
      <c r="K1575" t="s">
        <v>31</v>
      </c>
      <c r="M1575" s="2">
        <v>450</v>
      </c>
    </row>
    <row r="1576" spans="2:13" ht="12.75">
      <c r="B1576" s="195">
        <v>2500</v>
      </c>
      <c r="C1576" s="1" t="s">
        <v>31</v>
      </c>
      <c r="D1576" s="1" t="s">
        <v>23</v>
      </c>
      <c r="E1576" s="1" t="s">
        <v>763</v>
      </c>
      <c r="F1576" s="77" t="s">
        <v>766</v>
      </c>
      <c r="G1576" s="27" t="s">
        <v>105</v>
      </c>
      <c r="H1576" s="6">
        <f t="shared" si="73"/>
        <v>-7500</v>
      </c>
      <c r="I1576" s="22">
        <v>5</v>
      </c>
      <c r="K1576" t="s">
        <v>31</v>
      </c>
      <c r="M1576" s="2">
        <v>450</v>
      </c>
    </row>
    <row r="1577" spans="2:13" ht="12.75">
      <c r="B1577" s="195">
        <v>5000</v>
      </c>
      <c r="C1577" s="1" t="s">
        <v>31</v>
      </c>
      <c r="D1577" s="1" t="s">
        <v>23</v>
      </c>
      <c r="E1577" s="1" t="s">
        <v>763</v>
      </c>
      <c r="F1577" s="244" t="s">
        <v>625</v>
      </c>
      <c r="G1577" s="27" t="s">
        <v>107</v>
      </c>
      <c r="H1577" s="6">
        <f t="shared" si="73"/>
        <v>-12500</v>
      </c>
      <c r="I1577" s="22">
        <v>10</v>
      </c>
      <c r="K1577" t="s">
        <v>31</v>
      </c>
      <c r="M1577" s="2">
        <v>450</v>
      </c>
    </row>
    <row r="1578" spans="2:13" ht="12.75">
      <c r="B1578" s="195">
        <v>2500</v>
      </c>
      <c r="C1578" s="1" t="s">
        <v>31</v>
      </c>
      <c r="D1578" s="1" t="s">
        <v>23</v>
      </c>
      <c r="E1578" s="1" t="s">
        <v>763</v>
      </c>
      <c r="F1578" s="77" t="s">
        <v>767</v>
      </c>
      <c r="G1578" s="27" t="s">
        <v>406</v>
      </c>
      <c r="H1578" s="6">
        <f t="shared" si="73"/>
        <v>-15000</v>
      </c>
      <c r="I1578" s="22">
        <v>5</v>
      </c>
      <c r="K1578" t="s">
        <v>31</v>
      </c>
      <c r="M1578" s="2">
        <v>450</v>
      </c>
    </row>
    <row r="1579" spans="2:13" ht="12.75">
      <c r="B1579" s="195">
        <v>2500</v>
      </c>
      <c r="C1579" s="1" t="s">
        <v>31</v>
      </c>
      <c r="D1579" s="1" t="s">
        <v>23</v>
      </c>
      <c r="E1579" s="1" t="s">
        <v>763</v>
      </c>
      <c r="F1579" s="77" t="s">
        <v>768</v>
      </c>
      <c r="G1579" s="27" t="s">
        <v>361</v>
      </c>
      <c r="H1579" s="6">
        <f t="shared" si="73"/>
        <v>-17500</v>
      </c>
      <c r="I1579" s="22">
        <v>5</v>
      </c>
      <c r="K1579" t="s">
        <v>31</v>
      </c>
      <c r="M1579" s="2">
        <v>450</v>
      </c>
    </row>
    <row r="1580" spans="2:13" ht="12.75">
      <c r="B1580" s="195">
        <v>2500</v>
      </c>
      <c r="C1580" s="1" t="s">
        <v>31</v>
      </c>
      <c r="D1580" s="1" t="s">
        <v>23</v>
      </c>
      <c r="E1580" s="1" t="s">
        <v>763</v>
      </c>
      <c r="F1580" s="77" t="s">
        <v>769</v>
      </c>
      <c r="G1580" s="27" t="s">
        <v>34</v>
      </c>
      <c r="H1580" s="6">
        <f t="shared" si="73"/>
        <v>-20000</v>
      </c>
      <c r="I1580" s="22">
        <v>5</v>
      </c>
      <c r="K1580" t="s">
        <v>31</v>
      </c>
      <c r="M1580" s="2">
        <v>450</v>
      </c>
    </row>
    <row r="1581" spans="2:13" ht="12.75">
      <c r="B1581" s="195">
        <v>2500</v>
      </c>
      <c r="C1581" s="1" t="s">
        <v>31</v>
      </c>
      <c r="D1581" s="1" t="s">
        <v>23</v>
      </c>
      <c r="E1581" s="1" t="s">
        <v>763</v>
      </c>
      <c r="F1581" s="77" t="s">
        <v>770</v>
      </c>
      <c r="G1581" s="27" t="s">
        <v>411</v>
      </c>
      <c r="H1581" s="6">
        <f t="shared" si="73"/>
        <v>-22500</v>
      </c>
      <c r="I1581" s="22">
        <v>5</v>
      </c>
      <c r="K1581" t="s">
        <v>31</v>
      </c>
      <c r="M1581" s="2">
        <v>450</v>
      </c>
    </row>
    <row r="1582" spans="2:13" ht="12.75">
      <c r="B1582" s="256">
        <v>2500</v>
      </c>
      <c r="C1582" s="1" t="s">
        <v>31</v>
      </c>
      <c r="D1582" s="1" t="s">
        <v>23</v>
      </c>
      <c r="E1582" s="1" t="s">
        <v>763</v>
      </c>
      <c r="F1582" s="77" t="s">
        <v>771</v>
      </c>
      <c r="G1582" s="27" t="s">
        <v>91</v>
      </c>
      <c r="H1582" s="6">
        <f t="shared" si="73"/>
        <v>-25000</v>
      </c>
      <c r="I1582" s="22">
        <v>5</v>
      </c>
      <c r="K1582" t="s">
        <v>31</v>
      </c>
      <c r="M1582" s="2">
        <v>450</v>
      </c>
    </row>
    <row r="1583" spans="2:13" ht="12.75">
      <c r="B1583" s="256">
        <v>2500</v>
      </c>
      <c r="C1583" s="1" t="s">
        <v>31</v>
      </c>
      <c r="D1583" s="1" t="s">
        <v>23</v>
      </c>
      <c r="E1583" s="1" t="s">
        <v>763</v>
      </c>
      <c r="F1583" s="77" t="s">
        <v>772</v>
      </c>
      <c r="G1583" s="27" t="s">
        <v>65</v>
      </c>
      <c r="H1583" s="6">
        <f t="shared" si="73"/>
        <v>-27500</v>
      </c>
      <c r="I1583" s="22">
        <v>5</v>
      </c>
      <c r="K1583" t="s">
        <v>31</v>
      </c>
      <c r="M1583" s="2">
        <v>450</v>
      </c>
    </row>
    <row r="1584" spans="2:13" ht="12.75">
      <c r="B1584" s="195">
        <v>2500</v>
      </c>
      <c r="C1584" s="1" t="s">
        <v>31</v>
      </c>
      <c r="D1584" s="1" t="s">
        <v>23</v>
      </c>
      <c r="E1584" s="1" t="s">
        <v>763</v>
      </c>
      <c r="F1584" s="77" t="s">
        <v>773</v>
      </c>
      <c r="G1584" s="27" t="s">
        <v>71</v>
      </c>
      <c r="H1584" s="6">
        <f t="shared" si="73"/>
        <v>-30000</v>
      </c>
      <c r="I1584" s="22">
        <v>5</v>
      </c>
      <c r="K1584" t="s">
        <v>31</v>
      </c>
      <c r="M1584" s="2">
        <v>450</v>
      </c>
    </row>
    <row r="1585" spans="2:13" ht="12.75">
      <c r="B1585" s="195">
        <v>2500</v>
      </c>
      <c r="C1585" s="1" t="s">
        <v>31</v>
      </c>
      <c r="D1585" s="1" t="s">
        <v>23</v>
      </c>
      <c r="E1585" s="1" t="s">
        <v>763</v>
      </c>
      <c r="F1585" s="77" t="s">
        <v>774</v>
      </c>
      <c r="G1585" s="27" t="s">
        <v>114</v>
      </c>
      <c r="H1585" s="6">
        <f t="shared" si="73"/>
        <v>-32500</v>
      </c>
      <c r="I1585" s="22">
        <v>5</v>
      </c>
      <c r="K1585" t="s">
        <v>31</v>
      </c>
      <c r="M1585" s="2">
        <v>450</v>
      </c>
    </row>
    <row r="1586" spans="2:13" ht="12.75">
      <c r="B1586" s="195">
        <v>5000</v>
      </c>
      <c r="C1586" s="1" t="s">
        <v>31</v>
      </c>
      <c r="D1586" s="1" t="s">
        <v>23</v>
      </c>
      <c r="E1586" s="1" t="s">
        <v>763</v>
      </c>
      <c r="F1586" s="77" t="s">
        <v>775</v>
      </c>
      <c r="G1586" s="27" t="s">
        <v>117</v>
      </c>
      <c r="H1586" s="6">
        <f t="shared" si="73"/>
        <v>-37500</v>
      </c>
      <c r="I1586" s="22">
        <v>10</v>
      </c>
      <c r="K1586" t="s">
        <v>31</v>
      </c>
      <c r="M1586" s="2">
        <v>450</v>
      </c>
    </row>
    <row r="1587" spans="2:13" ht="12.75">
      <c r="B1587" s="195">
        <v>5000</v>
      </c>
      <c r="C1587" s="1" t="s">
        <v>31</v>
      </c>
      <c r="D1587" s="1" t="s">
        <v>23</v>
      </c>
      <c r="E1587" s="1" t="s">
        <v>763</v>
      </c>
      <c r="F1587" s="77" t="s">
        <v>776</v>
      </c>
      <c r="G1587" s="27" t="s">
        <v>177</v>
      </c>
      <c r="H1587" s="6">
        <f t="shared" si="73"/>
        <v>-42500</v>
      </c>
      <c r="I1587" s="22">
        <v>10</v>
      </c>
      <c r="K1587" t="s">
        <v>31</v>
      </c>
      <c r="M1587" s="2">
        <v>450</v>
      </c>
    </row>
    <row r="1588" spans="2:13" ht="12.75">
      <c r="B1588" s="195">
        <v>5000</v>
      </c>
      <c r="C1588" s="1" t="s">
        <v>31</v>
      </c>
      <c r="D1588" s="1" t="s">
        <v>23</v>
      </c>
      <c r="E1588" s="1" t="s">
        <v>763</v>
      </c>
      <c r="F1588" s="77" t="s">
        <v>777</v>
      </c>
      <c r="G1588" s="27" t="s">
        <v>172</v>
      </c>
      <c r="H1588" s="6">
        <f t="shared" si="73"/>
        <v>-47500</v>
      </c>
      <c r="I1588" s="22">
        <v>10</v>
      </c>
      <c r="K1588" t="s">
        <v>31</v>
      </c>
      <c r="M1588" s="2">
        <v>450</v>
      </c>
    </row>
    <row r="1589" spans="2:13" ht="12.75">
      <c r="B1589" s="195">
        <v>5000</v>
      </c>
      <c r="C1589" s="1" t="s">
        <v>31</v>
      </c>
      <c r="D1589" s="1" t="s">
        <v>23</v>
      </c>
      <c r="E1589" s="1" t="s">
        <v>763</v>
      </c>
      <c r="F1589" s="77" t="s">
        <v>778</v>
      </c>
      <c r="G1589" s="27" t="s">
        <v>227</v>
      </c>
      <c r="H1589" s="6">
        <f t="shared" si="73"/>
        <v>-52500</v>
      </c>
      <c r="I1589" s="22">
        <v>10</v>
      </c>
      <c r="K1589" t="s">
        <v>31</v>
      </c>
      <c r="M1589" s="2">
        <v>450</v>
      </c>
    </row>
    <row r="1590" spans="2:13" ht="12.75">
      <c r="B1590" s="195">
        <v>5000</v>
      </c>
      <c r="C1590" s="1" t="s">
        <v>31</v>
      </c>
      <c r="D1590" s="1" t="s">
        <v>23</v>
      </c>
      <c r="E1590" s="1" t="s">
        <v>763</v>
      </c>
      <c r="F1590" s="77" t="s">
        <v>779</v>
      </c>
      <c r="G1590" s="27" t="s">
        <v>230</v>
      </c>
      <c r="H1590" s="6">
        <f t="shared" si="73"/>
        <v>-57500</v>
      </c>
      <c r="I1590" s="22">
        <v>10</v>
      </c>
      <c r="K1590" t="s">
        <v>31</v>
      </c>
      <c r="M1590" s="2">
        <v>450</v>
      </c>
    </row>
    <row r="1591" spans="2:13" ht="12.75">
      <c r="B1591" s="195">
        <v>5000</v>
      </c>
      <c r="C1591" s="1" t="s">
        <v>31</v>
      </c>
      <c r="D1591" s="1" t="s">
        <v>23</v>
      </c>
      <c r="E1591" s="1" t="s">
        <v>763</v>
      </c>
      <c r="F1591" s="77" t="s">
        <v>780</v>
      </c>
      <c r="G1591" s="27" t="s">
        <v>232</v>
      </c>
      <c r="H1591" s="6">
        <f t="shared" si="73"/>
        <v>-62500</v>
      </c>
      <c r="I1591" s="22">
        <v>10</v>
      </c>
      <c r="K1591" t="s">
        <v>31</v>
      </c>
      <c r="M1591" s="2">
        <v>450</v>
      </c>
    </row>
    <row r="1592" spans="2:13" ht="12.75">
      <c r="B1592" s="195">
        <v>5000</v>
      </c>
      <c r="C1592" s="1" t="s">
        <v>31</v>
      </c>
      <c r="D1592" s="1" t="s">
        <v>23</v>
      </c>
      <c r="E1592" s="1" t="s">
        <v>763</v>
      </c>
      <c r="F1592" s="77" t="s">
        <v>781</v>
      </c>
      <c r="G1592" s="27" t="s">
        <v>259</v>
      </c>
      <c r="H1592" s="6">
        <f t="shared" si="73"/>
        <v>-67500</v>
      </c>
      <c r="I1592" s="22">
        <v>10</v>
      </c>
      <c r="K1592" t="s">
        <v>31</v>
      </c>
      <c r="M1592" s="2">
        <v>450</v>
      </c>
    </row>
    <row r="1593" spans="2:13" ht="12.75">
      <c r="B1593" s="195">
        <v>2500</v>
      </c>
      <c r="C1593" s="1" t="s">
        <v>31</v>
      </c>
      <c r="D1593" s="1" t="s">
        <v>23</v>
      </c>
      <c r="E1593" s="1" t="s">
        <v>763</v>
      </c>
      <c r="F1593" s="77" t="s">
        <v>782</v>
      </c>
      <c r="G1593" s="27" t="s">
        <v>322</v>
      </c>
      <c r="H1593" s="6">
        <f t="shared" si="73"/>
        <v>-70000</v>
      </c>
      <c r="I1593" s="22">
        <v>5</v>
      </c>
      <c r="K1593" t="s">
        <v>31</v>
      </c>
      <c r="M1593" s="2">
        <v>450</v>
      </c>
    </row>
    <row r="1594" spans="2:13" ht="12.75">
      <c r="B1594" s="195">
        <v>2500</v>
      </c>
      <c r="C1594" s="1" t="s">
        <v>31</v>
      </c>
      <c r="D1594" s="1" t="s">
        <v>23</v>
      </c>
      <c r="E1594" s="1" t="s">
        <v>783</v>
      </c>
      <c r="F1594" s="77" t="s">
        <v>784</v>
      </c>
      <c r="G1594" s="27" t="s">
        <v>356</v>
      </c>
      <c r="H1594" s="6">
        <f t="shared" si="73"/>
        <v>-72500</v>
      </c>
      <c r="I1594" s="22">
        <v>5</v>
      </c>
      <c r="K1594" t="s">
        <v>31</v>
      </c>
      <c r="M1594" s="2">
        <v>450</v>
      </c>
    </row>
    <row r="1595" spans="2:13" ht="12.75">
      <c r="B1595" s="195">
        <v>2500</v>
      </c>
      <c r="C1595" s="1" t="s">
        <v>31</v>
      </c>
      <c r="D1595" s="1" t="s">
        <v>23</v>
      </c>
      <c r="E1595" s="1" t="s">
        <v>783</v>
      </c>
      <c r="F1595" s="77" t="s">
        <v>785</v>
      </c>
      <c r="G1595" s="27" t="s">
        <v>432</v>
      </c>
      <c r="H1595" s="6">
        <f t="shared" si="73"/>
        <v>-75000</v>
      </c>
      <c r="I1595" s="22">
        <v>5</v>
      </c>
      <c r="K1595" t="s">
        <v>31</v>
      </c>
      <c r="M1595" s="2">
        <v>450</v>
      </c>
    </row>
    <row r="1596" spans="2:13" ht="12.75">
      <c r="B1596" s="195">
        <v>2500</v>
      </c>
      <c r="C1596" s="1" t="s">
        <v>31</v>
      </c>
      <c r="D1596" s="1" t="s">
        <v>23</v>
      </c>
      <c r="E1596" s="1" t="s">
        <v>783</v>
      </c>
      <c r="F1596" s="77" t="s">
        <v>786</v>
      </c>
      <c r="G1596" s="27" t="s">
        <v>105</v>
      </c>
      <c r="H1596" s="6">
        <f t="shared" si="73"/>
        <v>-77500</v>
      </c>
      <c r="I1596" s="22">
        <v>5</v>
      </c>
      <c r="K1596" t="s">
        <v>31</v>
      </c>
      <c r="M1596" s="2">
        <v>450</v>
      </c>
    </row>
    <row r="1597" spans="2:13" ht="12.75">
      <c r="B1597" s="195">
        <v>2500</v>
      </c>
      <c r="C1597" s="1" t="s">
        <v>31</v>
      </c>
      <c r="D1597" s="1" t="s">
        <v>23</v>
      </c>
      <c r="E1597" s="1" t="s">
        <v>783</v>
      </c>
      <c r="F1597" s="243" t="s">
        <v>787</v>
      </c>
      <c r="G1597" s="27" t="s">
        <v>107</v>
      </c>
      <c r="H1597" s="6">
        <f t="shared" si="73"/>
        <v>-80000</v>
      </c>
      <c r="I1597" s="22">
        <v>5</v>
      </c>
      <c r="K1597" t="s">
        <v>31</v>
      </c>
      <c r="M1597" s="2">
        <v>450</v>
      </c>
    </row>
    <row r="1598" spans="2:13" ht="12.75">
      <c r="B1598" s="195">
        <v>2500</v>
      </c>
      <c r="C1598" s="1" t="s">
        <v>31</v>
      </c>
      <c r="D1598" s="1" t="s">
        <v>23</v>
      </c>
      <c r="E1598" s="1" t="s">
        <v>783</v>
      </c>
      <c r="F1598" s="77" t="s">
        <v>788</v>
      </c>
      <c r="G1598" s="27" t="s">
        <v>406</v>
      </c>
      <c r="H1598" s="6">
        <f t="shared" si="73"/>
        <v>-82500</v>
      </c>
      <c r="I1598" s="22">
        <v>5</v>
      </c>
      <c r="K1598" t="s">
        <v>31</v>
      </c>
      <c r="M1598" s="2">
        <v>450</v>
      </c>
    </row>
    <row r="1599" spans="2:13" ht="12.75">
      <c r="B1599" s="195">
        <v>2500</v>
      </c>
      <c r="C1599" s="1" t="s">
        <v>31</v>
      </c>
      <c r="D1599" s="1" t="s">
        <v>23</v>
      </c>
      <c r="E1599" s="1" t="s">
        <v>783</v>
      </c>
      <c r="F1599" s="77" t="s">
        <v>628</v>
      </c>
      <c r="G1599" s="27" t="s">
        <v>34</v>
      </c>
      <c r="H1599" s="6">
        <f t="shared" si="73"/>
        <v>-85000</v>
      </c>
      <c r="I1599" s="22">
        <v>5</v>
      </c>
      <c r="K1599" t="s">
        <v>31</v>
      </c>
      <c r="M1599" s="2">
        <v>450</v>
      </c>
    </row>
    <row r="1600" spans="2:13" ht="12.75">
      <c r="B1600" s="256">
        <v>2500</v>
      </c>
      <c r="C1600" s="1" t="s">
        <v>31</v>
      </c>
      <c r="D1600" s="1" t="s">
        <v>23</v>
      </c>
      <c r="E1600" s="1" t="s">
        <v>783</v>
      </c>
      <c r="F1600" s="77" t="s">
        <v>789</v>
      </c>
      <c r="G1600" s="27" t="s">
        <v>91</v>
      </c>
      <c r="H1600" s="6">
        <f t="shared" si="73"/>
        <v>-87500</v>
      </c>
      <c r="I1600" s="22">
        <v>5</v>
      </c>
      <c r="K1600" t="s">
        <v>31</v>
      </c>
      <c r="M1600" s="2">
        <v>450</v>
      </c>
    </row>
    <row r="1601" spans="2:13" ht="12.75">
      <c r="B1601" s="195">
        <v>2500</v>
      </c>
      <c r="C1601" s="1" t="s">
        <v>31</v>
      </c>
      <c r="D1601" s="1" t="s">
        <v>23</v>
      </c>
      <c r="E1601" s="1" t="s">
        <v>783</v>
      </c>
      <c r="F1601" s="77" t="s">
        <v>790</v>
      </c>
      <c r="G1601" s="27" t="s">
        <v>65</v>
      </c>
      <c r="H1601" s="6">
        <f t="shared" si="73"/>
        <v>-90000</v>
      </c>
      <c r="I1601" s="22">
        <v>5</v>
      </c>
      <c r="K1601" t="s">
        <v>31</v>
      </c>
      <c r="M1601" s="2">
        <v>450</v>
      </c>
    </row>
    <row r="1602" spans="2:13" ht="12.75">
      <c r="B1602" s="195">
        <v>2500</v>
      </c>
      <c r="C1602" s="1" t="s">
        <v>31</v>
      </c>
      <c r="D1602" s="1" t="s">
        <v>23</v>
      </c>
      <c r="E1602" s="1" t="s">
        <v>783</v>
      </c>
      <c r="F1602" s="77" t="s">
        <v>791</v>
      </c>
      <c r="G1602" s="27" t="s">
        <v>71</v>
      </c>
      <c r="H1602" s="6">
        <f t="shared" si="73"/>
        <v>-92500</v>
      </c>
      <c r="I1602" s="22">
        <v>5</v>
      </c>
      <c r="K1602" t="s">
        <v>31</v>
      </c>
      <c r="M1602" s="2">
        <v>450</v>
      </c>
    </row>
    <row r="1603" spans="2:13" ht="12.75">
      <c r="B1603" s="195">
        <v>2500</v>
      </c>
      <c r="C1603" s="1" t="s">
        <v>31</v>
      </c>
      <c r="D1603" s="1" t="s">
        <v>23</v>
      </c>
      <c r="E1603" s="1" t="s">
        <v>783</v>
      </c>
      <c r="F1603" s="77" t="s">
        <v>792</v>
      </c>
      <c r="G1603" s="27" t="s">
        <v>114</v>
      </c>
      <c r="H1603" s="6">
        <f t="shared" si="73"/>
        <v>-95000</v>
      </c>
      <c r="I1603" s="22">
        <v>5</v>
      </c>
      <c r="K1603" t="s">
        <v>31</v>
      </c>
      <c r="M1603" s="2">
        <v>450</v>
      </c>
    </row>
    <row r="1604" spans="2:13" ht="12.75">
      <c r="B1604" s="195">
        <v>2500</v>
      </c>
      <c r="C1604" s="1" t="s">
        <v>31</v>
      </c>
      <c r="D1604" s="1" t="s">
        <v>23</v>
      </c>
      <c r="E1604" s="1" t="s">
        <v>783</v>
      </c>
      <c r="F1604" s="77" t="s">
        <v>793</v>
      </c>
      <c r="G1604" s="27" t="s">
        <v>117</v>
      </c>
      <c r="H1604" s="6">
        <f t="shared" si="73"/>
        <v>-97500</v>
      </c>
      <c r="I1604" s="22">
        <v>5</v>
      </c>
      <c r="K1604" t="s">
        <v>31</v>
      </c>
      <c r="M1604" s="2">
        <v>450</v>
      </c>
    </row>
    <row r="1605" spans="2:13" ht="12.75">
      <c r="B1605" s="195">
        <v>2500</v>
      </c>
      <c r="C1605" s="1" t="s">
        <v>31</v>
      </c>
      <c r="D1605" s="1" t="s">
        <v>23</v>
      </c>
      <c r="E1605" s="1" t="s">
        <v>783</v>
      </c>
      <c r="F1605" s="77" t="s">
        <v>794</v>
      </c>
      <c r="G1605" s="27" t="s">
        <v>177</v>
      </c>
      <c r="H1605" s="6">
        <f t="shared" si="73"/>
        <v>-100000</v>
      </c>
      <c r="I1605" s="22">
        <v>5</v>
      </c>
      <c r="K1605" t="s">
        <v>31</v>
      </c>
      <c r="M1605" s="2">
        <v>450</v>
      </c>
    </row>
    <row r="1606" spans="2:13" ht="12.75">
      <c r="B1606" s="195">
        <v>2500</v>
      </c>
      <c r="C1606" s="1" t="s">
        <v>31</v>
      </c>
      <c r="D1606" s="1" t="s">
        <v>23</v>
      </c>
      <c r="E1606" s="1" t="s">
        <v>783</v>
      </c>
      <c r="F1606" s="77" t="s">
        <v>795</v>
      </c>
      <c r="G1606" s="27" t="s">
        <v>172</v>
      </c>
      <c r="H1606" s="6">
        <f t="shared" si="73"/>
        <v>-102500</v>
      </c>
      <c r="I1606" s="22">
        <v>5</v>
      </c>
      <c r="K1606" t="s">
        <v>31</v>
      </c>
      <c r="M1606" s="2">
        <v>450</v>
      </c>
    </row>
    <row r="1607" spans="2:13" ht="12.75">
      <c r="B1607" s="195">
        <v>2500</v>
      </c>
      <c r="C1607" s="1" t="s">
        <v>31</v>
      </c>
      <c r="D1607" s="1" t="s">
        <v>23</v>
      </c>
      <c r="E1607" s="1" t="s">
        <v>783</v>
      </c>
      <c r="F1607" s="77" t="s">
        <v>796</v>
      </c>
      <c r="G1607" s="27" t="s">
        <v>227</v>
      </c>
      <c r="H1607" s="6">
        <f t="shared" si="73"/>
        <v>-105000</v>
      </c>
      <c r="I1607" s="22">
        <v>5</v>
      </c>
      <c r="K1607" t="s">
        <v>31</v>
      </c>
      <c r="M1607" s="2">
        <v>450</v>
      </c>
    </row>
    <row r="1608" spans="2:13" ht="12.75">
      <c r="B1608" s="195">
        <v>2500</v>
      </c>
      <c r="C1608" s="1" t="s">
        <v>31</v>
      </c>
      <c r="D1608" s="1" t="s">
        <v>23</v>
      </c>
      <c r="E1608" s="1" t="s">
        <v>783</v>
      </c>
      <c r="F1608" s="77" t="s">
        <v>797</v>
      </c>
      <c r="G1608" s="27" t="s">
        <v>230</v>
      </c>
      <c r="H1608" s="6">
        <f t="shared" si="73"/>
        <v>-107500</v>
      </c>
      <c r="I1608" s="22">
        <v>5</v>
      </c>
      <c r="K1608" t="s">
        <v>31</v>
      </c>
      <c r="M1608" s="2">
        <v>450</v>
      </c>
    </row>
    <row r="1609" spans="2:13" ht="12.75">
      <c r="B1609" s="195">
        <v>2500</v>
      </c>
      <c r="C1609" s="1" t="s">
        <v>31</v>
      </c>
      <c r="D1609" s="1" t="s">
        <v>23</v>
      </c>
      <c r="E1609" s="1" t="s">
        <v>783</v>
      </c>
      <c r="F1609" s="77" t="s">
        <v>798</v>
      </c>
      <c r="G1609" s="27" t="s">
        <v>232</v>
      </c>
      <c r="H1609" s="6">
        <f t="shared" si="73"/>
        <v>-110000</v>
      </c>
      <c r="I1609" s="22">
        <v>5</v>
      </c>
      <c r="K1609" t="s">
        <v>31</v>
      </c>
      <c r="M1609" s="2">
        <v>450</v>
      </c>
    </row>
    <row r="1610" spans="2:13" ht="12.75">
      <c r="B1610" s="195">
        <v>2500</v>
      </c>
      <c r="C1610" s="1" t="s">
        <v>31</v>
      </c>
      <c r="D1610" s="1" t="s">
        <v>23</v>
      </c>
      <c r="E1610" s="1" t="s">
        <v>783</v>
      </c>
      <c r="F1610" s="77" t="s">
        <v>799</v>
      </c>
      <c r="G1610" s="27" t="s">
        <v>259</v>
      </c>
      <c r="H1610" s="6">
        <f t="shared" si="73"/>
        <v>-112500</v>
      </c>
      <c r="I1610" s="22">
        <v>5</v>
      </c>
      <c r="K1610" t="s">
        <v>31</v>
      </c>
      <c r="M1610" s="2">
        <v>450</v>
      </c>
    </row>
    <row r="1611" spans="2:13" ht="12.75">
      <c r="B1611" s="195">
        <v>2500</v>
      </c>
      <c r="C1611" s="1" t="s">
        <v>31</v>
      </c>
      <c r="D1611" s="1" t="s">
        <v>23</v>
      </c>
      <c r="E1611" s="1" t="s">
        <v>783</v>
      </c>
      <c r="F1611" s="77" t="s">
        <v>800</v>
      </c>
      <c r="G1611" s="27" t="s">
        <v>322</v>
      </c>
      <c r="H1611" s="6">
        <f t="shared" si="73"/>
        <v>-115000</v>
      </c>
      <c r="I1611" s="22">
        <v>5</v>
      </c>
      <c r="K1611" t="s">
        <v>31</v>
      </c>
      <c r="M1611" s="2">
        <v>450</v>
      </c>
    </row>
    <row r="1612" spans="1:13" s="75" customFormat="1" ht="12.75">
      <c r="A1612" s="11"/>
      <c r="B1612" s="227">
        <f>SUM(B1574:B1611)</f>
        <v>115000</v>
      </c>
      <c r="C1612" s="11" t="s">
        <v>0</v>
      </c>
      <c r="D1612" s="11"/>
      <c r="E1612" s="11"/>
      <c r="F1612" s="110"/>
      <c r="G1612" s="18"/>
      <c r="H1612" s="73">
        <v>0</v>
      </c>
      <c r="I1612" s="74">
        <f>+B1612/M1612</f>
        <v>255.55555555555554</v>
      </c>
      <c r="M1612" s="2">
        <v>450</v>
      </c>
    </row>
    <row r="1613" spans="2:13" ht="12.75">
      <c r="B1613" s="195"/>
      <c r="H1613" s="6">
        <f t="shared" si="73"/>
        <v>0</v>
      </c>
      <c r="I1613" s="22">
        <f>+B1613/M1613</f>
        <v>0</v>
      </c>
      <c r="M1613" s="2">
        <v>450</v>
      </c>
    </row>
    <row r="1614" spans="2:13" ht="12.75">
      <c r="B1614" s="195"/>
      <c r="H1614" s="6">
        <f t="shared" si="73"/>
        <v>0</v>
      </c>
      <c r="I1614" s="22">
        <f>+B1614/M1614</f>
        <v>0</v>
      </c>
      <c r="M1614" s="2">
        <v>450</v>
      </c>
    </row>
    <row r="1615" spans="2:13" ht="12.75">
      <c r="B1615" s="195">
        <v>1200</v>
      </c>
      <c r="C1615" s="1" t="s">
        <v>208</v>
      </c>
      <c r="D1615" s="12" t="s">
        <v>154</v>
      </c>
      <c r="E1615" s="1" t="s">
        <v>209</v>
      </c>
      <c r="F1615" s="77" t="s">
        <v>801</v>
      </c>
      <c r="G1615" s="27" t="s">
        <v>354</v>
      </c>
      <c r="H1615" s="6">
        <f t="shared" si="73"/>
        <v>-1200</v>
      </c>
      <c r="I1615" s="22">
        <v>2.4</v>
      </c>
      <c r="K1615" t="s">
        <v>763</v>
      </c>
      <c r="M1615" s="2">
        <v>450</v>
      </c>
    </row>
    <row r="1616" spans="2:13" ht="12.75">
      <c r="B1616" s="160">
        <v>1000</v>
      </c>
      <c r="C1616" s="1" t="s">
        <v>208</v>
      </c>
      <c r="D1616" s="12" t="s">
        <v>154</v>
      </c>
      <c r="E1616" s="1" t="s">
        <v>209</v>
      </c>
      <c r="F1616" s="77" t="s">
        <v>801</v>
      </c>
      <c r="G1616" s="30" t="s">
        <v>356</v>
      </c>
      <c r="H1616" s="6">
        <f t="shared" si="73"/>
        <v>-2200</v>
      </c>
      <c r="I1616" s="22">
        <v>2</v>
      </c>
      <c r="K1616" t="s">
        <v>763</v>
      </c>
      <c r="M1616" s="2">
        <v>450</v>
      </c>
    </row>
    <row r="1617" spans="2:13" ht="12.75">
      <c r="B1617" s="160">
        <v>1000</v>
      </c>
      <c r="C1617" s="1" t="s">
        <v>208</v>
      </c>
      <c r="D1617" s="12" t="s">
        <v>154</v>
      </c>
      <c r="E1617" s="1" t="s">
        <v>209</v>
      </c>
      <c r="F1617" s="77" t="s">
        <v>801</v>
      </c>
      <c r="G1617" s="30" t="s">
        <v>358</v>
      </c>
      <c r="H1617" s="6">
        <f t="shared" si="73"/>
        <v>-3200</v>
      </c>
      <c r="I1617" s="22">
        <v>2</v>
      </c>
      <c r="K1617" t="s">
        <v>763</v>
      </c>
      <c r="M1617" s="2">
        <v>450</v>
      </c>
    </row>
    <row r="1618" spans="2:13" ht="12.75">
      <c r="B1618" s="160">
        <v>1200</v>
      </c>
      <c r="C1618" s="1" t="s">
        <v>208</v>
      </c>
      <c r="D1618" s="12" t="s">
        <v>154</v>
      </c>
      <c r="E1618" s="1" t="s">
        <v>209</v>
      </c>
      <c r="F1618" s="77" t="s">
        <v>801</v>
      </c>
      <c r="G1618" s="29" t="s">
        <v>105</v>
      </c>
      <c r="H1618" s="6">
        <f t="shared" si="73"/>
        <v>-4400</v>
      </c>
      <c r="I1618" s="22">
        <v>2.4</v>
      </c>
      <c r="K1618" t="s">
        <v>763</v>
      </c>
      <c r="M1618" s="2">
        <v>450</v>
      </c>
    </row>
    <row r="1619" spans="1:13" ht="12.75">
      <c r="A1619" s="12"/>
      <c r="B1619" s="160">
        <v>800</v>
      </c>
      <c r="C1619" s="1" t="s">
        <v>208</v>
      </c>
      <c r="D1619" s="12" t="s">
        <v>154</v>
      </c>
      <c r="E1619" s="1" t="s">
        <v>209</v>
      </c>
      <c r="F1619" s="77" t="s">
        <v>801</v>
      </c>
      <c r="G1619" s="29" t="s">
        <v>107</v>
      </c>
      <c r="H1619" s="6">
        <f t="shared" si="73"/>
        <v>-5200</v>
      </c>
      <c r="I1619" s="39">
        <v>1.6</v>
      </c>
      <c r="J1619" s="15"/>
      <c r="K1619" t="s">
        <v>763</v>
      </c>
      <c r="L1619" s="15"/>
      <c r="M1619" s="2">
        <v>450</v>
      </c>
    </row>
    <row r="1620" spans="2:13" ht="12.75">
      <c r="B1620" s="195">
        <v>1200</v>
      </c>
      <c r="C1620" s="1" t="s">
        <v>208</v>
      </c>
      <c r="D1620" s="12" t="s">
        <v>154</v>
      </c>
      <c r="E1620" s="1" t="s">
        <v>209</v>
      </c>
      <c r="F1620" s="77" t="s">
        <v>801</v>
      </c>
      <c r="G1620" s="27" t="s">
        <v>406</v>
      </c>
      <c r="H1620" s="6">
        <f t="shared" si="73"/>
        <v>-6400</v>
      </c>
      <c r="I1620" s="22">
        <v>2.4</v>
      </c>
      <c r="K1620" t="s">
        <v>763</v>
      </c>
      <c r="M1620" s="2">
        <v>450</v>
      </c>
    </row>
    <row r="1621" spans="2:13" ht="12.75">
      <c r="B1621" s="195">
        <v>1300</v>
      </c>
      <c r="C1621" s="1" t="s">
        <v>208</v>
      </c>
      <c r="D1621" s="12" t="s">
        <v>154</v>
      </c>
      <c r="E1621" s="1" t="s">
        <v>209</v>
      </c>
      <c r="F1621" s="77" t="s">
        <v>801</v>
      </c>
      <c r="G1621" s="27" t="s">
        <v>34</v>
      </c>
      <c r="H1621" s="6">
        <f t="shared" si="73"/>
        <v>-7700</v>
      </c>
      <c r="I1621" s="22">
        <v>2.6</v>
      </c>
      <c r="K1621" t="s">
        <v>763</v>
      </c>
      <c r="M1621" s="2">
        <v>450</v>
      </c>
    </row>
    <row r="1622" spans="2:13" ht="12.75">
      <c r="B1622" s="195">
        <v>800</v>
      </c>
      <c r="C1622" s="1" t="s">
        <v>208</v>
      </c>
      <c r="D1622" s="12" t="s">
        <v>154</v>
      </c>
      <c r="E1622" s="1" t="s">
        <v>209</v>
      </c>
      <c r="F1622" s="77" t="s">
        <v>801</v>
      </c>
      <c r="G1622" s="27" t="s">
        <v>36</v>
      </c>
      <c r="H1622" s="6">
        <f t="shared" si="73"/>
        <v>-8500</v>
      </c>
      <c r="I1622" s="22">
        <v>1.6</v>
      </c>
      <c r="K1622" t="s">
        <v>763</v>
      </c>
      <c r="M1622" s="2">
        <v>450</v>
      </c>
    </row>
    <row r="1623" spans="2:13" ht="12.75">
      <c r="B1623" s="195">
        <v>1000</v>
      </c>
      <c r="C1623" s="1" t="s">
        <v>208</v>
      </c>
      <c r="D1623" s="12" t="s">
        <v>154</v>
      </c>
      <c r="E1623" s="1" t="s">
        <v>209</v>
      </c>
      <c r="F1623" s="77" t="s">
        <v>801</v>
      </c>
      <c r="G1623" s="27" t="s">
        <v>411</v>
      </c>
      <c r="H1623" s="6">
        <f t="shared" si="73"/>
        <v>-9500</v>
      </c>
      <c r="I1623" s="22">
        <v>2</v>
      </c>
      <c r="K1623" t="s">
        <v>763</v>
      </c>
      <c r="M1623" s="2">
        <v>450</v>
      </c>
    </row>
    <row r="1624" spans="2:13" ht="12.75">
      <c r="B1624" s="195">
        <v>1000</v>
      </c>
      <c r="C1624" s="1" t="s">
        <v>208</v>
      </c>
      <c r="D1624" s="12" t="s">
        <v>154</v>
      </c>
      <c r="E1624" s="1" t="s">
        <v>209</v>
      </c>
      <c r="F1624" s="77" t="s">
        <v>801</v>
      </c>
      <c r="G1624" s="27" t="s">
        <v>91</v>
      </c>
      <c r="H1624" s="6">
        <f t="shared" si="73"/>
        <v>-10500</v>
      </c>
      <c r="I1624" s="22">
        <v>2</v>
      </c>
      <c r="K1624" t="s">
        <v>763</v>
      </c>
      <c r="M1624" s="2">
        <v>450</v>
      </c>
    </row>
    <row r="1625" spans="2:13" ht="12.75">
      <c r="B1625" s="195">
        <v>1200</v>
      </c>
      <c r="C1625" s="1" t="s">
        <v>208</v>
      </c>
      <c r="D1625" s="12" t="s">
        <v>154</v>
      </c>
      <c r="E1625" s="1" t="s">
        <v>209</v>
      </c>
      <c r="F1625" s="77" t="s">
        <v>801</v>
      </c>
      <c r="G1625" s="27" t="s">
        <v>65</v>
      </c>
      <c r="H1625" s="6">
        <f t="shared" si="73"/>
        <v>-11700</v>
      </c>
      <c r="I1625" s="22">
        <v>2.4</v>
      </c>
      <c r="K1625" t="s">
        <v>763</v>
      </c>
      <c r="M1625" s="2">
        <v>450</v>
      </c>
    </row>
    <row r="1626" spans="2:13" ht="12.75">
      <c r="B1626" s="195">
        <v>1300</v>
      </c>
      <c r="C1626" s="1" t="s">
        <v>208</v>
      </c>
      <c r="D1626" s="12" t="s">
        <v>154</v>
      </c>
      <c r="E1626" s="1" t="s">
        <v>209</v>
      </c>
      <c r="F1626" s="77" t="s">
        <v>801</v>
      </c>
      <c r="G1626" s="27" t="s">
        <v>71</v>
      </c>
      <c r="H1626" s="6">
        <f t="shared" si="73"/>
        <v>-13000</v>
      </c>
      <c r="I1626" s="22">
        <v>2.6</v>
      </c>
      <c r="K1626" t="s">
        <v>763</v>
      </c>
      <c r="M1626" s="2">
        <v>450</v>
      </c>
    </row>
    <row r="1627" spans="2:13" ht="12.75">
      <c r="B1627" s="195">
        <v>1200</v>
      </c>
      <c r="C1627" s="1" t="s">
        <v>208</v>
      </c>
      <c r="D1627" s="12" t="s">
        <v>154</v>
      </c>
      <c r="E1627" s="1" t="s">
        <v>209</v>
      </c>
      <c r="F1627" s="77" t="s">
        <v>801</v>
      </c>
      <c r="G1627" s="27" t="s">
        <v>114</v>
      </c>
      <c r="H1627" s="6">
        <f t="shared" si="73"/>
        <v>-14200</v>
      </c>
      <c r="I1627" s="22">
        <v>2.4</v>
      </c>
      <c r="K1627" t="s">
        <v>763</v>
      </c>
      <c r="M1627" s="2">
        <v>450</v>
      </c>
    </row>
    <row r="1628" spans="2:13" ht="12.75">
      <c r="B1628" s="195">
        <v>1300</v>
      </c>
      <c r="C1628" s="1" t="s">
        <v>208</v>
      </c>
      <c r="D1628" s="12" t="s">
        <v>154</v>
      </c>
      <c r="E1628" s="1" t="s">
        <v>209</v>
      </c>
      <c r="F1628" s="77" t="s">
        <v>801</v>
      </c>
      <c r="G1628" s="27" t="s">
        <v>73</v>
      </c>
      <c r="H1628" s="6">
        <f t="shared" si="73"/>
        <v>-15500</v>
      </c>
      <c r="I1628" s="22">
        <v>2.6</v>
      </c>
      <c r="K1628" t="s">
        <v>763</v>
      </c>
      <c r="M1628" s="2">
        <v>450</v>
      </c>
    </row>
    <row r="1629" spans="2:13" ht="12.75">
      <c r="B1629" s="195">
        <v>1000</v>
      </c>
      <c r="C1629" s="1" t="s">
        <v>208</v>
      </c>
      <c r="D1629" s="12" t="s">
        <v>154</v>
      </c>
      <c r="E1629" s="1" t="s">
        <v>209</v>
      </c>
      <c r="F1629" s="77" t="s">
        <v>801</v>
      </c>
      <c r="G1629" s="27" t="s">
        <v>117</v>
      </c>
      <c r="H1629" s="6">
        <f t="shared" si="73"/>
        <v>-16500</v>
      </c>
      <c r="I1629" s="22">
        <v>2</v>
      </c>
      <c r="K1629" t="s">
        <v>763</v>
      </c>
      <c r="M1629" s="2">
        <v>450</v>
      </c>
    </row>
    <row r="1630" spans="2:13" ht="12.75">
      <c r="B1630" s="195">
        <v>1400</v>
      </c>
      <c r="C1630" s="1" t="s">
        <v>208</v>
      </c>
      <c r="D1630" s="12" t="s">
        <v>154</v>
      </c>
      <c r="E1630" s="1" t="s">
        <v>209</v>
      </c>
      <c r="F1630" s="77" t="s">
        <v>801</v>
      </c>
      <c r="G1630" s="27" t="s">
        <v>177</v>
      </c>
      <c r="H1630" s="6">
        <f t="shared" si="73"/>
        <v>-17900</v>
      </c>
      <c r="I1630" s="22">
        <v>2.8</v>
      </c>
      <c r="K1630" t="s">
        <v>763</v>
      </c>
      <c r="M1630" s="2">
        <v>450</v>
      </c>
    </row>
    <row r="1631" spans="2:13" ht="12.75">
      <c r="B1631" s="195">
        <v>5000</v>
      </c>
      <c r="C1631" s="1" t="s">
        <v>959</v>
      </c>
      <c r="D1631" s="12" t="s">
        <v>154</v>
      </c>
      <c r="E1631" s="1" t="s">
        <v>209</v>
      </c>
      <c r="F1631" s="77" t="s">
        <v>801</v>
      </c>
      <c r="G1631" s="27" t="s">
        <v>177</v>
      </c>
      <c r="H1631" s="6">
        <f>H1630-B1631</f>
        <v>-22900</v>
      </c>
      <c r="I1631" s="22">
        <f>+B1631/M1631</f>
        <v>10</v>
      </c>
      <c r="K1631" t="s">
        <v>763</v>
      </c>
      <c r="M1631" s="40">
        <v>500</v>
      </c>
    </row>
    <row r="1632" spans="2:13" ht="12.75">
      <c r="B1632" s="195">
        <v>1600</v>
      </c>
      <c r="C1632" s="1" t="s">
        <v>208</v>
      </c>
      <c r="D1632" s="12" t="s">
        <v>154</v>
      </c>
      <c r="E1632" s="1" t="s">
        <v>209</v>
      </c>
      <c r="F1632" s="77" t="s">
        <v>801</v>
      </c>
      <c r="G1632" s="27" t="s">
        <v>172</v>
      </c>
      <c r="H1632" s="6">
        <f aca="true" t="shared" si="74" ref="H1632:H1638">H1631-B1632</f>
        <v>-24500</v>
      </c>
      <c r="I1632" s="22">
        <v>3.2</v>
      </c>
      <c r="K1632" t="s">
        <v>763</v>
      </c>
      <c r="M1632" s="2">
        <v>450</v>
      </c>
    </row>
    <row r="1633" spans="2:13" ht="12.75">
      <c r="B1633" s="195">
        <v>1500</v>
      </c>
      <c r="C1633" s="1" t="s">
        <v>649</v>
      </c>
      <c r="D1633" s="12" t="s">
        <v>154</v>
      </c>
      <c r="E1633" s="1" t="s">
        <v>209</v>
      </c>
      <c r="F1633" s="77" t="s">
        <v>801</v>
      </c>
      <c r="G1633" s="27" t="s">
        <v>172</v>
      </c>
      <c r="H1633" s="6">
        <f t="shared" si="74"/>
        <v>-26000</v>
      </c>
      <c r="I1633" s="22">
        <f>+B1633/M1633</f>
        <v>3</v>
      </c>
      <c r="K1633" t="s">
        <v>763</v>
      </c>
      <c r="M1633" s="40">
        <v>500</v>
      </c>
    </row>
    <row r="1634" spans="2:13" ht="12.75">
      <c r="B1634" s="195">
        <v>1300</v>
      </c>
      <c r="C1634" s="1" t="s">
        <v>649</v>
      </c>
      <c r="D1634" s="12" t="s">
        <v>154</v>
      </c>
      <c r="E1634" s="1" t="s">
        <v>209</v>
      </c>
      <c r="F1634" s="77" t="s">
        <v>801</v>
      </c>
      <c r="G1634" s="27" t="s">
        <v>172</v>
      </c>
      <c r="H1634" s="6">
        <f t="shared" si="74"/>
        <v>-27300</v>
      </c>
      <c r="I1634" s="22">
        <f>+B1634/M1634</f>
        <v>2.6</v>
      </c>
      <c r="K1634" t="s">
        <v>763</v>
      </c>
      <c r="M1634" s="40">
        <v>500</v>
      </c>
    </row>
    <row r="1635" spans="2:13" ht="12.75">
      <c r="B1635" s="195">
        <v>1000</v>
      </c>
      <c r="C1635" s="1" t="s">
        <v>208</v>
      </c>
      <c r="D1635" s="12" t="s">
        <v>154</v>
      </c>
      <c r="E1635" s="1" t="s">
        <v>209</v>
      </c>
      <c r="F1635" s="77" t="s">
        <v>801</v>
      </c>
      <c r="G1635" s="27" t="s">
        <v>227</v>
      </c>
      <c r="H1635" s="6">
        <f t="shared" si="74"/>
        <v>-28300</v>
      </c>
      <c r="I1635" s="22">
        <v>2</v>
      </c>
      <c r="K1635" t="s">
        <v>763</v>
      </c>
      <c r="M1635" s="2">
        <v>450</v>
      </c>
    </row>
    <row r="1636" spans="2:13" ht="12.75">
      <c r="B1636" s="195">
        <v>1500</v>
      </c>
      <c r="C1636" s="1" t="s">
        <v>649</v>
      </c>
      <c r="D1636" s="12" t="s">
        <v>154</v>
      </c>
      <c r="E1636" s="1" t="s">
        <v>209</v>
      </c>
      <c r="F1636" s="77" t="s">
        <v>801</v>
      </c>
      <c r="G1636" s="27" t="s">
        <v>227</v>
      </c>
      <c r="H1636" s="6">
        <f t="shared" si="74"/>
        <v>-29800</v>
      </c>
      <c r="I1636" s="22">
        <f>+B1636/M1636</f>
        <v>3</v>
      </c>
      <c r="K1636" t="s">
        <v>763</v>
      </c>
      <c r="M1636" s="40">
        <v>500</v>
      </c>
    </row>
    <row r="1637" spans="2:13" ht="12.75">
      <c r="B1637" s="195">
        <v>1200</v>
      </c>
      <c r="C1637" s="1" t="s">
        <v>208</v>
      </c>
      <c r="D1637" s="12" t="s">
        <v>154</v>
      </c>
      <c r="E1637" s="1" t="s">
        <v>209</v>
      </c>
      <c r="F1637" s="77" t="s">
        <v>801</v>
      </c>
      <c r="G1637" s="27" t="s">
        <v>230</v>
      </c>
      <c r="H1637" s="6">
        <f t="shared" si="74"/>
        <v>-31000</v>
      </c>
      <c r="I1637" s="22">
        <v>2.4</v>
      </c>
      <c r="K1637" t="s">
        <v>763</v>
      </c>
      <c r="M1637" s="2">
        <v>450</v>
      </c>
    </row>
    <row r="1638" spans="2:13" ht="12.75">
      <c r="B1638" s="195">
        <v>800</v>
      </c>
      <c r="C1638" s="1" t="s">
        <v>208</v>
      </c>
      <c r="D1638" s="12" t="s">
        <v>154</v>
      </c>
      <c r="E1638" s="1" t="s">
        <v>209</v>
      </c>
      <c r="F1638" s="77" t="s">
        <v>801</v>
      </c>
      <c r="G1638" s="27" t="s">
        <v>232</v>
      </c>
      <c r="H1638" s="6">
        <f t="shared" si="74"/>
        <v>-31800</v>
      </c>
      <c r="I1638" s="22">
        <v>1.6</v>
      </c>
      <c r="K1638" t="s">
        <v>763</v>
      </c>
      <c r="M1638" s="2">
        <v>450</v>
      </c>
    </row>
    <row r="1639" spans="2:13" ht="12.75">
      <c r="B1639" s="160">
        <v>1400</v>
      </c>
      <c r="C1639" s="1" t="s">
        <v>44</v>
      </c>
      <c r="D1639" s="12" t="s">
        <v>23</v>
      </c>
      <c r="E1639" s="1" t="s">
        <v>45</v>
      </c>
      <c r="F1639" s="77" t="s">
        <v>802</v>
      </c>
      <c r="G1639" s="30" t="s">
        <v>354</v>
      </c>
      <c r="H1639" s="6">
        <f t="shared" si="73"/>
        <v>-33200</v>
      </c>
      <c r="I1639" s="22">
        <v>2.8</v>
      </c>
      <c r="K1639" t="s">
        <v>783</v>
      </c>
      <c r="M1639" s="2">
        <v>450</v>
      </c>
    </row>
    <row r="1640" spans="2:13" ht="12.75">
      <c r="B1640" s="160">
        <v>1200</v>
      </c>
      <c r="C1640" s="32" t="s">
        <v>44</v>
      </c>
      <c r="D1640" s="12" t="s">
        <v>23</v>
      </c>
      <c r="E1640" s="32" t="s">
        <v>45</v>
      </c>
      <c r="F1640" s="77" t="s">
        <v>802</v>
      </c>
      <c r="G1640" s="30" t="s">
        <v>356</v>
      </c>
      <c r="H1640" s="6">
        <f t="shared" si="73"/>
        <v>-34400</v>
      </c>
      <c r="I1640" s="22">
        <v>2.4</v>
      </c>
      <c r="K1640" t="s">
        <v>783</v>
      </c>
      <c r="M1640" s="2">
        <v>450</v>
      </c>
    </row>
    <row r="1641" spans="2:13" ht="12.75">
      <c r="B1641" s="160">
        <v>1250</v>
      </c>
      <c r="C1641" s="12" t="s">
        <v>44</v>
      </c>
      <c r="D1641" s="12" t="s">
        <v>23</v>
      </c>
      <c r="E1641" s="34" t="s">
        <v>45</v>
      </c>
      <c r="F1641" s="77" t="s">
        <v>802</v>
      </c>
      <c r="G1641" s="35" t="s">
        <v>358</v>
      </c>
      <c r="H1641" s="6">
        <f t="shared" si="73"/>
        <v>-35650</v>
      </c>
      <c r="I1641" s="22">
        <v>2.5</v>
      </c>
      <c r="K1641" t="s">
        <v>783</v>
      </c>
      <c r="M1641" s="2">
        <v>450</v>
      </c>
    </row>
    <row r="1642" spans="1:13" ht="12.75">
      <c r="A1642" s="12"/>
      <c r="B1642" s="160">
        <v>1400</v>
      </c>
      <c r="C1642" s="12" t="s">
        <v>44</v>
      </c>
      <c r="D1642" s="12" t="s">
        <v>23</v>
      </c>
      <c r="E1642" s="12" t="s">
        <v>45</v>
      </c>
      <c r="F1642" s="77" t="s">
        <v>802</v>
      </c>
      <c r="G1642" s="29" t="s">
        <v>432</v>
      </c>
      <c r="H1642" s="6">
        <f aca="true" t="shared" si="75" ref="H1642:H1706">H1641-B1642</f>
        <v>-37050</v>
      </c>
      <c r="I1642" s="39">
        <v>2.8</v>
      </c>
      <c r="J1642" s="15"/>
      <c r="K1642" t="s">
        <v>783</v>
      </c>
      <c r="L1642" s="15"/>
      <c r="M1642" s="2">
        <v>450</v>
      </c>
    </row>
    <row r="1643" spans="2:13" ht="12.75">
      <c r="B1643" s="195">
        <v>1200</v>
      </c>
      <c r="C1643" s="1" t="s">
        <v>44</v>
      </c>
      <c r="D1643" s="12" t="s">
        <v>23</v>
      </c>
      <c r="E1643" s="1" t="s">
        <v>45</v>
      </c>
      <c r="F1643" s="77" t="s">
        <v>802</v>
      </c>
      <c r="G1643" s="27" t="s">
        <v>105</v>
      </c>
      <c r="H1643" s="6">
        <f t="shared" si="75"/>
        <v>-38250</v>
      </c>
      <c r="I1643" s="22">
        <v>2.4</v>
      </c>
      <c r="K1643" t="s">
        <v>783</v>
      </c>
      <c r="M1643" s="2">
        <v>450</v>
      </c>
    </row>
    <row r="1644" spans="2:13" ht="12.75">
      <c r="B1644" s="257">
        <v>800</v>
      </c>
      <c r="C1644" s="37" t="s">
        <v>44</v>
      </c>
      <c r="D1644" s="12" t="s">
        <v>23</v>
      </c>
      <c r="E1644" s="37" t="s">
        <v>45</v>
      </c>
      <c r="F1644" s="77" t="s">
        <v>802</v>
      </c>
      <c r="G1644" s="27" t="s">
        <v>107</v>
      </c>
      <c r="H1644" s="6">
        <f t="shared" si="75"/>
        <v>-39050</v>
      </c>
      <c r="I1644" s="22">
        <v>1.6</v>
      </c>
      <c r="J1644" s="36"/>
      <c r="K1644" t="s">
        <v>783</v>
      </c>
      <c r="L1644" s="36"/>
      <c r="M1644" s="2">
        <v>450</v>
      </c>
    </row>
    <row r="1645" spans="2:13" ht="12.75">
      <c r="B1645" s="195">
        <v>1200</v>
      </c>
      <c r="C1645" s="1" t="s">
        <v>44</v>
      </c>
      <c r="D1645" s="12" t="s">
        <v>23</v>
      </c>
      <c r="E1645" s="1" t="s">
        <v>45</v>
      </c>
      <c r="F1645" s="77" t="s">
        <v>802</v>
      </c>
      <c r="G1645" s="27" t="s">
        <v>406</v>
      </c>
      <c r="H1645" s="6">
        <f t="shared" si="75"/>
        <v>-40250</v>
      </c>
      <c r="I1645" s="22">
        <v>2.4</v>
      </c>
      <c r="K1645" t="s">
        <v>783</v>
      </c>
      <c r="M1645" s="2">
        <v>450</v>
      </c>
    </row>
    <row r="1646" spans="2:13" ht="12.75">
      <c r="B1646" s="195">
        <v>1600</v>
      </c>
      <c r="C1646" s="1" t="s">
        <v>44</v>
      </c>
      <c r="D1646" s="12" t="s">
        <v>23</v>
      </c>
      <c r="E1646" s="1" t="s">
        <v>45</v>
      </c>
      <c r="F1646" s="77" t="s">
        <v>802</v>
      </c>
      <c r="G1646" s="27" t="s">
        <v>361</v>
      </c>
      <c r="H1646" s="6">
        <f t="shared" si="75"/>
        <v>-41850</v>
      </c>
      <c r="I1646" s="22">
        <v>3.2</v>
      </c>
      <c r="K1646" t="s">
        <v>783</v>
      </c>
      <c r="M1646" s="2">
        <v>450</v>
      </c>
    </row>
    <row r="1647" spans="2:13" ht="12.75">
      <c r="B1647" s="195">
        <v>1600</v>
      </c>
      <c r="C1647" s="1" t="s">
        <v>44</v>
      </c>
      <c r="D1647" s="12" t="s">
        <v>23</v>
      </c>
      <c r="E1647" s="1" t="s">
        <v>45</v>
      </c>
      <c r="F1647" s="77" t="s">
        <v>802</v>
      </c>
      <c r="G1647" s="27" t="s">
        <v>34</v>
      </c>
      <c r="H1647" s="6">
        <f t="shared" si="75"/>
        <v>-43450</v>
      </c>
      <c r="I1647" s="22">
        <v>3.2</v>
      </c>
      <c r="K1647" t="s">
        <v>783</v>
      </c>
      <c r="M1647" s="2">
        <v>450</v>
      </c>
    </row>
    <row r="1648" spans="2:13" ht="12.75">
      <c r="B1648" s="195">
        <v>1400</v>
      </c>
      <c r="C1648" s="1" t="s">
        <v>44</v>
      </c>
      <c r="D1648" s="12" t="s">
        <v>23</v>
      </c>
      <c r="E1648" s="1" t="s">
        <v>45</v>
      </c>
      <c r="F1648" s="77" t="s">
        <v>803</v>
      </c>
      <c r="G1648" s="27" t="s">
        <v>36</v>
      </c>
      <c r="H1648" s="6">
        <f t="shared" si="75"/>
        <v>-44850</v>
      </c>
      <c r="I1648" s="22">
        <v>2.8</v>
      </c>
      <c r="K1648" t="s">
        <v>783</v>
      </c>
      <c r="M1648" s="2">
        <v>450</v>
      </c>
    </row>
    <row r="1649" spans="2:13" ht="12.75">
      <c r="B1649" s="195">
        <v>1300</v>
      </c>
      <c r="C1649" s="1" t="s">
        <v>44</v>
      </c>
      <c r="D1649" s="12" t="s">
        <v>23</v>
      </c>
      <c r="E1649" s="1" t="s">
        <v>45</v>
      </c>
      <c r="F1649" s="77" t="s">
        <v>802</v>
      </c>
      <c r="G1649" s="27" t="s">
        <v>454</v>
      </c>
      <c r="H1649" s="6">
        <f t="shared" si="75"/>
        <v>-46150</v>
      </c>
      <c r="I1649" s="22">
        <v>2.6</v>
      </c>
      <c r="K1649" t="s">
        <v>783</v>
      </c>
      <c r="M1649" s="2">
        <v>450</v>
      </c>
    </row>
    <row r="1650" spans="2:13" ht="12.75">
      <c r="B1650" s="195">
        <v>1200</v>
      </c>
      <c r="C1650" s="1" t="s">
        <v>44</v>
      </c>
      <c r="D1650" s="12" t="s">
        <v>23</v>
      </c>
      <c r="E1650" s="1" t="s">
        <v>45</v>
      </c>
      <c r="F1650" s="77" t="s">
        <v>802</v>
      </c>
      <c r="G1650" s="27" t="s">
        <v>492</v>
      </c>
      <c r="H1650" s="6">
        <f t="shared" si="75"/>
        <v>-47350</v>
      </c>
      <c r="I1650" s="22">
        <v>2.4</v>
      </c>
      <c r="K1650" t="s">
        <v>783</v>
      </c>
      <c r="M1650" s="2">
        <v>450</v>
      </c>
    </row>
    <row r="1651" spans="2:13" ht="12.75">
      <c r="B1651" s="195">
        <v>1300</v>
      </c>
      <c r="C1651" s="1" t="s">
        <v>44</v>
      </c>
      <c r="D1651" s="12" t="s">
        <v>23</v>
      </c>
      <c r="E1651" s="1" t="s">
        <v>45</v>
      </c>
      <c r="F1651" s="77" t="s">
        <v>802</v>
      </c>
      <c r="G1651" s="27" t="s">
        <v>411</v>
      </c>
      <c r="H1651" s="6">
        <f t="shared" si="75"/>
        <v>-48650</v>
      </c>
      <c r="I1651" s="22">
        <v>2.6</v>
      </c>
      <c r="K1651" t="s">
        <v>783</v>
      </c>
      <c r="M1651" s="2">
        <v>450</v>
      </c>
    </row>
    <row r="1652" spans="2:13" ht="12.75">
      <c r="B1652" s="195">
        <v>1500</v>
      </c>
      <c r="C1652" s="1" t="s">
        <v>44</v>
      </c>
      <c r="D1652" s="12" t="s">
        <v>23</v>
      </c>
      <c r="E1652" s="1" t="s">
        <v>45</v>
      </c>
      <c r="F1652" s="77" t="s">
        <v>802</v>
      </c>
      <c r="G1652" s="27" t="s">
        <v>91</v>
      </c>
      <c r="H1652" s="6">
        <f t="shared" si="75"/>
        <v>-50150</v>
      </c>
      <c r="I1652" s="22">
        <v>3</v>
      </c>
      <c r="K1652" t="s">
        <v>783</v>
      </c>
      <c r="M1652" s="2">
        <v>450</v>
      </c>
    </row>
    <row r="1653" spans="2:13" ht="12.75">
      <c r="B1653" s="195">
        <v>1300</v>
      </c>
      <c r="C1653" s="1" t="s">
        <v>44</v>
      </c>
      <c r="D1653" s="12" t="s">
        <v>23</v>
      </c>
      <c r="E1653" s="1" t="s">
        <v>45</v>
      </c>
      <c r="F1653" s="77" t="s">
        <v>802</v>
      </c>
      <c r="G1653" s="27" t="s">
        <v>65</v>
      </c>
      <c r="H1653" s="6">
        <f t="shared" si="75"/>
        <v>-51450</v>
      </c>
      <c r="I1653" s="22">
        <v>2.6</v>
      </c>
      <c r="K1653" t="s">
        <v>783</v>
      </c>
      <c r="M1653" s="2">
        <v>450</v>
      </c>
    </row>
    <row r="1654" spans="2:13" ht="12.75">
      <c r="B1654" s="195">
        <v>1600</v>
      </c>
      <c r="C1654" s="1" t="s">
        <v>44</v>
      </c>
      <c r="D1654" s="12" t="s">
        <v>23</v>
      </c>
      <c r="E1654" s="1" t="s">
        <v>45</v>
      </c>
      <c r="F1654" s="77" t="s">
        <v>802</v>
      </c>
      <c r="G1654" s="27" t="s">
        <v>71</v>
      </c>
      <c r="H1654" s="6">
        <f t="shared" si="75"/>
        <v>-53050</v>
      </c>
      <c r="I1654" s="22">
        <v>3.2</v>
      </c>
      <c r="K1654" t="s">
        <v>783</v>
      </c>
      <c r="M1654" s="2">
        <v>450</v>
      </c>
    </row>
    <row r="1655" spans="2:13" ht="12.75">
      <c r="B1655" s="195">
        <v>1200</v>
      </c>
      <c r="C1655" s="1" t="s">
        <v>44</v>
      </c>
      <c r="D1655" s="12" t="s">
        <v>23</v>
      </c>
      <c r="E1655" s="1" t="s">
        <v>45</v>
      </c>
      <c r="F1655" s="77" t="s">
        <v>802</v>
      </c>
      <c r="G1655" s="27" t="s">
        <v>73</v>
      </c>
      <c r="H1655" s="6">
        <f t="shared" si="75"/>
        <v>-54250</v>
      </c>
      <c r="I1655" s="22">
        <v>2.4</v>
      </c>
      <c r="K1655" t="s">
        <v>783</v>
      </c>
      <c r="M1655" s="2">
        <v>450</v>
      </c>
    </row>
    <row r="1656" spans="2:13" ht="12.75">
      <c r="B1656" s="195">
        <v>1900</v>
      </c>
      <c r="C1656" s="1" t="s">
        <v>44</v>
      </c>
      <c r="D1656" s="12" t="s">
        <v>23</v>
      </c>
      <c r="E1656" s="1" t="s">
        <v>45</v>
      </c>
      <c r="F1656" s="77" t="s">
        <v>802</v>
      </c>
      <c r="G1656" s="27" t="s">
        <v>117</v>
      </c>
      <c r="H1656" s="6">
        <f t="shared" si="75"/>
        <v>-56150</v>
      </c>
      <c r="I1656" s="22">
        <v>3.8</v>
      </c>
      <c r="K1656" t="s">
        <v>783</v>
      </c>
      <c r="M1656" s="2">
        <v>450</v>
      </c>
    </row>
    <row r="1657" spans="2:13" ht="12.75">
      <c r="B1657" s="195">
        <v>1700</v>
      </c>
      <c r="C1657" s="1" t="s">
        <v>44</v>
      </c>
      <c r="D1657" s="12" t="s">
        <v>23</v>
      </c>
      <c r="E1657" s="1" t="s">
        <v>45</v>
      </c>
      <c r="F1657" s="77" t="s">
        <v>802</v>
      </c>
      <c r="G1657" s="27" t="s">
        <v>177</v>
      </c>
      <c r="H1657" s="6">
        <f t="shared" si="75"/>
        <v>-57850</v>
      </c>
      <c r="I1657" s="22">
        <v>3.4</v>
      </c>
      <c r="K1657" t="s">
        <v>783</v>
      </c>
      <c r="M1657" s="2">
        <v>450</v>
      </c>
    </row>
    <row r="1658" spans="2:13" ht="12.75">
      <c r="B1658" s="195">
        <v>1800</v>
      </c>
      <c r="C1658" s="1" t="s">
        <v>44</v>
      </c>
      <c r="D1658" s="12" t="s">
        <v>23</v>
      </c>
      <c r="E1658" s="1" t="s">
        <v>45</v>
      </c>
      <c r="F1658" s="77" t="s">
        <v>802</v>
      </c>
      <c r="G1658" s="27" t="s">
        <v>172</v>
      </c>
      <c r="H1658" s="6">
        <f t="shared" si="75"/>
        <v>-59650</v>
      </c>
      <c r="I1658" s="22">
        <v>3.6</v>
      </c>
      <c r="K1658" t="s">
        <v>783</v>
      </c>
      <c r="M1658" s="2">
        <v>450</v>
      </c>
    </row>
    <row r="1659" spans="2:13" ht="12.75">
      <c r="B1659" s="195">
        <v>1900</v>
      </c>
      <c r="C1659" s="1" t="s">
        <v>44</v>
      </c>
      <c r="D1659" s="12" t="s">
        <v>23</v>
      </c>
      <c r="E1659" s="1" t="s">
        <v>45</v>
      </c>
      <c r="F1659" s="77" t="s">
        <v>802</v>
      </c>
      <c r="G1659" s="27" t="s">
        <v>227</v>
      </c>
      <c r="H1659" s="6">
        <f t="shared" si="75"/>
        <v>-61550</v>
      </c>
      <c r="I1659" s="22">
        <v>3.8</v>
      </c>
      <c r="K1659" t="s">
        <v>783</v>
      </c>
      <c r="M1659" s="2">
        <v>450</v>
      </c>
    </row>
    <row r="1660" spans="2:13" ht="12.75">
      <c r="B1660" s="195">
        <v>1900</v>
      </c>
      <c r="C1660" s="1" t="s">
        <v>44</v>
      </c>
      <c r="D1660" s="12" t="s">
        <v>23</v>
      </c>
      <c r="E1660" s="1" t="s">
        <v>45</v>
      </c>
      <c r="F1660" s="77" t="s">
        <v>802</v>
      </c>
      <c r="G1660" s="27" t="s">
        <v>230</v>
      </c>
      <c r="H1660" s="6">
        <f t="shared" si="75"/>
        <v>-63450</v>
      </c>
      <c r="I1660" s="22">
        <v>3.8</v>
      </c>
      <c r="K1660" t="s">
        <v>783</v>
      </c>
      <c r="M1660" s="2">
        <v>450</v>
      </c>
    </row>
    <row r="1661" spans="2:13" ht="12.75">
      <c r="B1661" s="195">
        <v>1200</v>
      </c>
      <c r="C1661" s="1" t="s">
        <v>44</v>
      </c>
      <c r="D1661" s="12" t="s">
        <v>23</v>
      </c>
      <c r="E1661" s="1" t="s">
        <v>45</v>
      </c>
      <c r="F1661" s="77" t="s">
        <v>802</v>
      </c>
      <c r="G1661" s="27" t="s">
        <v>232</v>
      </c>
      <c r="H1661" s="6">
        <f t="shared" si="75"/>
        <v>-64650</v>
      </c>
      <c r="I1661" s="22">
        <v>2.4</v>
      </c>
      <c r="K1661" t="s">
        <v>783</v>
      </c>
      <c r="M1661" s="2">
        <v>450</v>
      </c>
    </row>
    <row r="1662" spans="2:13" ht="12.75">
      <c r="B1662" s="195">
        <v>1600</v>
      </c>
      <c r="C1662" s="1" t="s">
        <v>44</v>
      </c>
      <c r="D1662" s="12" t="s">
        <v>23</v>
      </c>
      <c r="E1662" s="1" t="s">
        <v>45</v>
      </c>
      <c r="F1662" s="77" t="s">
        <v>802</v>
      </c>
      <c r="G1662" s="27" t="s">
        <v>259</v>
      </c>
      <c r="H1662" s="6">
        <f t="shared" si="75"/>
        <v>-66250</v>
      </c>
      <c r="I1662" s="22">
        <v>3.2</v>
      </c>
      <c r="K1662" t="s">
        <v>783</v>
      </c>
      <c r="M1662" s="2">
        <v>450</v>
      </c>
    </row>
    <row r="1663" spans="1:13" s="75" customFormat="1" ht="12.75">
      <c r="A1663" s="11"/>
      <c r="B1663" s="227">
        <f>SUM(B1615:B1662)</f>
        <v>66250</v>
      </c>
      <c r="C1663" s="11"/>
      <c r="D1663" s="11"/>
      <c r="E1663" s="11" t="s">
        <v>209</v>
      </c>
      <c r="F1663" s="110"/>
      <c r="G1663" s="18"/>
      <c r="H1663" s="73">
        <v>0</v>
      </c>
      <c r="I1663" s="74">
        <f>+B1663/M1663</f>
        <v>147.22222222222223</v>
      </c>
      <c r="M1663" s="2">
        <v>450</v>
      </c>
    </row>
    <row r="1664" spans="2:13" ht="12.75">
      <c r="B1664" s="195"/>
      <c r="H1664" s="6">
        <f t="shared" si="75"/>
        <v>0</v>
      </c>
      <c r="I1664" s="22">
        <f>+B1664/M1664</f>
        <v>0</v>
      </c>
      <c r="M1664" s="2">
        <v>450</v>
      </c>
    </row>
    <row r="1665" spans="2:13" ht="12.75">
      <c r="B1665" s="195"/>
      <c r="H1665" s="6">
        <f t="shared" si="75"/>
        <v>0</v>
      </c>
      <c r="I1665" s="22">
        <f>+B1665/M1665</f>
        <v>0</v>
      </c>
      <c r="M1665" s="2">
        <v>450</v>
      </c>
    </row>
    <row r="1666" spans="1:13" ht="12.75">
      <c r="A1666" s="12"/>
      <c r="B1666" s="160">
        <v>5000</v>
      </c>
      <c r="C1666" s="1" t="s">
        <v>804</v>
      </c>
      <c r="D1666" s="12" t="s">
        <v>154</v>
      </c>
      <c r="E1666" s="1" t="s">
        <v>154</v>
      </c>
      <c r="F1666" s="77" t="s">
        <v>805</v>
      </c>
      <c r="G1666" s="29" t="s">
        <v>107</v>
      </c>
      <c r="H1666" s="6">
        <f t="shared" si="75"/>
        <v>-5000</v>
      </c>
      <c r="I1666" s="39">
        <v>10</v>
      </c>
      <c r="J1666" s="15"/>
      <c r="K1666" t="s">
        <v>763</v>
      </c>
      <c r="L1666" s="15"/>
      <c r="M1666" s="2">
        <v>450</v>
      </c>
    </row>
    <row r="1667" spans="1:13" ht="12.75">
      <c r="A1667" s="12"/>
      <c r="B1667" s="160">
        <v>5000</v>
      </c>
      <c r="C1667" s="1" t="s">
        <v>804</v>
      </c>
      <c r="D1667" s="12" t="s">
        <v>154</v>
      </c>
      <c r="E1667" s="1" t="s">
        <v>154</v>
      </c>
      <c r="F1667" s="77" t="s">
        <v>806</v>
      </c>
      <c r="G1667" s="29" t="s">
        <v>65</v>
      </c>
      <c r="H1667" s="6">
        <f t="shared" si="75"/>
        <v>-10000</v>
      </c>
      <c r="I1667" s="22">
        <v>10</v>
      </c>
      <c r="J1667" s="15"/>
      <c r="K1667" t="s">
        <v>763</v>
      </c>
      <c r="L1667" s="15"/>
      <c r="M1667" s="2">
        <v>450</v>
      </c>
    </row>
    <row r="1668" spans="2:13" ht="12.75">
      <c r="B1668" s="195">
        <v>1000</v>
      </c>
      <c r="C1668" s="1" t="s">
        <v>807</v>
      </c>
      <c r="D1668" s="12" t="s">
        <v>154</v>
      </c>
      <c r="E1668" s="1" t="s">
        <v>154</v>
      </c>
      <c r="F1668" s="77" t="s">
        <v>808</v>
      </c>
      <c r="G1668" s="27" t="s">
        <v>65</v>
      </c>
      <c r="H1668" s="6">
        <f t="shared" si="75"/>
        <v>-11000</v>
      </c>
      <c r="I1668" s="22">
        <v>2</v>
      </c>
      <c r="K1668" t="s">
        <v>763</v>
      </c>
      <c r="M1668" s="2">
        <v>450</v>
      </c>
    </row>
    <row r="1669" spans="2:13" ht="12.75">
      <c r="B1669" s="195">
        <v>2200</v>
      </c>
      <c r="C1669" s="1" t="s">
        <v>979</v>
      </c>
      <c r="D1669" s="12" t="s">
        <v>154</v>
      </c>
      <c r="E1669" s="1" t="s">
        <v>154</v>
      </c>
      <c r="F1669" s="77" t="s">
        <v>809</v>
      </c>
      <c r="G1669" s="27" t="s">
        <v>73</v>
      </c>
      <c r="H1669" s="6">
        <f t="shared" si="75"/>
        <v>-13200</v>
      </c>
      <c r="I1669" s="22">
        <v>4.4</v>
      </c>
      <c r="K1669" t="s">
        <v>763</v>
      </c>
      <c r="M1669" s="2">
        <v>450</v>
      </c>
    </row>
    <row r="1670" spans="2:13" ht="12.75">
      <c r="B1670" s="195">
        <v>1700</v>
      </c>
      <c r="C1670" s="1" t="s">
        <v>810</v>
      </c>
      <c r="D1670" s="12" t="s">
        <v>154</v>
      </c>
      <c r="E1670" s="1" t="s">
        <v>154</v>
      </c>
      <c r="F1670" s="77" t="s">
        <v>809</v>
      </c>
      <c r="G1670" s="27" t="s">
        <v>73</v>
      </c>
      <c r="H1670" s="6">
        <f t="shared" si="75"/>
        <v>-14900</v>
      </c>
      <c r="I1670" s="22">
        <v>3.4</v>
      </c>
      <c r="K1670" t="s">
        <v>763</v>
      </c>
      <c r="M1670" s="2">
        <v>450</v>
      </c>
    </row>
    <row r="1671" spans="2:13" ht="12.75">
      <c r="B1671" s="195">
        <v>5000</v>
      </c>
      <c r="C1671" s="1" t="s">
        <v>804</v>
      </c>
      <c r="D1671" s="12" t="s">
        <v>154</v>
      </c>
      <c r="E1671" s="1" t="s">
        <v>154</v>
      </c>
      <c r="F1671" s="77" t="s">
        <v>811</v>
      </c>
      <c r="G1671" s="27" t="s">
        <v>73</v>
      </c>
      <c r="H1671" s="6">
        <f t="shared" si="75"/>
        <v>-19900</v>
      </c>
      <c r="I1671" s="22">
        <v>10</v>
      </c>
      <c r="K1671" t="s">
        <v>763</v>
      </c>
      <c r="M1671" s="2">
        <v>450</v>
      </c>
    </row>
    <row r="1672" spans="2:13" ht="12.75">
      <c r="B1672" s="195">
        <v>1000</v>
      </c>
      <c r="C1672" s="1" t="s">
        <v>208</v>
      </c>
      <c r="D1672" s="12" t="s">
        <v>154</v>
      </c>
      <c r="E1672" s="1" t="s">
        <v>154</v>
      </c>
      <c r="F1672" s="77" t="s">
        <v>801</v>
      </c>
      <c r="G1672" s="27" t="s">
        <v>227</v>
      </c>
      <c r="H1672" s="6">
        <f t="shared" si="75"/>
        <v>-20900</v>
      </c>
      <c r="I1672" s="22">
        <v>2</v>
      </c>
      <c r="K1672" t="s">
        <v>763</v>
      </c>
      <c r="M1672" s="2">
        <v>450</v>
      </c>
    </row>
    <row r="1673" spans="2:13" ht="12.75">
      <c r="B1673" s="195">
        <v>15000</v>
      </c>
      <c r="C1673" s="1" t="s">
        <v>812</v>
      </c>
      <c r="D1673" s="12" t="s">
        <v>154</v>
      </c>
      <c r="E1673" s="1" t="s">
        <v>154</v>
      </c>
      <c r="F1673" s="77" t="s">
        <v>813</v>
      </c>
      <c r="G1673" s="27" t="s">
        <v>230</v>
      </c>
      <c r="H1673" s="6">
        <f t="shared" si="75"/>
        <v>-35900</v>
      </c>
      <c r="I1673" s="22">
        <v>30</v>
      </c>
      <c r="K1673" t="s">
        <v>763</v>
      </c>
      <c r="M1673" s="2">
        <v>450</v>
      </c>
    </row>
    <row r="1674" spans="2:13" ht="12.75">
      <c r="B1674" s="195">
        <v>5000</v>
      </c>
      <c r="C1674" s="1" t="s">
        <v>804</v>
      </c>
      <c r="D1674" s="12" t="s">
        <v>154</v>
      </c>
      <c r="E1674" s="1" t="s">
        <v>154</v>
      </c>
      <c r="F1674" s="77" t="s">
        <v>814</v>
      </c>
      <c r="G1674" s="27" t="s">
        <v>230</v>
      </c>
      <c r="H1674" s="6">
        <f t="shared" si="75"/>
        <v>-40900</v>
      </c>
      <c r="I1674" s="22">
        <v>10</v>
      </c>
      <c r="K1674" t="s">
        <v>763</v>
      </c>
      <c r="M1674" s="2">
        <v>450</v>
      </c>
    </row>
    <row r="1675" spans="2:13" ht="12.75">
      <c r="B1675" s="195">
        <v>3000</v>
      </c>
      <c r="C1675" s="1" t="s">
        <v>815</v>
      </c>
      <c r="D1675" s="12" t="s">
        <v>154</v>
      </c>
      <c r="E1675" s="1" t="s">
        <v>154</v>
      </c>
      <c r="F1675" s="77" t="s">
        <v>816</v>
      </c>
      <c r="G1675" s="27" t="s">
        <v>232</v>
      </c>
      <c r="H1675" s="6">
        <f t="shared" si="75"/>
        <v>-43900</v>
      </c>
      <c r="I1675" s="22">
        <v>6</v>
      </c>
      <c r="K1675" t="s">
        <v>763</v>
      </c>
      <c r="M1675" s="2">
        <v>450</v>
      </c>
    </row>
    <row r="1676" spans="2:13" ht="12.75">
      <c r="B1676" s="160">
        <v>3000</v>
      </c>
      <c r="C1676" s="1" t="s">
        <v>815</v>
      </c>
      <c r="D1676" s="12" t="s">
        <v>23</v>
      </c>
      <c r="E1676" s="12" t="s">
        <v>23</v>
      </c>
      <c r="F1676" s="77" t="s">
        <v>817</v>
      </c>
      <c r="G1676" s="29" t="s">
        <v>358</v>
      </c>
      <c r="H1676" s="6">
        <f t="shared" si="75"/>
        <v>-46900</v>
      </c>
      <c r="I1676" s="22">
        <v>6</v>
      </c>
      <c r="K1676" t="s">
        <v>783</v>
      </c>
      <c r="M1676" s="2">
        <v>450</v>
      </c>
    </row>
    <row r="1677" spans="2:13" ht="12.75">
      <c r="B1677" s="195">
        <v>400</v>
      </c>
      <c r="C1677" s="1" t="s">
        <v>818</v>
      </c>
      <c r="D1677" s="12" t="s">
        <v>23</v>
      </c>
      <c r="E1677" s="1" t="s">
        <v>23</v>
      </c>
      <c r="F1677" s="77" t="s">
        <v>819</v>
      </c>
      <c r="G1677" s="27" t="s">
        <v>105</v>
      </c>
      <c r="H1677" s="6">
        <f t="shared" si="75"/>
        <v>-47300</v>
      </c>
      <c r="I1677" s="22">
        <v>0.8</v>
      </c>
      <c r="K1677" t="s">
        <v>783</v>
      </c>
      <c r="M1677" s="2">
        <v>450</v>
      </c>
    </row>
    <row r="1678" spans="1:13" s="15" customFormat="1" ht="12.75">
      <c r="A1678" s="12"/>
      <c r="B1678" s="160">
        <v>20000</v>
      </c>
      <c r="C1678" s="12" t="s">
        <v>820</v>
      </c>
      <c r="D1678" s="12" t="s">
        <v>636</v>
      </c>
      <c r="E1678" s="12" t="s">
        <v>154</v>
      </c>
      <c r="F1678" s="78" t="s">
        <v>821</v>
      </c>
      <c r="G1678" s="29" t="s">
        <v>107</v>
      </c>
      <c r="H1678" s="28">
        <f t="shared" si="75"/>
        <v>-67300</v>
      </c>
      <c r="I1678" s="39">
        <v>40</v>
      </c>
      <c r="K1678" s="15" t="s">
        <v>583</v>
      </c>
      <c r="M1678" s="2">
        <v>450</v>
      </c>
    </row>
    <row r="1679" spans="2:13" ht="12.75">
      <c r="B1679" s="195">
        <v>15000</v>
      </c>
      <c r="C1679" s="1" t="s">
        <v>970</v>
      </c>
      <c r="D1679" s="12" t="s">
        <v>23</v>
      </c>
      <c r="E1679" s="1" t="s">
        <v>23</v>
      </c>
      <c r="F1679" s="78" t="s">
        <v>822</v>
      </c>
      <c r="G1679" s="27" t="s">
        <v>34</v>
      </c>
      <c r="H1679" s="6">
        <f t="shared" si="75"/>
        <v>-82300</v>
      </c>
      <c r="I1679" s="22">
        <v>30</v>
      </c>
      <c r="K1679" t="s">
        <v>783</v>
      </c>
      <c r="M1679" s="2">
        <v>450</v>
      </c>
    </row>
    <row r="1680" spans="2:13" ht="12.75">
      <c r="B1680" s="195">
        <v>200</v>
      </c>
      <c r="C1680" s="1" t="s">
        <v>823</v>
      </c>
      <c r="D1680" s="12" t="s">
        <v>23</v>
      </c>
      <c r="E1680" s="1" t="s">
        <v>23</v>
      </c>
      <c r="F1680" s="77" t="s">
        <v>824</v>
      </c>
      <c r="G1680" s="27" t="s">
        <v>34</v>
      </c>
      <c r="H1680" s="6">
        <f t="shared" si="75"/>
        <v>-82500</v>
      </c>
      <c r="I1680" s="22">
        <v>0.4</v>
      </c>
      <c r="K1680" t="s">
        <v>783</v>
      </c>
      <c r="M1680" s="2">
        <v>450</v>
      </c>
    </row>
    <row r="1681" spans="1:13" s="15" customFormat="1" ht="12.75">
      <c r="A1681" s="12"/>
      <c r="B1681" s="160">
        <v>1400</v>
      </c>
      <c r="C1681" s="12" t="s">
        <v>825</v>
      </c>
      <c r="D1681" s="12" t="s">
        <v>154</v>
      </c>
      <c r="E1681" s="12" t="s">
        <v>154</v>
      </c>
      <c r="F1681" s="78" t="s">
        <v>826</v>
      </c>
      <c r="G1681" s="29" t="s">
        <v>65</v>
      </c>
      <c r="H1681" s="6">
        <f t="shared" si="75"/>
        <v>-83900</v>
      </c>
      <c r="I1681" s="39">
        <v>2.8</v>
      </c>
      <c r="K1681" s="15" t="s">
        <v>604</v>
      </c>
      <c r="M1681" s="2">
        <v>450</v>
      </c>
    </row>
    <row r="1682" spans="1:13" s="15" customFormat="1" ht="12.75">
      <c r="A1682" s="12"/>
      <c r="B1682" s="160">
        <v>2275</v>
      </c>
      <c r="C1682" s="12" t="s">
        <v>827</v>
      </c>
      <c r="D1682" s="12" t="s">
        <v>154</v>
      </c>
      <c r="E1682" s="12" t="s">
        <v>154</v>
      </c>
      <c r="F1682" s="78" t="s">
        <v>826</v>
      </c>
      <c r="G1682" s="29" t="s">
        <v>65</v>
      </c>
      <c r="H1682" s="28">
        <f t="shared" si="75"/>
        <v>-86175</v>
      </c>
      <c r="I1682" s="39">
        <v>4.55</v>
      </c>
      <c r="K1682" s="15" t="s">
        <v>604</v>
      </c>
      <c r="M1682" s="2">
        <v>450</v>
      </c>
    </row>
    <row r="1683" spans="2:13" ht="12.75">
      <c r="B1683" s="195">
        <v>1000</v>
      </c>
      <c r="C1683" s="1" t="s">
        <v>981</v>
      </c>
      <c r="D1683" s="12" t="s">
        <v>23</v>
      </c>
      <c r="E1683" s="1" t="s">
        <v>23</v>
      </c>
      <c r="F1683" s="77" t="s">
        <v>829</v>
      </c>
      <c r="G1683" s="27" t="s">
        <v>71</v>
      </c>
      <c r="H1683" s="28">
        <f t="shared" si="75"/>
        <v>-87175</v>
      </c>
      <c r="I1683" s="22">
        <v>2</v>
      </c>
      <c r="K1683" t="s">
        <v>783</v>
      </c>
      <c r="M1683" s="2">
        <v>450</v>
      </c>
    </row>
    <row r="1684" spans="2:13" ht="12.75">
      <c r="B1684" s="195">
        <v>3000</v>
      </c>
      <c r="C1684" s="1" t="s">
        <v>830</v>
      </c>
      <c r="D1684" s="12" t="s">
        <v>23</v>
      </c>
      <c r="E1684" s="1" t="s">
        <v>23</v>
      </c>
      <c r="F1684" s="77" t="s">
        <v>831</v>
      </c>
      <c r="G1684" s="27" t="s">
        <v>114</v>
      </c>
      <c r="H1684" s="28">
        <f t="shared" si="75"/>
        <v>-90175</v>
      </c>
      <c r="I1684" s="22">
        <v>6</v>
      </c>
      <c r="K1684" t="s">
        <v>783</v>
      </c>
      <c r="M1684" s="2">
        <v>450</v>
      </c>
    </row>
    <row r="1685" spans="2:13" ht="12.75">
      <c r="B1685" s="195">
        <v>1800</v>
      </c>
      <c r="C1685" s="1" t="s">
        <v>832</v>
      </c>
      <c r="D1685" s="12" t="s">
        <v>23</v>
      </c>
      <c r="E1685" s="1" t="s">
        <v>23</v>
      </c>
      <c r="F1685" s="243" t="s">
        <v>833</v>
      </c>
      <c r="G1685" s="27" t="s">
        <v>73</v>
      </c>
      <c r="H1685" s="28">
        <f t="shared" si="75"/>
        <v>-91975</v>
      </c>
      <c r="I1685" s="22">
        <v>3.6</v>
      </c>
      <c r="K1685" t="s">
        <v>783</v>
      </c>
      <c r="M1685" s="2">
        <v>450</v>
      </c>
    </row>
    <row r="1686" spans="2:13" ht="12.75">
      <c r="B1686" s="195">
        <v>2500</v>
      </c>
      <c r="C1686" s="1" t="s">
        <v>834</v>
      </c>
      <c r="D1686" s="12" t="s">
        <v>23</v>
      </c>
      <c r="E1686" s="1" t="s">
        <v>23</v>
      </c>
      <c r="F1686" s="77" t="s">
        <v>835</v>
      </c>
      <c r="G1686" s="27" t="s">
        <v>117</v>
      </c>
      <c r="H1686" s="6">
        <f t="shared" si="75"/>
        <v>-94475</v>
      </c>
      <c r="I1686" s="22">
        <v>5</v>
      </c>
      <c r="K1686" t="s">
        <v>783</v>
      </c>
      <c r="M1686" s="2">
        <v>450</v>
      </c>
    </row>
    <row r="1687" spans="2:13" ht="12.75">
      <c r="B1687" s="195">
        <v>15000</v>
      </c>
      <c r="C1687" s="1" t="s">
        <v>812</v>
      </c>
      <c r="D1687" s="12" t="s">
        <v>23</v>
      </c>
      <c r="E1687" s="1" t="s">
        <v>23</v>
      </c>
      <c r="F1687" s="77" t="s">
        <v>836</v>
      </c>
      <c r="G1687" s="27" t="s">
        <v>117</v>
      </c>
      <c r="H1687" s="6">
        <f t="shared" si="75"/>
        <v>-109475</v>
      </c>
      <c r="I1687" s="22">
        <v>30</v>
      </c>
      <c r="K1687" t="s">
        <v>783</v>
      </c>
      <c r="M1687" s="2">
        <v>450</v>
      </c>
    </row>
    <row r="1688" spans="2:13" ht="12.75">
      <c r="B1688" s="195">
        <v>1200</v>
      </c>
      <c r="C1688" s="1" t="s">
        <v>837</v>
      </c>
      <c r="D1688" s="12" t="s">
        <v>23</v>
      </c>
      <c r="E1688" s="1" t="s">
        <v>23</v>
      </c>
      <c r="F1688" s="77" t="s">
        <v>838</v>
      </c>
      <c r="G1688" s="27" t="s">
        <v>117</v>
      </c>
      <c r="H1688" s="6">
        <f t="shared" si="75"/>
        <v>-110675</v>
      </c>
      <c r="I1688" s="22">
        <v>2.4</v>
      </c>
      <c r="K1688" t="s">
        <v>783</v>
      </c>
      <c r="M1688" s="2">
        <v>450</v>
      </c>
    </row>
    <row r="1689" spans="2:13" ht="12.75">
      <c r="B1689" s="195">
        <v>1200</v>
      </c>
      <c r="C1689" s="1" t="s">
        <v>839</v>
      </c>
      <c r="D1689" s="12" t="s">
        <v>23</v>
      </c>
      <c r="E1689" s="1" t="s">
        <v>23</v>
      </c>
      <c r="F1689" s="77" t="s">
        <v>838</v>
      </c>
      <c r="G1689" s="27" t="s">
        <v>117</v>
      </c>
      <c r="H1689" s="6">
        <f t="shared" si="75"/>
        <v>-111875</v>
      </c>
      <c r="I1689" s="22">
        <v>2.4</v>
      </c>
      <c r="K1689" t="s">
        <v>783</v>
      </c>
      <c r="M1689" s="2">
        <v>450</v>
      </c>
    </row>
    <row r="1690" spans="2:13" ht="12.75">
      <c r="B1690" s="195">
        <v>600</v>
      </c>
      <c r="C1690" s="1" t="s">
        <v>837</v>
      </c>
      <c r="D1690" s="12" t="s">
        <v>23</v>
      </c>
      <c r="E1690" s="1" t="s">
        <v>23</v>
      </c>
      <c r="F1690" s="77" t="s">
        <v>838</v>
      </c>
      <c r="G1690" s="27" t="s">
        <v>117</v>
      </c>
      <c r="H1690" s="6">
        <f t="shared" si="75"/>
        <v>-112475</v>
      </c>
      <c r="I1690" s="22">
        <v>1.2</v>
      </c>
      <c r="K1690" t="s">
        <v>783</v>
      </c>
      <c r="M1690" s="2">
        <v>450</v>
      </c>
    </row>
    <row r="1691" spans="2:13" ht="12.75">
      <c r="B1691" s="195">
        <v>800</v>
      </c>
      <c r="C1691" s="12" t="s">
        <v>840</v>
      </c>
      <c r="D1691" s="12" t="s">
        <v>23</v>
      </c>
      <c r="E1691" s="1" t="s">
        <v>23</v>
      </c>
      <c r="F1691" s="77" t="s">
        <v>841</v>
      </c>
      <c r="G1691" s="27" t="s">
        <v>177</v>
      </c>
      <c r="H1691" s="6">
        <f t="shared" si="75"/>
        <v>-113275</v>
      </c>
      <c r="I1691" s="22">
        <v>1.6</v>
      </c>
      <c r="K1691" t="s">
        <v>783</v>
      </c>
      <c r="M1691" s="2">
        <v>450</v>
      </c>
    </row>
    <row r="1692" spans="2:13" ht="12.75">
      <c r="B1692" s="195">
        <v>900</v>
      </c>
      <c r="C1692" s="12" t="s">
        <v>842</v>
      </c>
      <c r="D1692" s="12" t="s">
        <v>23</v>
      </c>
      <c r="E1692" s="1" t="s">
        <v>23</v>
      </c>
      <c r="F1692" s="77" t="s">
        <v>841</v>
      </c>
      <c r="G1692" s="27" t="s">
        <v>177</v>
      </c>
      <c r="H1692" s="6">
        <f t="shared" si="75"/>
        <v>-114175</v>
      </c>
      <c r="I1692" s="22">
        <v>1.8</v>
      </c>
      <c r="K1692" t="s">
        <v>783</v>
      </c>
      <c r="M1692" s="2">
        <v>450</v>
      </c>
    </row>
    <row r="1693" spans="2:13" ht="12.75">
      <c r="B1693" s="195">
        <v>190</v>
      </c>
      <c r="C1693" s="12" t="s">
        <v>843</v>
      </c>
      <c r="D1693" s="12" t="s">
        <v>23</v>
      </c>
      <c r="E1693" s="1" t="s">
        <v>23</v>
      </c>
      <c r="F1693" s="77" t="s">
        <v>841</v>
      </c>
      <c r="G1693" s="27" t="s">
        <v>177</v>
      </c>
      <c r="H1693" s="6">
        <f t="shared" si="75"/>
        <v>-114365</v>
      </c>
      <c r="I1693" s="22">
        <v>0.38</v>
      </c>
      <c r="K1693" t="s">
        <v>783</v>
      </c>
      <c r="M1693" s="2">
        <v>450</v>
      </c>
    </row>
    <row r="1694" spans="2:13" ht="12.75">
      <c r="B1694" s="195">
        <v>5500</v>
      </c>
      <c r="C1694" s="1" t="s">
        <v>844</v>
      </c>
      <c r="D1694" s="12" t="s">
        <v>23</v>
      </c>
      <c r="E1694" s="1" t="s">
        <v>23</v>
      </c>
      <c r="F1694" s="77" t="s">
        <v>841</v>
      </c>
      <c r="G1694" s="27" t="s">
        <v>177</v>
      </c>
      <c r="H1694" s="6">
        <f t="shared" si="75"/>
        <v>-119865</v>
      </c>
      <c r="I1694" s="22">
        <v>11</v>
      </c>
      <c r="K1694" t="s">
        <v>783</v>
      </c>
      <c r="M1694" s="2">
        <v>450</v>
      </c>
    </row>
    <row r="1695" spans="2:13" ht="12.75">
      <c r="B1695" s="195">
        <v>1600</v>
      </c>
      <c r="C1695" s="12" t="s">
        <v>845</v>
      </c>
      <c r="D1695" s="12" t="s">
        <v>23</v>
      </c>
      <c r="E1695" s="1" t="s">
        <v>23</v>
      </c>
      <c r="F1695" s="77" t="s">
        <v>841</v>
      </c>
      <c r="G1695" s="27" t="s">
        <v>177</v>
      </c>
      <c r="H1695" s="6">
        <f t="shared" si="75"/>
        <v>-121465</v>
      </c>
      <c r="I1695" s="22">
        <v>3.2</v>
      </c>
      <c r="K1695" t="s">
        <v>783</v>
      </c>
      <c r="M1695" s="2">
        <v>450</v>
      </c>
    </row>
    <row r="1696" spans="2:13" ht="12.75">
      <c r="B1696" s="195">
        <v>900</v>
      </c>
      <c r="C1696" s="12" t="s">
        <v>846</v>
      </c>
      <c r="D1696" s="12" t="s">
        <v>23</v>
      </c>
      <c r="E1696" s="1" t="s">
        <v>23</v>
      </c>
      <c r="F1696" s="77" t="s">
        <v>841</v>
      </c>
      <c r="G1696" s="27" t="s">
        <v>177</v>
      </c>
      <c r="H1696" s="6">
        <f t="shared" si="75"/>
        <v>-122365</v>
      </c>
      <c r="I1696" s="22">
        <v>1.8</v>
      </c>
      <c r="K1696" t="s">
        <v>783</v>
      </c>
      <c r="M1696" s="2">
        <v>450</v>
      </c>
    </row>
    <row r="1697" spans="2:13" ht="12.75">
      <c r="B1697" s="195">
        <v>890</v>
      </c>
      <c r="C1697" s="1" t="s">
        <v>847</v>
      </c>
      <c r="D1697" s="12" t="s">
        <v>23</v>
      </c>
      <c r="E1697" s="1" t="s">
        <v>23</v>
      </c>
      <c r="F1697" s="77" t="s">
        <v>841</v>
      </c>
      <c r="G1697" s="27" t="s">
        <v>177</v>
      </c>
      <c r="H1697" s="6">
        <f t="shared" si="75"/>
        <v>-123255</v>
      </c>
      <c r="I1697" s="22">
        <v>1.78</v>
      </c>
      <c r="K1697" t="s">
        <v>783</v>
      </c>
      <c r="M1697" s="2">
        <v>450</v>
      </c>
    </row>
    <row r="1698" spans="2:13" ht="12.75">
      <c r="B1698" s="195">
        <v>260</v>
      </c>
      <c r="C1698" s="1" t="s">
        <v>980</v>
      </c>
      <c r="D1698" s="12" t="s">
        <v>23</v>
      </c>
      <c r="E1698" s="1" t="s">
        <v>23</v>
      </c>
      <c r="F1698" s="77" t="s">
        <v>841</v>
      </c>
      <c r="G1698" s="27" t="s">
        <v>177</v>
      </c>
      <c r="H1698" s="6">
        <f t="shared" si="75"/>
        <v>-123515</v>
      </c>
      <c r="I1698" s="22">
        <v>0.52</v>
      </c>
      <c r="K1698" t="s">
        <v>783</v>
      </c>
      <c r="M1698" s="2">
        <v>450</v>
      </c>
    </row>
    <row r="1699" spans="2:13" ht="12.75">
      <c r="B1699" s="195">
        <v>320</v>
      </c>
      <c r="C1699" s="1" t="s">
        <v>978</v>
      </c>
      <c r="D1699" s="12" t="s">
        <v>23</v>
      </c>
      <c r="E1699" s="1" t="s">
        <v>23</v>
      </c>
      <c r="F1699" s="77" t="s">
        <v>841</v>
      </c>
      <c r="G1699" s="27" t="s">
        <v>177</v>
      </c>
      <c r="H1699" s="6">
        <f t="shared" si="75"/>
        <v>-123835</v>
      </c>
      <c r="I1699" s="22">
        <v>0.64</v>
      </c>
      <c r="K1699" t="s">
        <v>783</v>
      </c>
      <c r="M1699" s="2">
        <v>450</v>
      </c>
    </row>
    <row r="1700" spans="2:13" ht="12.75">
      <c r="B1700" s="195">
        <v>1500</v>
      </c>
      <c r="C1700" s="1" t="s">
        <v>848</v>
      </c>
      <c r="D1700" s="12" t="s">
        <v>23</v>
      </c>
      <c r="E1700" s="1" t="s">
        <v>23</v>
      </c>
      <c r="F1700" s="77" t="s">
        <v>849</v>
      </c>
      <c r="G1700" s="27" t="s">
        <v>227</v>
      </c>
      <c r="H1700" s="6">
        <f t="shared" si="75"/>
        <v>-125335</v>
      </c>
      <c r="I1700" s="22">
        <v>3</v>
      </c>
      <c r="K1700" t="s">
        <v>783</v>
      </c>
      <c r="M1700" s="2">
        <v>450</v>
      </c>
    </row>
    <row r="1701" spans="2:13" ht="12.75">
      <c r="B1701" s="195">
        <v>2700</v>
      </c>
      <c r="C1701" s="1" t="s">
        <v>979</v>
      </c>
      <c r="D1701" s="12" t="s">
        <v>23</v>
      </c>
      <c r="E1701" s="1" t="s">
        <v>23</v>
      </c>
      <c r="F1701" s="77" t="s">
        <v>850</v>
      </c>
      <c r="G1701" s="27" t="s">
        <v>230</v>
      </c>
      <c r="H1701" s="6">
        <f t="shared" si="75"/>
        <v>-128035</v>
      </c>
      <c r="I1701" s="22">
        <v>5.4</v>
      </c>
      <c r="K1701" t="s">
        <v>783</v>
      </c>
      <c r="M1701" s="2">
        <v>450</v>
      </c>
    </row>
    <row r="1702" spans="2:13" ht="12.75">
      <c r="B1702" s="195">
        <v>2000</v>
      </c>
      <c r="C1702" s="12" t="s">
        <v>960</v>
      </c>
      <c r="D1702" s="12" t="s">
        <v>23</v>
      </c>
      <c r="E1702" s="1" t="s">
        <v>23</v>
      </c>
      <c r="F1702" s="77" t="s">
        <v>851</v>
      </c>
      <c r="G1702" s="27" t="s">
        <v>230</v>
      </c>
      <c r="H1702" s="6">
        <f t="shared" si="75"/>
        <v>-130035</v>
      </c>
      <c r="I1702" s="22">
        <v>4</v>
      </c>
      <c r="K1702" t="s">
        <v>783</v>
      </c>
      <c r="M1702" s="2">
        <v>450</v>
      </c>
    </row>
    <row r="1703" spans="2:13" ht="12.75">
      <c r="B1703" s="195">
        <v>675</v>
      </c>
      <c r="C1703" s="1" t="s">
        <v>852</v>
      </c>
      <c r="D1703" s="12" t="s">
        <v>23</v>
      </c>
      <c r="E1703" s="1" t="s">
        <v>23</v>
      </c>
      <c r="F1703" s="77" t="s">
        <v>853</v>
      </c>
      <c r="G1703" s="27" t="s">
        <v>230</v>
      </c>
      <c r="H1703" s="6">
        <f t="shared" si="75"/>
        <v>-130710</v>
      </c>
      <c r="I1703" s="22">
        <v>1.35</v>
      </c>
      <c r="K1703" t="s">
        <v>783</v>
      </c>
      <c r="M1703" s="2">
        <v>450</v>
      </c>
    </row>
    <row r="1704" spans="2:13" ht="12.75">
      <c r="B1704" s="195">
        <v>900</v>
      </c>
      <c r="C1704" s="1" t="s">
        <v>828</v>
      </c>
      <c r="D1704" s="12" t="s">
        <v>23</v>
      </c>
      <c r="E1704" s="1" t="s">
        <v>23</v>
      </c>
      <c r="F1704" s="77" t="s">
        <v>853</v>
      </c>
      <c r="G1704" s="27" t="s">
        <v>230</v>
      </c>
      <c r="H1704" s="6">
        <f t="shared" si="75"/>
        <v>-131610</v>
      </c>
      <c r="I1704" s="22">
        <v>1.8</v>
      </c>
      <c r="K1704" t="s">
        <v>783</v>
      </c>
      <c r="M1704" s="2">
        <v>450</v>
      </c>
    </row>
    <row r="1705" spans="2:13" ht="12.75">
      <c r="B1705" s="195">
        <v>900</v>
      </c>
      <c r="C1705" s="12" t="s">
        <v>854</v>
      </c>
      <c r="D1705" s="12" t="s">
        <v>23</v>
      </c>
      <c r="E1705" s="1" t="s">
        <v>23</v>
      </c>
      <c r="F1705" s="77" t="s">
        <v>853</v>
      </c>
      <c r="G1705" s="27" t="s">
        <v>230</v>
      </c>
      <c r="H1705" s="6">
        <f t="shared" si="75"/>
        <v>-132510</v>
      </c>
      <c r="I1705" s="22">
        <v>1.8</v>
      </c>
      <c r="K1705" t="s">
        <v>783</v>
      </c>
      <c r="M1705" s="2">
        <v>450</v>
      </c>
    </row>
    <row r="1706" spans="2:13" ht="12.75">
      <c r="B1706" s="195">
        <v>1400</v>
      </c>
      <c r="C1706" s="12" t="s">
        <v>855</v>
      </c>
      <c r="D1706" s="12" t="s">
        <v>23</v>
      </c>
      <c r="E1706" s="1" t="s">
        <v>23</v>
      </c>
      <c r="F1706" s="77" t="s">
        <v>853</v>
      </c>
      <c r="G1706" s="27" t="s">
        <v>230</v>
      </c>
      <c r="H1706" s="6">
        <f t="shared" si="75"/>
        <v>-133910</v>
      </c>
      <c r="I1706" s="22">
        <v>2.8</v>
      </c>
      <c r="K1706" t="s">
        <v>783</v>
      </c>
      <c r="M1706" s="2">
        <v>450</v>
      </c>
    </row>
    <row r="1707" spans="1:13" s="15" customFormat="1" ht="12.75">
      <c r="A1707" s="12"/>
      <c r="B1707" s="160">
        <v>20000</v>
      </c>
      <c r="C1707" s="12" t="s">
        <v>820</v>
      </c>
      <c r="D1707" s="12" t="s">
        <v>636</v>
      </c>
      <c r="E1707" s="12" t="s">
        <v>154</v>
      </c>
      <c r="F1707" s="78" t="s">
        <v>856</v>
      </c>
      <c r="G1707" s="29" t="s">
        <v>232</v>
      </c>
      <c r="H1707" s="28">
        <f aca="true" t="shared" si="76" ref="H1707:H1757">H1706-B1707</f>
        <v>-153910</v>
      </c>
      <c r="I1707" s="39">
        <v>40</v>
      </c>
      <c r="K1707" s="15" t="s">
        <v>583</v>
      </c>
      <c r="M1707" s="2">
        <v>450</v>
      </c>
    </row>
    <row r="1708" spans="2:13" ht="12.75">
      <c r="B1708" s="195">
        <v>2000</v>
      </c>
      <c r="C1708" s="12" t="s">
        <v>857</v>
      </c>
      <c r="D1708" s="12" t="s">
        <v>23</v>
      </c>
      <c r="E1708" s="1" t="s">
        <v>23</v>
      </c>
      <c r="F1708" s="77" t="s">
        <v>802</v>
      </c>
      <c r="G1708" s="27" t="s">
        <v>259</v>
      </c>
      <c r="H1708" s="6">
        <f>H1706-B1708</f>
        <v>-135910</v>
      </c>
      <c r="I1708" s="22">
        <v>4</v>
      </c>
      <c r="K1708" t="s">
        <v>783</v>
      </c>
      <c r="M1708" s="2">
        <v>450</v>
      </c>
    </row>
    <row r="1709" spans="1:13" s="75" customFormat="1" ht="12.75">
      <c r="A1709" s="11"/>
      <c r="B1709" s="227">
        <f>SUM(B1666:B1708)</f>
        <v>155910</v>
      </c>
      <c r="C1709" s="11"/>
      <c r="D1709" s="11"/>
      <c r="E1709" s="11" t="s">
        <v>154</v>
      </c>
      <c r="F1709" s="110"/>
      <c r="G1709" s="18"/>
      <c r="H1709" s="73">
        <v>0</v>
      </c>
      <c r="I1709" s="74">
        <f>+B1709/M1709</f>
        <v>346.46666666666664</v>
      </c>
      <c r="M1709" s="2">
        <v>450</v>
      </c>
    </row>
    <row r="1710" spans="2:13" ht="12.75">
      <c r="B1710" s="195"/>
      <c r="H1710" s="6">
        <f t="shared" si="76"/>
        <v>0</v>
      </c>
      <c r="I1710" s="22">
        <f>+B1710/M1710</f>
        <v>0</v>
      </c>
      <c r="M1710" s="2">
        <v>450</v>
      </c>
    </row>
    <row r="1711" spans="2:13" ht="12.75">
      <c r="B1711" s="195"/>
      <c r="H1711" s="6">
        <f t="shared" si="76"/>
        <v>0</v>
      </c>
      <c r="I1711" s="22">
        <f>+B1711/M1711</f>
        <v>0</v>
      </c>
      <c r="M1711" s="2">
        <v>450</v>
      </c>
    </row>
    <row r="1712" spans="2:13" ht="12.75">
      <c r="B1712" s="195">
        <v>29813</v>
      </c>
      <c r="C1712" s="1" t="s">
        <v>858</v>
      </c>
      <c r="D1712" s="12" t="s">
        <v>154</v>
      </c>
      <c r="E1712" s="1" t="s">
        <v>859</v>
      </c>
      <c r="F1712" s="77" t="s">
        <v>860</v>
      </c>
      <c r="G1712" s="27" t="s">
        <v>172</v>
      </c>
      <c r="H1712" s="6">
        <f t="shared" si="76"/>
        <v>-29813</v>
      </c>
      <c r="I1712" s="22">
        <v>59.626</v>
      </c>
      <c r="K1712" t="s">
        <v>763</v>
      </c>
      <c r="M1712" s="2">
        <v>450</v>
      </c>
    </row>
    <row r="1713" spans="2:13" ht="12.75">
      <c r="B1713" s="195">
        <v>500</v>
      </c>
      <c r="C1713" s="12" t="s">
        <v>861</v>
      </c>
      <c r="D1713" s="12" t="s">
        <v>23</v>
      </c>
      <c r="E1713" s="1" t="s">
        <v>862</v>
      </c>
      <c r="F1713" s="77" t="s">
        <v>863</v>
      </c>
      <c r="G1713" s="27" t="s">
        <v>432</v>
      </c>
      <c r="H1713" s="6">
        <f t="shared" si="76"/>
        <v>-30313</v>
      </c>
      <c r="I1713" s="22">
        <v>1</v>
      </c>
      <c r="K1713" t="s">
        <v>783</v>
      </c>
      <c r="M1713" s="2">
        <v>450</v>
      </c>
    </row>
    <row r="1714" spans="2:13" ht="12.75">
      <c r="B1714" s="195">
        <v>1200</v>
      </c>
      <c r="C1714" s="1" t="s">
        <v>861</v>
      </c>
      <c r="D1714" s="12" t="s">
        <v>23</v>
      </c>
      <c r="E1714" s="1" t="s">
        <v>862</v>
      </c>
      <c r="F1714" s="77" t="s">
        <v>864</v>
      </c>
      <c r="G1714" s="27" t="s">
        <v>361</v>
      </c>
      <c r="H1714" s="6">
        <f t="shared" si="76"/>
        <v>-31513</v>
      </c>
      <c r="I1714" s="22">
        <v>2.4</v>
      </c>
      <c r="K1714" t="s">
        <v>783</v>
      </c>
      <c r="M1714" s="2">
        <v>450</v>
      </c>
    </row>
    <row r="1715" spans="2:13" ht="12.75">
      <c r="B1715" s="195">
        <v>1200</v>
      </c>
      <c r="C1715" s="1" t="s">
        <v>861</v>
      </c>
      <c r="D1715" s="12" t="s">
        <v>23</v>
      </c>
      <c r="E1715" s="1" t="s">
        <v>862</v>
      </c>
      <c r="F1715" s="77" t="s">
        <v>865</v>
      </c>
      <c r="G1715" s="27" t="s">
        <v>361</v>
      </c>
      <c r="H1715" s="6">
        <f t="shared" si="76"/>
        <v>-32713</v>
      </c>
      <c r="I1715" s="22">
        <v>2.4</v>
      </c>
      <c r="K1715" t="s">
        <v>783</v>
      </c>
      <c r="M1715" s="2">
        <v>450</v>
      </c>
    </row>
    <row r="1716" spans="2:13" ht="12.75">
      <c r="B1716" s="195">
        <v>2000</v>
      </c>
      <c r="C1716" s="1" t="s">
        <v>861</v>
      </c>
      <c r="D1716" s="12" t="s">
        <v>23</v>
      </c>
      <c r="E1716" s="1" t="s">
        <v>862</v>
      </c>
      <c r="F1716" s="77" t="s">
        <v>866</v>
      </c>
      <c r="G1716" s="27" t="s">
        <v>34</v>
      </c>
      <c r="H1716" s="6">
        <f t="shared" si="76"/>
        <v>-34713</v>
      </c>
      <c r="I1716" s="22">
        <v>4</v>
      </c>
      <c r="K1716" t="s">
        <v>783</v>
      </c>
      <c r="M1716" s="2">
        <v>450</v>
      </c>
    </row>
    <row r="1717" spans="2:13" ht="12.75">
      <c r="B1717" s="195">
        <v>1000</v>
      </c>
      <c r="C1717" s="1" t="s">
        <v>861</v>
      </c>
      <c r="D1717" s="12" t="s">
        <v>23</v>
      </c>
      <c r="E1717" s="1" t="s">
        <v>862</v>
      </c>
      <c r="F1717" s="77" t="s">
        <v>802</v>
      </c>
      <c r="G1717" s="27" t="s">
        <v>36</v>
      </c>
      <c r="H1717" s="6">
        <f t="shared" si="76"/>
        <v>-35713</v>
      </c>
      <c r="I1717" s="22">
        <v>2</v>
      </c>
      <c r="K1717" t="s">
        <v>783</v>
      </c>
      <c r="M1717" s="2">
        <v>450</v>
      </c>
    </row>
    <row r="1718" spans="2:13" ht="12.75">
      <c r="B1718" s="195">
        <v>500</v>
      </c>
      <c r="C1718" s="1" t="s">
        <v>861</v>
      </c>
      <c r="D1718" s="12" t="s">
        <v>23</v>
      </c>
      <c r="E1718" s="1" t="s">
        <v>862</v>
      </c>
      <c r="F1718" s="77" t="s">
        <v>867</v>
      </c>
      <c r="G1718" s="27" t="s">
        <v>492</v>
      </c>
      <c r="H1718" s="6">
        <f t="shared" si="76"/>
        <v>-36213</v>
      </c>
      <c r="I1718" s="22">
        <v>1</v>
      </c>
      <c r="K1718" t="s">
        <v>783</v>
      </c>
      <c r="M1718" s="2">
        <v>450</v>
      </c>
    </row>
    <row r="1719" spans="2:13" ht="12.75">
      <c r="B1719" s="195">
        <v>500</v>
      </c>
      <c r="C1719" s="1" t="s">
        <v>861</v>
      </c>
      <c r="D1719" s="12" t="s">
        <v>23</v>
      </c>
      <c r="E1719" s="1" t="s">
        <v>862</v>
      </c>
      <c r="F1719" s="77" t="s">
        <v>868</v>
      </c>
      <c r="G1719" s="27" t="s">
        <v>411</v>
      </c>
      <c r="H1719" s="6">
        <f t="shared" si="76"/>
        <v>-36713</v>
      </c>
      <c r="I1719" s="22">
        <v>1</v>
      </c>
      <c r="K1719" t="s">
        <v>783</v>
      </c>
      <c r="M1719" s="2">
        <v>450</v>
      </c>
    </row>
    <row r="1720" spans="2:13" ht="12.75">
      <c r="B1720" s="195">
        <v>1200</v>
      </c>
      <c r="C1720" s="1" t="s">
        <v>861</v>
      </c>
      <c r="D1720" s="12" t="s">
        <v>23</v>
      </c>
      <c r="E1720" s="1" t="s">
        <v>862</v>
      </c>
      <c r="F1720" s="77" t="s">
        <v>869</v>
      </c>
      <c r="G1720" s="27" t="s">
        <v>91</v>
      </c>
      <c r="H1720" s="6">
        <f t="shared" si="76"/>
        <v>-37913</v>
      </c>
      <c r="I1720" s="22">
        <v>2.4</v>
      </c>
      <c r="K1720" t="s">
        <v>783</v>
      </c>
      <c r="M1720" s="2">
        <v>450</v>
      </c>
    </row>
    <row r="1721" spans="2:13" ht="12.75">
      <c r="B1721" s="195">
        <v>800</v>
      </c>
      <c r="C1721" s="1" t="s">
        <v>861</v>
      </c>
      <c r="D1721" s="12" t="s">
        <v>23</v>
      </c>
      <c r="E1721" s="1" t="s">
        <v>862</v>
      </c>
      <c r="F1721" s="77" t="s">
        <v>870</v>
      </c>
      <c r="G1721" s="27" t="s">
        <v>91</v>
      </c>
      <c r="H1721" s="6">
        <f t="shared" si="76"/>
        <v>-38713</v>
      </c>
      <c r="I1721" s="22">
        <v>1.6</v>
      </c>
      <c r="K1721" t="s">
        <v>783</v>
      </c>
      <c r="M1721" s="2">
        <v>450</v>
      </c>
    </row>
    <row r="1722" spans="2:13" ht="12.75">
      <c r="B1722" s="195">
        <v>800</v>
      </c>
      <c r="C1722" s="1" t="s">
        <v>861</v>
      </c>
      <c r="D1722" s="12" t="s">
        <v>23</v>
      </c>
      <c r="E1722" s="1" t="s">
        <v>862</v>
      </c>
      <c r="F1722" s="77" t="s">
        <v>871</v>
      </c>
      <c r="G1722" s="27" t="s">
        <v>91</v>
      </c>
      <c r="H1722" s="6">
        <f t="shared" si="76"/>
        <v>-39513</v>
      </c>
      <c r="I1722" s="22">
        <v>1.6</v>
      </c>
      <c r="K1722" t="s">
        <v>783</v>
      </c>
      <c r="M1722" s="2">
        <v>450</v>
      </c>
    </row>
    <row r="1723" spans="2:13" ht="12.75">
      <c r="B1723" s="195">
        <v>2500</v>
      </c>
      <c r="C1723" s="1" t="s">
        <v>861</v>
      </c>
      <c r="D1723" s="12" t="s">
        <v>23</v>
      </c>
      <c r="E1723" s="1" t="s">
        <v>862</v>
      </c>
      <c r="F1723" s="77" t="s">
        <v>872</v>
      </c>
      <c r="G1723" s="27" t="s">
        <v>91</v>
      </c>
      <c r="H1723" s="6">
        <f t="shared" si="76"/>
        <v>-42013</v>
      </c>
      <c r="I1723" s="22">
        <v>5</v>
      </c>
      <c r="K1723" t="s">
        <v>783</v>
      </c>
      <c r="M1723" s="2">
        <v>450</v>
      </c>
    </row>
    <row r="1724" spans="2:13" ht="12.75">
      <c r="B1724" s="195">
        <v>800</v>
      </c>
      <c r="C1724" s="1" t="s">
        <v>861</v>
      </c>
      <c r="D1724" s="12" t="s">
        <v>23</v>
      </c>
      <c r="E1724" s="1" t="s">
        <v>862</v>
      </c>
      <c r="F1724" s="77" t="s">
        <v>873</v>
      </c>
      <c r="G1724" s="27" t="s">
        <v>91</v>
      </c>
      <c r="H1724" s="6">
        <f t="shared" si="76"/>
        <v>-42813</v>
      </c>
      <c r="I1724" s="22">
        <v>1.6</v>
      </c>
      <c r="K1724" t="s">
        <v>783</v>
      </c>
      <c r="M1724" s="2">
        <v>450</v>
      </c>
    </row>
    <row r="1725" spans="2:13" ht="12.75">
      <c r="B1725" s="195">
        <v>500</v>
      </c>
      <c r="C1725" s="1" t="s">
        <v>861</v>
      </c>
      <c r="D1725" s="12" t="s">
        <v>23</v>
      </c>
      <c r="E1725" s="1" t="s">
        <v>862</v>
      </c>
      <c r="F1725" s="77" t="s">
        <v>874</v>
      </c>
      <c r="G1725" s="27" t="s">
        <v>91</v>
      </c>
      <c r="H1725" s="6">
        <f t="shared" si="76"/>
        <v>-43313</v>
      </c>
      <c r="I1725" s="22">
        <v>1</v>
      </c>
      <c r="K1725" t="s">
        <v>783</v>
      </c>
      <c r="M1725" s="2">
        <v>450</v>
      </c>
    </row>
    <row r="1726" spans="2:13" ht="12.75">
      <c r="B1726" s="195">
        <v>500</v>
      </c>
      <c r="C1726" s="1" t="s">
        <v>861</v>
      </c>
      <c r="D1726" s="12" t="s">
        <v>23</v>
      </c>
      <c r="E1726" s="1" t="s">
        <v>862</v>
      </c>
      <c r="F1726" s="77" t="s">
        <v>875</v>
      </c>
      <c r="G1726" s="27" t="s">
        <v>91</v>
      </c>
      <c r="H1726" s="6">
        <f t="shared" si="76"/>
        <v>-43813</v>
      </c>
      <c r="I1726" s="22">
        <v>1</v>
      </c>
      <c r="K1726" t="s">
        <v>783</v>
      </c>
      <c r="M1726" s="2">
        <v>450</v>
      </c>
    </row>
    <row r="1727" spans="2:13" ht="12.75">
      <c r="B1727" s="195">
        <v>2000</v>
      </c>
      <c r="C1727" s="1" t="s">
        <v>861</v>
      </c>
      <c r="D1727" s="12" t="s">
        <v>23</v>
      </c>
      <c r="E1727" s="1" t="s">
        <v>862</v>
      </c>
      <c r="F1727" s="77" t="s">
        <v>876</v>
      </c>
      <c r="G1727" s="27" t="s">
        <v>71</v>
      </c>
      <c r="H1727" s="6">
        <f t="shared" si="76"/>
        <v>-45813</v>
      </c>
      <c r="I1727" s="22">
        <v>4</v>
      </c>
      <c r="K1727" t="s">
        <v>783</v>
      </c>
      <c r="M1727" s="2">
        <v>450</v>
      </c>
    </row>
    <row r="1728" spans="2:13" ht="12.75">
      <c r="B1728" s="195">
        <v>2000</v>
      </c>
      <c r="C1728" s="1" t="s">
        <v>861</v>
      </c>
      <c r="D1728" s="12" t="s">
        <v>23</v>
      </c>
      <c r="E1728" s="1" t="s">
        <v>862</v>
      </c>
      <c r="F1728" s="77" t="s">
        <v>877</v>
      </c>
      <c r="G1728" s="27" t="s">
        <v>71</v>
      </c>
      <c r="H1728" s="6">
        <f t="shared" si="76"/>
        <v>-47813</v>
      </c>
      <c r="I1728" s="22">
        <v>4</v>
      </c>
      <c r="K1728" t="s">
        <v>783</v>
      </c>
      <c r="M1728" s="2">
        <v>450</v>
      </c>
    </row>
    <row r="1729" spans="2:13" ht="12.75">
      <c r="B1729" s="195">
        <v>1200</v>
      </c>
      <c r="C1729" s="1" t="s">
        <v>861</v>
      </c>
      <c r="D1729" s="12" t="s">
        <v>23</v>
      </c>
      <c r="E1729" s="1" t="s">
        <v>862</v>
      </c>
      <c r="F1729" s="77" t="s">
        <v>878</v>
      </c>
      <c r="G1729" s="27" t="s">
        <v>117</v>
      </c>
      <c r="H1729" s="6">
        <f t="shared" si="76"/>
        <v>-49013</v>
      </c>
      <c r="I1729" s="22">
        <v>2.4</v>
      </c>
      <c r="K1729" t="s">
        <v>783</v>
      </c>
      <c r="M1729" s="2">
        <v>450</v>
      </c>
    </row>
    <row r="1730" spans="2:13" ht="12.75">
      <c r="B1730" s="195">
        <v>1600</v>
      </c>
      <c r="C1730" s="1" t="s">
        <v>861</v>
      </c>
      <c r="D1730" s="12" t="s">
        <v>23</v>
      </c>
      <c r="E1730" s="1" t="s">
        <v>862</v>
      </c>
      <c r="F1730" s="77" t="s">
        <v>879</v>
      </c>
      <c r="G1730" s="27" t="s">
        <v>117</v>
      </c>
      <c r="H1730" s="6">
        <f t="shared" si="76"/>
        <v>-50613</v>
      </c>
      <c r="I1730" s="22">
        <v>3.2</v>
      </c>
      <c r="K1730" t="s">
        <v>783</v>
      </c>
      <c r="M1730" s="2">
        <v>450</v>
      </c>
    </row>
    <row r="1731" spans="2:13" ht="12.75">
      <c r="B1731" s="195">
        <v>2000</v>
      </c>
      <c r="C1731" s="1" t="s">
        <v>861</v>
      </c>
      <c r="D1731" s="12" t="s">
        <v>23</v>
      </c>
      <c r="E1731" s="1" t="s">
        <v>862</v>
      </c>
      <c r="F1731" s="77" t="s">
        <v>880</v>
      </c>
      <c r="G1731" s="27" t="s">
        <v>117</v>
      </c>
      <c r="H1731" s="6">
        <f t="shared" si="76"/>
        <v>-52613</v>
      </c>
      <c r="I1731" s="22">
        <v>4</v>
      </c>
      <c r="K1731" t="s">
        <v>783</v>
      </c>
      <c r="M1731" s="2">
        <v>450</v>
      </c>
    </row>
    <row r="1732" spans="2:13" ht="12.75">
      <c r="B1732" s="195">
        <v>1200</v>
      </c>
      <c r="C1732" s="1" t="s">
        <v>861</v>
      </c>
      <c r="D1732" s="12" t="s">
        <v>23</v>
      </c>
      <c r="E1732" s="1" t="s">
        <v>862</v>
      </c>
      <c r="F1732" s="77" t="s">
        <v>881</v>
      </c>
      <c r="G1732" s="27" t="s">
        <v>117</v>
      </c>
      <c r="H1732" s="6">
        <f t="shared" si="76"/>
        <v>-53813</v>
      </c>
      <c r="I1732" s="22">
        <v>2.4</v>
      </c>
      <c r="K1732" t="s">
        <v>783</v>
      </c>
      <c r="M1732" s="2">
        <v>450</v>
      </c>
    </row>
    <row r="1733" spans="2:13" ht="12.75">
      <c r="B1733" s="195">
        <v>1600</v>
      </c>
      <c r="C1733" s="1" t="s">
        <v>861</v>
      </c>
      <c r="D1733" s="12" t="s">
        <v>23</v>
      </c>
      <c r="E1733" s="1" t="s">
        <v>862</v>
      </c>
      <c r="F1733" s="77" t="s">
        <v>882</v>
      </c>
      <c r="G1733" s="27" t="s">
        <v>117</v>
      </c>
      <c r="H1733" s="6">
        <f t="shared" si="76"/>
        <v>-55413</v>
      </c>
      <c r="I1733" s="22">
        <v>3.2</v>
      </c>
      <c r="K1733" t="s">
        <v>783</v>
      </c>
      <c r="M1733" s="2">
        <v>450</v>
      </c>
    </row>
    <row r="1734" spans="2:13" ht="12.75">
      <c r="B1734" s="195">
        <v>2000</v>
      </c>
      <c r="C1734" s="1" t="s">
        <v>861</v>
      </c>
      <c r="D1734" s="12" t="s">
        <v>23</v>
      </c>
      <c r="E1734" s="1" t="s">
        <v>862</v>
      </c>
      <c r="F1734" s="77" t="s">
        <v>883</v>
      </c>
      <c r="G1734" s="27" t="s">
        <v>117</v>
      </c>
      <c r="H1734" s="6">
        <f t="shared" si="76"/>
        <v>-57413</v>
      </c>
      <c r="I1734" s="22">
        <v>4</v>
      </c>
      <c r="K1734" t="s">
        <v>783</v>
      </c>
      <c r="M1734" s="2">
        <v>450</v>
      </c>
    </row>
    <row r="1735" spans="2:13" ht="12.75">
      <c r="B1735" s="195">
        <v>1000</v>
      </c>
      <c r="C1735" s="1" t="s">
        <v>861</v>
      </c>
      <c r="D1735" s="12" t="s">
        <v>23</v>
      </c>
      <c r="E1735" s="1" t="s">
        <v>862</v>
      </c>
      <c r="F1735" s="77" t="s">
        <v>884</v>
      </c>
      <c r="G1735" s="27" t="s">
        <v>172</v>
      </c>
      <c r="H1735" s="6">
        <f t="shared" si="76"/>
        <v>-58413</v>
      </c>
      <c r="I1735" s="22">
        <v>2</v>
      </c>
      <c r="K1735" t="s">
        <v>783</v>
      </c>
      <c r="M1735" s="2">
        <v>450</v>
      </c>
    </row>
    <row r="1736" spans="2:13" ht="12.75">
      <c r="B1736" s="195">
        <v>1200</v>
      </c>
      <c r="C1736" s="1" t="s">
        <v>861</v>
      </c>
      <c r="D1736" s="12" t="s">
        <v>23</v>
      </c>
      <c r="E1736" s="1" t="s">
        <v>862</v>
      </c>
      <c r="F1736" s="77" t="s">
        <v>885</v>
      </c>
      <c r="G1736" s="27" t="s">
        <v>172</v>
      </c>
      <c r="H1736" s="6">
        <f t="shared" si="76"/>
        <v>-59613</v>
      </c>
      <c r="I1736" s="22">
        <v>2.4</v>
      </c>
      <c r="K1736" t="s">
        <v>783</v>
      </c>
      <c r="M1736" s="2">
        <v>450</v>
      </c>
    </row>
    <row r="1737" spans="2:13" ht="12.75">
      <c r="B1737" s="195">
        <v>2000</v>
      </c>
      <c r="C1737" s="1" t="s">
        <v>861</v>
      </c>
      <c r="D1737" s="12" t="s">
        <v>23</v>
      </c>
      <c r="E1737" s="1" t="s">
        <v>862</v>
      </c>
      <c r="F1737" s="77" t="s">
        <v>886</v>
      </c>
      <c r="G1737" s="27" t="s">
        <v>172</v>
      </c>
      <c r="H1737" s="6">
        <f t="shared" si="76"/>
        <v>-61613</v>
      </c>
      <c r="I1737" s="22">
        <v>4</v>
      </c>
      <c r="K1737" t="s">
        <v>783</v>
      </c>
      <c r="M1737" s="2">
        <v>450</v>
      </c>
    </row>
    <row r="1738" spans="2:13" ht="12.75">
      <c r="B1738" s="195">
        <v>2500</v>
      </c>
      <c r="C1738" s="1" t="s">
        <v>861</v>
      </c>
      <c r="D1738" s="12" t="s">
        <v>23</v>
      </c>
      <c r="E1738" s="1" t="s">
        <v>862</v>
      </c>
      <c r="F1738" s="77" t="s">
        <v>887</v>
      </c>
      <c r="G1738" s="27" t="s">
        <v>172</v>
      </c>
      <c r="H1738" s="6">
        <f t="shared" si="76"/>
        <v>-64113</v>
      </c>
      <c r="I1738" s="22">
        <v>5</v>
      </c>
      <c r="K1738" t="s">
        <v>783</v>
      </c>
      <c r="M1738" s="2">
        <v>450</v>
      </c>
    </row>
    <row r="1739" spans="2:13" ht="12.75">
      <c r="B1739" s="195">
        <v>1200</v>
      </c>
      <c r="C1739" s="1" t="s">
        <v>861</v>
      </c>
      <c r="D1739" s="12" t="s">
        <v>23</v>
      </c>
      <c r="E1739" s="1" t="s">
        <v>862</v>
      </c>
      <c r="F1739" s="77" t="s">
        <v>888</v>
      </c>
      <c r="G1739" s="27" t="s">
        <v>172</v>
      </c>
      <c r="H1739" s="6">
        <f t="shared" si="76"/>
        <v>-65313</v>
      </c>
      <c r="I1739" s="22">
        <v>2.4</v>
      </c>
      <c r="K1739" t="s">
        <v>783</v>
      </c>
      <c r="M1739" s="2">
        <v>450</v>
      </c>
    </row>
    <row r="1740" spans="2:13" ht="12.75">
      <c r="B1740" s="195">
        <v>800</v>
      </c>
      <c r="C1740" s="1" t="s">
        <v>861</v>
      </c>
      <c r="D1740" s="12" t="s">
        <v>23</v>
      </c>
      <c r="E1740" s="1" t="s">
        <v>862</v>
      </c>
      <c r="F1740" s="77" t="s">
        <v>889</v>
      </c>
      <c r="G1740" s="27" t="s">
        <v>172</v>
      </c>
      <c r="H1740" s="6">
        <f t="shared" si="76"/>
        <v>-66113</v>
      </c>
      <c r="I1740" s="22">
        <v>1.6</v>
      </c>
      <c r="K1740" t="s">
        <v>783</v>
      </c>
      <c r="M1740" s="2">
        <v>450</v>
      </c>
    </row>
    <row r="1741" spans="2:13" ht="12.75">
      <c r="B1741" s="195">
        <v>800</v>
      </c>
      <c r="C1741" s="1" t="s">
        <v>861</v>
      </c>
      <c r="D1741" s="12" t="s">
        <v>23</v>
      </c>
      <c r="E1741" s="1" t="s">
        <v>862</v>
      </c>
      <c r="F1741" s="77" t="s">
        <v>890</v>
      </c>
      <c r="G1741" s="27" t="s">
        <v>227</v>
      </c>
      <c r="H1741" s="6">
        <f t="shared" si="76"/>
        <v>-66913</v>
      </c>
      <c r="I1741" s="22">
        <v>1.6</v>
      </c>
      <c r="K1741" t="s">
        <v>783</v>
      </c>
      <c r="M1741" s="2">
        <v>450</v>
      </c>
    </row>
    <row r="1742" spans="2:13" ht="12.75">
      <c r="B1742" s="195">
        <v>800</v>
      </c>
      <c r="C1742" s="1" t="s">
        <v>861</v>
      </c>
      <c r="D1742" s="12" t="s">
        <v>23</v>
      </c>
      <c r="E1742" s="1" t="s">
        <v>862</v>
      </c>
      <c r="F1742" s="77" t="s">
        <v>891</v>
      </c>
      <c r="G1742" s="27" t="s">
        <v>227</v>
      </c>
      <c r="H1742" s="6">
        <f t="shared" si="76"/>
        <v>-67713</v>
      </c>
      <c r="I1742" s="22">
        <v>1.6</v>
      </c>
      <c r="K1742" t="s">
        <v>783</v>
      </c>
      <c r="M1742" s="2">
        <v>450</v>
      </c>
    </row>
    <row r="1743" spans="2:13" ht="12.75">
      <c r="B1743" s="195">
        <v>7200</v>
      </c>
      <c r="C1743" s="1" t="s">
        <v>861</v>
      </c>
      <c r="D1743" s="12" t="s">
        <v>23</v>
      </c>
      <c r="E1743" s="1" t="s">
        <v>862</v>
      </c>
      <c r="F1743" s="77" t="s">
        <v>892</v>
      </c>
      <c r="G1743" s="27" t="s">
        <v>227</v>
      </c>
      <c r="H1743" s="6">
        <f t="shared" si="76"/>
        <v>-74913</v>
      </c>
      <c r="I1743" s="22">
        <v>14.4</v>
      </c>
      <c r="K1743" t="s">
        <v>783</v>
      </c>
      <c r="M1743" s="2">
        <v>450</v>
      </c>
    </row>
    <row r="1744" spans="2:13" ht="12.75">
      <c r="B1744" s="195">
        <v>800</v>
      </c>
      <c r="C1744" s="1" t="s">
        <v>861</v>
      </c>
      <c r="D1744" s="12" t="s">
        <v>23</v>
      </c>
      <c r="E1744" s="1" t="s">
        <v>862</v>
      </c>
      <c r="F1744" s="77" t="s">
        <v>893</v>
      </c>
      <c r="G1744" s="27" t="s">
        <v>232</v>
      </c>
      <c r="H1744" s="6">
        <f t="shared" si="76"/>
        <v>-75713</v>
      </c>
      <c r="I1744" s="22">
        <v>1.6</v>
      </c>
      <c r="K1744" t="s">
        <v>783</v>
      </c>
      <c r="M1744" s="2">
        <v>450</v>
      </c>
    </row>
    <row r="1745" spans="2:13" ht="12.75">
      <c r="B1745" s="195">
        <v>800</v>
      </c>
      <c r="C1745" s="1" t="s">
        <v>861</v>
      </c>
      <c r="D1745" s="12" t="s">
        <v>23</v>
      </c>
      <c r="E1745" s="1" t="s">
        <v>862</v>
      </c>
      <c r="F1745" s="77" t="s">
        <v>894</v>
      </c>
      <c r="G1745" s="27" t="s">
        <v>232</v>
      </c>
      <c r="H1745" s="6">
        <f t="shared" si="76"/>
        <v>-76513</v>
      </c>
      <c r="I1745" s="22">
        <v>1.6</v>
      </c>
      <c r="K1745" t="s">
        <v>783</v>
      </c>
      <c r="M1745" s="2">
        <v>450</v>
      </c>
    </row>
    <row r="1746" spans="1:13" ht="12.75">
      <c r="A1746" s="12"/>
      <c r="B1746" s="160">
        <v>1000</v>
      </c>
      <c r="C1746" s="12" t="s">
        <v>861</v>
      </c>
      <c r="D1746" s="12" t="s">
        <v>23</v>
      </c>
      <c r="E1746" s="12" t="s">
        <v>862</v>
      </c>
      <c r="F1746" s="77" t="s">
        <v>895</v>
      </c>
      <c r="G1746" s="29" t="s">
        <v>259</v>
      </c>
      <c r="H1746" s="6">
        <f t="shared" si="76"/>
        <v>-77513</v>
      </c>
      <c r="I1746" s="22">
        <v>2</v>
      </c>
      <c r="J1746" s="15"/>
      <c r="K1746" t="s">
        <v>783</v>
      </c>
      <c r="L1746" s="15"/>
      <c r="M1746" s="2">
        <v>450</v>
      </c>
    </row>
    <row r="1747" spans="2:13" ht="12.75">
      <c r="B1747" s="195">
        <v>1000</v>
      </c>
      <c r="C1747" s="1" t="s">
        <v>861</v>
      </c>
      <c r="D1747" s="12" t="s">
        <v>23</v>
      </c>
      <c r="E1747" s="1" t="s">
        <v>862</v>
      </c>
      <c r="F1747" s="77" t="s">
        <v>896</v>
      </c>
      <c r="G1747" s="27" t="s">
        <v>259</v>
      </c>
      <c r="H1747" s="6">
        <f t="shared" si="76"/>
        <v>-78513</v>
      </c>
      <c r="I1747" s="22">
        <v>2</v>
      </c>
      <c r="K1747" t="s">
        <v>783</v>
      </c>
      <c r="M1747" s="2">
        <v>450</v>
      </c>
    </row>
    <row r="1748" spans="2:13" ht="12.75">
      <c r="B1748" s="195">
        <v>2000</v>
      </c>
      <c r="C1748" s="1" t="s">
        <v>861</v>
      </c>
      <c r="D1748" s="12" t="s">
        <v>23</v>
      </c>
      <c r="E1748" s="1" t="s">
        <v>862</v>
      </c>
      <c r="F1748" s="77" t="s">
        <v>897</v>
      </c>
      <c r="G1748" s="27" t="s">
        <v>259</v>
      </c>
      <c r="H1748" s="6">
        <f t="shared" si="76"/>
        <v>-80513</v>
      </c>
      <c r="I1748" s="22">
        <v>4</v>
      </c>
      <c r="K1748" t="s">
        <v>783</v>
      </c>
      <c r="M1748" s="2">
        <v>450</v>
      </c>
    </row>
    <row r="1749" spans="1:13" s="75" customFormat="1" ht="12.75">
      <c r="A1749" s="11"/>
      <c r="B1749" s="227">
        <f>SUM(B1712:B1748)</f>
        <v>80513</v>
      </c>
      <c r="C1749" s="11" t="s">
        <v>858</v>
      </c>
      <c r="D1749" s="11"/>
      <c r="E1749" s="11"/>
      <c r="F1749" s="110"/>
      <c r="G1749" s="18"/>
      <c r="H1749" s="73">
        <v>0</v>
      </c>
      <c r="I1749" s="74">
        <f>+B1749/M1749</f>
        <v>178.9177777777778</v>
      </c>
      <c r="M1749" s="2">
        <v>450</v>
      </c>
    </row>
    <row r="1750" spans="8:13" ht="12.75">
      <c r="H1750" s="6">
        <f t="shared" si="76"/>
        <v>0</v>
      </c>
      <c r="I1750" s="22">
        <f>+B1750/M1750</f>
        <v>0</v>
      </c>
      <c r="M1750" s="2">
        <v>450</v>
      </c>
    </row>
    <row r="1751" spans="8:13" ht="12.75">
      <c r="H1751" s="6">
        <f t="shared" si="76"/>
        <v>0</v>
      </c>
      <c r="I1751" s="22">
        <f>+B1751/M1751</f>
        <v>0</v>
      </c>
      <c r="M1751" s="2">
        <v>450</v>
      </c>
    </row>
    <row r="1752" spans="1:13" s="15" customFormat="1" ht="12.75">
      <c r="A1752" s="12"/>
      <c r="B1752" s="265">
        <v>53663</v>
      </c>
      <c r="C1752" s="12" t="s">
        <v>898</v>
      </c>
      <c r="D1752" s="12" t="s">
        <v>154</v>
      </c>
      <c r="E1752" s="12" t="s">
        <v>154</v>
      </c>
      <c r="F1752" s="78" t="s">
        <v>909</v>
      </c>
      <c r="G1752" s="29" t="s">
        <v>117</v>
      </c>
      <c r="H1752" s="28">
        <f t="shared" si="76"/>
        <v>-53663</v>
      </c>
      <c r="I1752" s="39">
        <v>107.326</v>
      </c>
      <c r="K1752" s="15" t="s">
        <v>763</v>
      </c>
      <c r="M1752" s="2">
        <v>450</v>
      </c>
    </row>
    <row r="1753" spans="1:13" s="15" customFormat="1" ht="12.75">
      <c r="A1753" s="12"/>
      <c r="B1753" s="265">
        <v>101363</v>
      </c>
      <c r="C1753" s="12" t="s">
        <v>899</v>
      </c>
      <c r="D1753" s="12" t="s">
        <v>154</v>
      </c>
      <c r="E1753" s="12" t="s">
        <v>154</v>
      </c>
      <c r="F1753" s="78" t="s">
        <v>900</v>
      </c>
      <c r="G1753" s="29" t="s">
        <v>117</v>
      </c>
      <c r="H1753" s="28">
        <f t="shared" si="76"/>
        <v>-155026</v>
      </c>
      <c r="I1753" s="39">
        <v>202.726</v>
      </c>
      <c r="K1753" s="15" t="s">
        <v>763</v>
      </c>
      <c r="M1753" s="2">
        <v>450</v>
      </c>
    </row>
    <row r="1754" spans="1:13" s="75" customFormat="1" ht="12.75">
      <c r="A1754" s="11"/>
      <c r="B1754" s="266">
        <f>SUM(B1752:B1753)</f>
        <v>155026</v>
      </c>
      <c r="C1754" s="11" t="s">
        <v>901</v>
      </c>
      <c r="D1754" s="11" t="s">
        <v>902</v>
      </c>
      <c r="E1754" s="11"/>
      <c r="F1754" s="110"/>
      <c r="G1754" s="18"/>
      <c r="H1754" s="73">
        <v>0</v>
      </c>
      <c r="I1754" s="74">
        <f aca="true" t="shared" si="77" ref="I1754:I1776">+B1754/M1754</f>
        <v>344.5022222222222</v>
      </c>
      <c r="M1754" s="2">
        <v>450</v>
      </c>
    </row>
    <row r="1755" spans="8:13" ht="12.75">
      <c r="H1755" s="6">
        <f t="shared" si="76"/>
        <v>0</v>
      </c>
      <c r="I1755" s="22">
        <f t="shared" si="77"/>
        <v>0</v>
      </c>
      <c r="M1755" s="2">
        <v>450</v>
      </c>
    </row>
    <row r="1756" spans="8:13" ht="12.75">
      <c r="H1756" s="6">
        <f t="shared" si="76"/>
        <v>0</v>
      </c>
      <c r="I1756" s="22">
        <f t="shared" si="77"/>
        <v>0</v>
      </c>
      <c r="M1756" s="2">
        <v>450</v>
      </c>
    </row>
    <row r="1757" spans="1:13" ht="12.75">
      <c r="A1757" s="12"/>
      <c r="B1757" s="160">
        <v>4000</v>
      </c>
      <c r="C1757" s="12" t="s">
        <v>903</v>
      </c>
      <c r="D1757" s="12" t="s">
        <v>154</v>
      </c>
      <c r="E1757" s="12" t="s">
        <v>904</v>
      </c>
      <c r="F1757" s="80" t="s">
        <v>394</v>
      </c>
      <c r="G1757" s="29" t="s">
        <v>905</v>
      </c>
      <c r="H1757" s="6">
        <f t="shared" si="76"/>
        <v>-4000</v>
      </c>
      <c r="I1757" s="22">
        <f t="shared" si="77"/>
        <v>8.88888888888889</v>
      </c>
      <c r="J1757" s="15"/>
      <c r="K1757" s="15"/>
      <c r="L1757" s="15"/>
      <c r="M1757" s="2">
        <v>450</v>
      </c>
    </row>
    <row r="1758" spans="1:13" ht="12.75">
      <c r="A1758" s="12"/>
      <c r="B1758" s="160">
        <v>18484</v>
      </c>
      <c r="C1758" s="12" t="s">
        <v>903</v>
      </c>
      <c r="D1758" s="12" t="s">
        <v>154</v>
      </c>
      <c r="E1758" s="12" t="s">
        <v>906</v>
      </c>
      <c r="F1758" s="80" t="s">
        <v>394</v>
      </c>
      <c r="G1758" s="29" t="s">
        <v>905</v>
      </c>
      <c r="H1758" s="109">
        <f>H1757-B1758</f>
        <v>-22484</v>
      </c>
      <c r="I1758" s="22">
        <f t="shared" si="77"/>
        <v>41.07555555555555</v>
      </c>
      <c r="J1758" s="15"/>
      <c r="K1758" s="15"/>
      <c r="L1758" s="15"/>
      <c r="M1758" s="2">
        <v>450</v>
      </c>
    </row>
    <row r="1759" spans="1:13" s="75" customFormat="1" ht="12.75">
      <c r="A1759" s="11"/>
      <c r="B1759" s="227">
        <f>SUM(B1757:B1758)</f>
        <v>22484</v>
      </c>
      <c r="C1759" s="11" t="s">
        <v>903</v>
      </c>
      <c r="D1759" s="11"/>
      <c r="E1759" s="11"/>
      <c r="F1759" s="81"/>
      <c r="G1759" s="18"/>
      <c r="H1759" s="83">
        <v>0</v>
      </c>
      <c r="I1759" s="74">
        <f t="shared" si="77"/>
        <v>49.964444444444446</v>
      </c>
      <c r="M1759" s="2">
        <v>450</v>
      </c>
    </row>
    <row r="1760" spans="1:13" ht="12.75">
      <c r="A1760" s="12"/>
      <c r="B1760" s="195"/>
      <c r="H1760" s="6">
        <f>H1759-B1760</f>
        <v>0</v>
      </c>
      <c r="I1760" s="22">
        <f t="shared" si="77"/>
        <v>0</v>
      </c>
      <c r="M1760" s="2">
        <v>450</v>
      </c>
    </row>
    <row r="1761" spans="1:13" ht="12.75">
      <c r="A1761" s="12"/>
      <c r="B1761" s="195"/>
      <c r="H1761" s="6">
        <f>H1760-B1761</f>
        <v>0</v>
      </c>
      <c r="I1761" s="22">
        <f t="shared" si="77"/>
        <v>0</v>
      </c>
      <c r="M1761" s="2">
        <v>450</v>
      </c>
    </row>
    <row r="1762" spans="1:13" ht="12.75">
      <c r="A1762" s="12"/>
      <c r="B1762" s="160">
        <v>175000</v>
      </c>
      <c r="C1762" s="12" t="s">
        <v>907</v>
      </c>
      <c r="D1762" s="12" t="s">
        <v>154</v>
      </c>
      <c r="E1762" s="12" t="s">
        <v>908</v>
      </c>
      <c r="F1762" s="80" t="s">
        <v>909</v>
      </c>
      <c r="G1762" s="29" t="s">
        <v>354</v>
      </c>
      <c r="H1762" s="6">
        <f>H1761-B1762</f>
        <v>-175000</v>
      </c>
      <c r="I1762" s="22">
        <f t="shared" si="77"/>
        <v>388.8888888888889</v>
      </c>
      <c r="J1762" s="15"/>
      <c r="K1762" s="15"/>
      <c r="L1762" s="15"/>
      <c r="M1762" s="2">
        <v>450</v>
      </c>
    </row>
    <row r="1763" spans="1:13" ht="12.75">
      <c r="A1763" s="12"/>
      <c r="B1763" s="195">
        <v>42319</v>
      </c>
      <c r="C1763" s="1" t="s">
        <v>910</v>
      </c>
      <c r="D1763" s="1" t="s">
        <v>154</v>
      </c>
      <c r="E1763" s="1" t="s">
        <v>911</v>
      </c>
      <c r="F1763" s="77" t="s">
        <v>909</v>
      </c>
      <c r="G1763" s="27" t="s">
        <v>36</v>
      </c>
      <c r="H1763" s="6">
        <f>H1762-B1763</f>
        <v>-217319</v>
      </c>
      <c r="I1763" s="22">
        <f t="shared" si="77"/>
        <v>94.04222222222222</v>
      </c>
      <c r="K1763" t="s">
        <v>763</v>
      </c>
      <c r="M1763" s="2">
        <v>450</v>
      </c>
    </row>
    <row r="1764" spans="1:13" ht="12.75">
      <c r="A1764" s="12"/>
      <c r="B1764" s="195">
        <v>9309</v>
      </c>
      <c r="C1764" s="1" t="s">
        <v>912</v>
      </c>
      <c r="D1764" s="1" t="s">
        <v>154</v>
      </c>
      <c r="E1764" s="1" t="s">
        <v>911</v>
      </c>
      <c r="F1764" s="77" t="s">
        <v>909</v>
      </c>
      <c r="G1764" s="27" t="s">
        <v>91</v>
      </c>
      <c r="H1764" s="6">
        <f>H1763-B1764</f>
        <v>-226628</v>
      </c>
      <c r="I1764" s="22">
        <f t="shared" si="77"/>
        <v>20.686666666666667</v>
      </c>
      <c r="K1764" t="s">
        <v>763</v>
      </c>
      <c r="M1764" s="2">
        <v>450</v>
      </c>
    </row>
    <row r="1765" spans="1:13" ht="12.75">
      <c r="A1765" s="11"/>
      <c r="B1765" s="227">
        <f>SUM(B1762:B1764)</f>
        <v>226628</v>
      </c>
      <c r="C1765" s="11"/>
      <c r="D1765" s="11"/>
      <c r="E1765" s="11" t="s">
        <v>913</v>
      </c>
      <c r="F1765" s="81"/>
      <c r="G1765" s="18"/>
      <c r="H1765" s="83">
        <v>0</v>
      </c>
      <c r="I1765" s="74">
        <f t="shared" si="77"/>
        <v>503.6177777777778</v>
      </c>
      <c r="J1765" s="75"/>
      <c r="K1765" s="75"/>
      <c r="L1765" s="75"/>
      <c r="M1765" s="2">
        <v>450</v>
      </c>
    </row>
    <row r="1766" spans="1:13" ht="12.75">
      <c r="A1766" s="12"/>
      <c r="B1766" s="55"/>
      <c r="D1766" s="12"/>
      <c r="H1766" s="6">
        <f aca="true" t="shared" si="78" ref="H1766:H1772">H1765-B1766</f>
        <v>0</v>
      </c>
      <c r="I1766" s="22">
        <f t="shared" si="77"/>
        <v>0</v>
      </c>
      <c r="M1766" s="2">
        <v>450</v>
      </c>
    </row>
    <row r="1767" spans="1:13" ht="12.75">
      <c r="A1767" s="12"/>
      <c r="B1767" s="55"/>
      <c r="H1767" s="6">
        <f t="shared" si="78"/>
        <v>0</v>
      </c>
      <c r="I1767" s="22">
        <f t="shared" si="77"/>
        <v>0</v>
      </c>
      <c r="M1767" s="2">
        <v>450</v>
      </c>
    </row>
    <row r="1768" spans="1:13" s="15" customFormat="1" ht="12.75">
      <c r="A1768" s="12"/>
      <c r="B1768" s="155">
        <v>190000</v>
      </c>
      <c r="C1768" s="1" t="s">
        <v>763</v>
      </c>
      <c r="D1768" s="1" t="s">
        <v>23</v>
      </c>
      <c r="E1768" s="1"/>
      <c r="F1768" s="56" t="s">
        <v>394</v>
      </c>
      <c r="G1768" s="29" t="s">
        <v>117</v>
      </c>
      <c r="H1768" s="109">
        <f t="shared" si="78"/>
        <v>-190000</v>
      </c>
      <c r="I1768" s="22">
        <f t="shared" si="77"/>
        <v>422.22222222222223</v>
      </c>
      <c r="J1768"/>
      <c r="K1768"/>
      <c r="L1768"/>
      <c r="M1768" s="2">
        <v>450</v>
      </c>
    </row>
    <row r="1769" spans="1:13" s="15" customFormat="1" ht="12.75">
      <c r="A1769" s="12"/>
      <c r="B1769" s="283">
        <v>24605</v>
      </c>
      <c r="C1769" s="1" t="s">
        <v>763</v>
      </c>
      <c r="D1769" s="1" t="s">
        <v>23</v>
      </c>
      <c r="E1769" s="1" t="s">
        <v>550</v>
      </c>
      <c r="F1769" s="56"/>
      <c r="G1769" s="29" t="s">
        <v>117</v>
      </c>
      <c r="H1769" s="109">
        <f>H1768-B1769</f>
        <v>-214605</v>
      </c>
      <c r="I1769" s="22">
        <f>+B1769/M1769</f>
        <v>54.67777777777778</v>
      </c>
      <c r="J1769"/>
      <c r="K1769"/>
      <c r="L1769"/>
      <c r="M1769" s="40">
        <v>450</v>
      </c>
    </row>
    <row r="1770" spans="1:13" ht="12.75">
      <c r="A1770" s="12"/>
      <c r="B1770" s="155">
        <v>40000</v>
      </c>
      <c r="C1770" s="32" t="s">
        <v>914</v>
      </c>
      <c r="D1770" s="1" t="s">
        <v>23</v>
      </c>
      <c r="E1770" s="12" t="s">
        <v>556</v>
      </c>
      <c r="F1770" s="80"/>
      <c r="G1770" s="29" t="s">
        <v>117</v>
      </c>
      <c r="H1770" s="109">
        <f>H1769-B1770</f>
        <v>-254605</v>
      </c>
      <c r="I1770" s="22">
        <f>+B1770/M1770</f>
        <v>88.88888888888889</v>
      </c>
      <c r="M1770" s="2">
        <v>450</v>
      </c>
    </row>
    <row r="1771" spans="1:13" s="15" customFormat="1" ht="12.75">
      <c r="A1771" s="12"/>
      <c r="B1771" s="155">
        <v>100000</v>
      </c>
      <c r="C1771" s="1" t="s">
        <v>783</v>
      </c>
      <c r="D1771" s="1" t="s">
        <v>23</v>
      </c>
      <c r="E1771" s="1" t="s">
        <v>398</v>
      </c>
      <c r="F1771" s="56"/>
      <c r="G1771" s="29" t="s">
        <v>117</v>
      </c>
      <c r="H1771" s="109">
        <f>H1770-B1771</f>
        <v>-354605</v>
      </c>
      <c r="I1771" s="22">
        <f>+B1771/M1771</f>
        <v>222.22222222222223</v>
      </c>
      <c r="J1771"/>
      <c r="K1771"/>
      <c r="L1771"/>
      <c r="M1771" s="2">
        <v>450</v>
      </c>
    </row>
    <row r="1772" spans="1:13" ht="12.75">
      <c r="A1772" s="12"/>
      <c r="B1772" s="155">
        <v>40000</v>
      </c>
      <c r="C1772" s="32" t="s">
        <v>783</v>
      </c>
      <c r="D1772" s="1" t="s">
        <v>23</v>
      </c>
      <c r="E1772" s="12" t="s">
        <v>556</v>
      </c>
      <c r="F1772" s="80"/>
      <c r="G1772" s="29" t="s">
        <v>117</v>
      </c>
      <c r="H1772" s="109">
        <f t="shared" si="78"/>
        <v>-394605</v>
      </c>
      <c r="I1772" s="22">
        <f t="shared" si="77"/>
        <v>88.88888888888889</v>
      </c>
      <c r="M1772" s="2">
        <v>450</v>
      </c>
    </row>
    <row r="1773" spans="1:13" ht="12.75">
      <c r="A1773" s="11"/>
      <c r="B1773" s="91">
        <f>SUM(B1768:B1772)</f>
        <v>394605</v>
      </c>
      <c r="C1773" s="11" t="s">
        <v>1000</v>
      </c>
      <c r="D1773" s="11"/>
      <c r="E1773" s="11"/>
      <c r="F1773" s="81"/>
      <c r="G1773" s="18"/>
      <c r="H1773" s="83">
        <v>0</v>
      </c>
      <c r="I1773" s="74">
        <f t="shared" si="77"/>
        <v>876.9</v>
      </c>
      <c r="J1773" s="75"/>
      <c r="K1773" s="75"/>
      <c r="L1773" s="75"/>
      <c r="M1773" s="2">
        <v>450</v>
      </c>
    </row>
    <row r="1774" spans="8:13" ht="12.75">
      <c r="H1774" s="6">
        <f>H1773-B1774</f>
        <v>0</v>
      </c>
      <c r="I1774" s="22">
        <f t="shared" si="77"/>
        <v>0</v>
      </c>
      <c r="M1774" s="2">
        <v>450</v>
      </c>
    </row>
    <row r="1775" spans="8:13" ht="12.75">
      <c r="H1775" s="6">
        <f>H1774-B1775</f>
        <v>0</v>
      </c>
      <c r="I1775" s="22">
        <f t="shared" si="77"/>
        <v>0</v>
      </c>
      <c r="M1775" s="2">
        <v>450</v>
      </c>
    </row>
    <row r="1776" spans="8:13" ht="12.75">
      <c r="H1776" s="6">
        <f>H1775-B1776</f>
        <v>0</v>
      </c>
      <c r="I1776" s="22">
        <f t="shared" si="77"/>
        <v>0</v>
      </c>
      <c r="M1776" s="2">
        <v>450</v>
      </c>
    </row>
    <row r="1777" spans="1:13" s="114" customFormat="1" ht="13.5" thickBot="1">
      <c r="A1777" s="60"/>
      <c r="B1777" s="58">
        <f>+B19</f>
        <v>7860501</v>
      </c>
      <c r="C1777" s="67" t="s">
        <v>943</v>
      </c>
      <c r="D1777" s="60"/>
      <c r="E1777" s="57"/>
      <c r="F1777" s="86"/>
      <c r="G1777" s="62"/>
      <c r="H1777" s="93"/>
      <c r="I1777" s="108"/>
      <c r="J1777" s="113"/>
      <c r="K1777" s="65">
        <v>440</v>
      </c>
      <c r="L1777" s="65"/>
      <c r="M1777" s="2">
        <v>450</v>
      </c>
    </row>
    <row r="1778" spans="1:13" s="114" customFormat="1" ht="12.75">
      <c r="A1778" s="1"/>
      <c r="B1778" s="33"/>
      <c r="C1778" s="12"/>
      <c r="D1778" s="12"/>
      <c r="E1778" s="34"/>
      <c r="F1778" s="56"/>
      <c r="G1778" s="35"/>
      <c r="H1778" s="6"/>
      <c r="I1778" s="22"/>
      <c r="J1778" s="22"/>
      <c r="K1778" s="2">
        <v>440</v>
      </c>
      <c r="L1778"/>
      <c r="M1778" s="2">
        <v>450</v>
      </c>
    </row>
    <row r="1779" spans="1:13" s="114" customFormat="1" ht="12.75">
      <c r="A1779" s="12"/>
      <c r="B1779" s="115" t="s">
        <v>915</v>
      </c>
      <c r="C1779" s="116" t="s">
        <v>916</v>
      </c>
      <c r="D1779" s="116"/>
      <c r="E1779" s="116"/>
      <c r="F1779" s="245"/>
      <c r="G1779" s="117"/>
      <c r="H1779" s="115"/>
      <c r="I1779" s="118" t="s">
        <v>15</v>
      </c>
      <c r="J1779" s="119"/>
      <c r="K1779" s="2">
        <v>440</v>
      </c>
      <c r="L1779"/>
      <c r="M1779" s="2">
        <v>450</v>
      </c>
    </row>
    <row r="1780" spans="1:13" s="114" customFormat="1" ht="12.75">
      <c r="A1780" s="12"/>
      <c r="B1780" s="120">
        <f>+B1769+B1754+B1456+B1453+B1452+B1451+B1172+B1171+B1169+B1168+B1166+B1165+B1163+B1161+B1160+B1156+B1150+B1142+B859+B855+B25+B54+B86+B142</f>
        <v>934776</v>
      </c>
      <c r="C1780" s="121" t="s">
        <v>917</v>
      </c>
      <c r="D1780" s="121" t="s">
        <v>918</v>
      </c>
      <c r="E1780" s="122" t="s">
        <v>944</v>
      </c>
      <c r="F1780" s="245"/>
      <c r="G1780" s="123"/>
      <c r="H1780" s="115">
        <f aca="true" t="shared" si="79" ref="H1780:H1785">H1779-B1780</f>
        <v>-934776</v>
      </c>
      <c r="I1780" s="118">
        <f aca="true" t="shared" si="80" ref="I1780:I1786">+B1780/M1780</f>
        <v>2077.28</v>
      </c>
      <c r="J1780" s="124"/>
      <c r="K1780" s="2">
        <v>440</v>
      </c>
      <c r="L1780"/>
      <c r="M1780" s="2">
        <v>450</v>
      </c>
    </row>
    <row r="1781" spans="1:13" ht="12.75">
      <c r="A1781" s="125"/>
      <c r="B1781" s="126">
        <f>+B1765+B1759+B1749+B1709+B1663+B1612+B1506+B1170+B1167+B1164+B1162+B1159+B1132+B1111+B1096+B981+B953+B946</f>
        <v>2847585</v>
      </c>
      <c r="C1781" s="127" t="s">
        <v>919</v>
      </c>
      <c r="D1781" s="127" t="s">
        <v>918</v>
      </c>
      <c r="E1781" s="127" t="s">
        <v>944</v>
      </c>
      <c r="F1781" s="245"/>
      <c r="G1781" s="128"/>
      <c r="H1781" s="115">
        <f t="shared" si="79"/>
        <v>-3782361</v>
      </c>
      <c r="I1781" s="118">
        <f t="shared" si="80"/>
        <v>6327.966666666666</v>
      </c>
      <c r="J1781" s="119"/>
      <c r="K1781" s="2">
        <v>440</v>
      </c>
      <c r="L1781" s="114"/>
      <c r="M1781" s="2">
        <v>450</v>
      </c>
    </row>
    <row r="1782" spans="1:13" s="133" customFormat="1" ht="12.75">
      <c r="A1782" s="125"/>
      <c r="B1782" s="129">
        <f>+B1773+B1501+B1497+B1481+B1379+B1267+B1257+B1459-B1451-B1452+B1445-B1769-B1453-B1456</f>
        <v>2363440</v>
      </c>
      <c r="C1782" s="130" t="s">
        <v>920</v>
      </c>
      <c r="D1782" s="131" t="s">
        <v>918</v>
      </c>
      <c r="E1782" s="131" t="s">
        <v>944</v>
      </c>
      <c r="F1782" s="245"/>
      <c r="G1782" s="128"/>
      <c r="H1782" s="132">
        <f t="shared" si="79"/>
        <v>-6145801</v>
      </c>
      <c r="I1782" s="118">
        <f t="shared" si="80"/>
        <v>5252.0888888888885</v>
      </c>
      <c r="J1782" s="119"/>
      <c r="K1782" s="2">
        <v>440</v>
      </c>
      <c r="L1782" s="114"/>
      <c r="M1782" s="2">
        <v>450</v>
      </c>
    </row>
    <row r="1783" spans="1:13" ht="12.75">
      <c r="A1783" s="134"/>
      <c r="B1783" s="135"/>
      <c r="C1783" s="136" t="s">
        <v>921</v>
      </c>
      <c r="D1783" s="136" t="s">
        <v>918</v>
      </c>
      <c r="E1783" s="136" t="s">
        <v>944</v>
      </c>
      <c r="F1783" s="246"/>
      <c r="G1783" s="137"/>
      <c r="H1783" s="132">
        <f t="shared" si="79"/>
        <v>-6145801</v>
      </c>
      <c r="I1783" s="118">
        <f t="shared" si="80"/>
        <v>0</v>
      </c>
      <c r="J1783" s="138"/>
      <c r="K1783" s="2">
        <v>440</v>
      </c>
      <c r="L1783" s="139"/>
      <c r="M1783" s="2">
        <v>450</v>
      </c>
    </row>
    <row r="1784" spans="1:13" ht="12.75">
      <c r="A1784" s="134"/>
      <c r="B1784" s="140">
        <f>+B120+B307+B327+B1413+B1375</f>
        <v>221450</v>
      </c>
      <c r="C1784" s="141" t="s">
        <v>922</v>
      </c>
      <c r="D1784" s="141" t="s">
        <v>918</v>
      </c>
      <c r="E1784" s="141" t="s">
        <v>944</v>
      </c>
      <c r="F1784" s="246"/>
      <c r="G1784" s="137"/>
      <c r="H1784" s="132">
        <f t="shared" si="79"/>
        <v>-6367251</v>
      </c>
      <c r="I1784" s="118">
        <f t="shared" si="80"/>
        <v>492.1111111111111</v>
      </c>
      <c r="J1784" s="138"/>
      <c r="K1784" s="2">
        <v>440</v>
      </c>
      <c r="L1784" s="139"/>
      <c r="M1784" s="2">
        <v>450</v>
      </c>
    </row>
    <row r="1785" spans="1:13" ht="12.75">
      <c r="A1785" s="134"/>
      <c r="B1785" s="142">
        <f>+B1485+B181+B236+B269+B359+B394+B426+B464+B504+B536+B597+B619+B650+B676+B724+B759+B830+B860+B865+B789-B855-B859</f>
        <v>1493250</v>
      </c>
      <c r="C1785" s="143" t="s">
        <v>923</v>
      </c>
      <c r="D1785" s="143" t="s">
        <v>918</v>
      </c>
      <c r="E1785" s="143" t="s">
        <v>944</v>
      </c>
      <c r="F1785" s="247"/>
      <c r="G1785" s="137"/>
      <c r="H1785" s="132">
        <f t="shared" si="79"/>
        <v>-7860501</v>
      </c>
      <c r="I1785" s="118">
        <f t="shared" si="80"/>
        <v>3318.3333333333335</v>
      </c>
      <c r="J1785" s="138"/>
      <c r="K1785" s="2">
        <v>440</v>
      </c>
      <c r="L1785" s="139"/>
      <c r="M1785" s="2">
        <v>450</v>
      </c>
    </row>
    <row r="1786" spans="1:13" ht="12.75">
      <c r="A1786" s="12"/>
      <c r="B1786" s="144">
        <f>SUM(B1780:B1785)</f>
        <v>7860501</v>
      </c>
      <c r="C1786" s="145" t="s">
        <v>924</v>
      </c>
      <c r="D1786" s="146"/>
      <c r="E1786" s="146"/>
      <c r="F1786" s="245"/>
      <c r="G1786" s="147"/>
      <c r="H1786" s="132">
        <v>0</v>
      </c>
      <c r="I1786" s="148">
        <f t="shared" si="80"/>
        <v>17467.78</v>
      </c>
      <c r="J1786" s="149"/>
      <c r="K1786" s="2">
        <v>440</v>
      </c>
      <c r="M1786" s="2">
        <v>450</v>
      </c>
    </row>
    <row r="1787" spans="9:13" ht="12.75">
      <c r="I1787" s="22"/>
      <c r="K1787" s="2">
        <v>440</v>
      </c>
      <c r="M1787" s="2">
        <v>450</v>
      </c>
    </row>
    <row r="1788" spans="9:13" ht="12.75">
      <c r="I1788" s="22"/>
      <c r="M1788" s="2">
        <v>450</v>
      </c>
    </row>
    <row r="1789" spans="9:13" ht="12.75">
      <c r="I1789" s="22"/>
      <c r="M1789" s="2">
        <v>450</v>
      </c>
    </row>
    <row r="1790" spans="1:13" s="309" customFormat="1" ht="12.75">
      <c r="A1790" s="305"/>
      <c r="B1790" s="279">
        <v>-4210487</v>
      </c>
      <c r="C1790" s="305" t="s">
        <v>917</v>
      </c>
      <c r="D1790" s="305" t="s">
        <v>995</v>
      </c>
      <c r="E1790" s="305"/>
      <c r="F1790" s="306"/>
      <c r="G1790" s="307"/>
      <c r="H1790" s="279">
        <v>4210487</v>
      </c>
      <c r="I1790" s="308">
        <v>-8592.830612244898</v>
      </c>
      <c r="K1790" s="309">
        <v>490</v>
      </c>
      <c r="M1790" s="310">
        <v>490</v>
      </c>
    </row>
    <row r="1791" spans="1:13" s="309" customFormat="1" ht="12.75">
      <c r="A1791" s="305"/>
      <c r="B1791" s="279">
        <v>-4308500</v>
      </c>
      <c r="C1791" s="305" t="s">
        <v>917</v>
      </c>
      <c r="D1791" s="305" t="s">
        <v>997</v>
      </c>
      <c r="E1791" s="305"/>
      <c r="F1791" s="306"/>
      <c r="G1791" s="307"/>
      <c r="H1791" s="279">
        <v>8518987</v>
      </c>
      <c r="I1791" s="308">
        <v>-4746.481632653061</v>
      </c>
      <c r="K1791" s="309">
        <v>490</v>
      </c>
      <c r="M1791" s="310">
        <v>490</v>
      </c>
    </row>
    <row r="1792" spans="1:13" s="309" customFormat="1" ht="12.75">
      <c r="A1792" s="305"/>
      <c r="B1792" s="279">
        <v>2033750</v>
      </c>
      <c r="C1792" s="305" t="s">
        <v>917</v>
      </c>
      <c r="D1792" s="305" t="s">
        <v>928</v>
      </c>
      <c r="E1792" s="305"/>
      <c r="F1792" s="306"/>
      <c r="G1792" s="307"/>
      <c r="H1792" s="279">
        <v>7495237</v>
      </c>
      <c r="I1792" s="308">
        <v>489.5833333333333</v>
      </c>
      <c r="K1792" s="309">
        <v>480</v>
      </c>
      <c r="M1792" s="310">
        <v>480</v>
      </c>
    </row>
    <row r="1793" spans="1:13" s="313" customFormat="1" ht="12.75">
      <c r="A1793" s="311"/>
      <c r="B1793" s="279">
        <v>1068750</v>
      </c>
      <c r="C1793" s="305" t="s">
        <v>917</v>
      </c>
      <c r="D1793" s="311" t="s">
        <v>929</v>
      </c>
      <c r="E1793" s="305"/>
      <c r="F1793" s="306"/>
      <c r="G1793" s="307"/>
      <c r="H1793" s="279">
        <v>7495238</v>
      </c>
      <c r="I1793" s="308">
        <v>490.583333333333</v>
      </c>
      <c r="J1793" s="308"/>
      <c r="K1793" s="312"/>
      <c r="M1793" s="312">
        <v>440</v>
      </c>
    </row>
    <row r="1794" spans="1:13" s="313" customFormat="1" ht="12.75">
      <c r="A1794" s="311"/>
      <c r="B1794" s="279">
        <f>+B1780</f>
        <v>934776</v>
      </c>
      <c r="C1794" s="305" t="s">
        <v>917</v>
      </c>
      <c r="D1794" s="311" t="s">
        <v>930</v>
      </c>
      <c r="E1794" s="305"/>
      <c r="F1794" s="306"/>
      <c r="G1794" s="307"/>
      <c r="H1794" s="279">
        <v>7495239</v>
      </c>
      <c r="I1794" s="308">
        <v>491.583333333333</v>
      </c>
      <c r="J1794" s="308"/>
      <c r="K1794" s="312"/>
      <c r="M1794" s="312">
        <v>450</v>
      </c>
    </row>
    <row r="1795" spans="1:13" s="313" customFormat="1" ht="12.75">
      <c r="A1795" s="314"/>
      <c r="B1795" s="315">
        <f>SUM(B1790:B1794)</f>
        <v>-4481711</v>
      </c>
      <c r="C1795" s="314" t="s">
        <v>917</v>
      </c>
      <c r="D1795" s="314" t="s">
        <v>996</v>
      </c>
      <c r="E1795" s="314"/>
      <c r="F1795" s="316"/>
      <c r="G1795" s="317"/>
      <c r="H1795" s="266">
        <v>0</v>
      </c>
      <c r="I1795" s="318">
        <v>492.583333333333</v>
      </c>
      <c r="J1795" s="318"/>
      <c r="K1795" s="319">
        <v>450</v>
      </c>
      <c r="L1795" s="320"/>
      <c r="M1795" s="319">
        <v>450</v>
      </c>
    </row>
    <row r="1796" spans="1:13" s="152" customFormat="1" ht="12.75">
      <c r="A1796" s="12"/>
      <c r="B1796" s="153"/>
      <c r="C1796" s="151"/>
      <c r="D1796" s="151"/>
      <c r="E1796" s="151"/>
      <c r="F1796" s="80"/>
      <c r="G1796" s="154"/>
      <c r="H1796" s="28"/>
      <c r="I1796" s="22"/>
      <c r="J1796" s="22"/>
      <c r="K1796" s="40"/>
      <c r="L1796"/>
      <c r="M1796" s="40"/>
    </row>
    <row r="1797" spans="1:13" s="152" customFormat="1" ht="12.75">
      <c r="A1797" s="1"/>
      <c r="B1797" s="6"/>
      <c r="C1797" s="1"/>
      <c r="D1797" s="1"/>
      <c r="E1797" s="1"/>
      <c r="F1797" s="56"/>
      <c r="G1797" s="27"/>
      <c r="H1797" s="6"/>
      <c r="I1797" s="22"/>
      <c r="J1797" s="22"/>
      <c r="K1797" s="40"/>
      <c r="L1797"/>
      <c r="M1797" s="40"/>
    </row>
    <row r="1798" spans="1:13" s="75" customFormat="1" ht="12.75">
      <c r="A1798" s="125"/>
      <c r="B1798" s="155"/>
      <c r="C1798" s="125"/>
      <c r="D1798" s="125"/>
      <c r="E1798" s="125"/>
      <c r="F1798" s="80"/>
      <c r="G1798" s="156"/>
      <c r="H1798" s="6"/>
      <c r="I1798" s="157"/>
      <c r="J1798" s="157"/>
      <c r="K1798" s="158"/>
      <c r="L1798" s="159"/>
      <c r="M1798" s="158"/>
    </row>
    <row r="1799" spans="1:13" ht="12.75">
      <c r="A1799" s="12"/>
      <c r="B1799" s="160">
        <v>2428938</v>
      </c>
      <c r="C1799" s="161" t="s">
        <v>931</v>
      </c>
      <c r="D1799" s="161" t="s">
        <v>926</v>
      </c>
      <c r="E1799" s="162"/>
      <c r="F1799" s="30"/>
      <c r="G1799" s="163"/>
      <c r="H1799" s="164">
        <f>H1798-B1799</f>
        <v>-2428938</v>
      </c>
      <c r="I1799" s="22">
        <f aca="true" t="shared" si="81" ref="I1799:I1804">+B1799/M1799</f>
        <v>5783.185714285714</v>
      </c>
      <c r="J1799" s="39"/>
      <c r="K1799" s="40">
        <v>420</v>
      </c>
      <c r="L1799" s="15"/>
      <c r="M1799" s="40">
        <v>420</v>
      </c>
    </row>
    <row r="1800" spans="1:13" ht="12.75">
      <c r="A1800" s="12"/>
      <c r="B1800" s="160">
        <v>2186776</v>
      </c>
      <c r="C1800" s="161" t="s">
        <v>931</v>
      </c>
      <c r="D1800" s="161" t="s">
        <v>928</v>
      </c>
      <c r="E1800" s="162"/>
      <c r="F1800" s="30"/>
      <c r="G1800" s="163"/>
      <c r="H1800" s="164">
        <f>H1799-B1800</f>
        <v>-4615714</v>
      </c>
      <c r="I1800" s="22">
        <f t="shared" si="81"/>
        <v>5269.339759036145</v>
      </c>
      <c r="J1800" s="39"/>
      <c r="K1800" s="40">
        <v>415</v>
      </c>
      <c r="L1800" s="15"/>
      <c r="M1800" s="40">
        <v>415</v>
      </c>
    </row>
    <row r="1801" spans="1:13" ht="12.75">
      <c r="A1801" s="12"/>
      <c r="B1801" s="160">
        <v>1309165</v>
      </c>
      <c r="C1801" s="161" t="s">
        <v>931</v>
      </c>
      <c r="D1801" s="161" t="s">
        <v>929</v>
      </c>
      <c r="E1801" s="162"/>
      <c r="F1801" s="30"/>
      <c r="G1801" s="163"/>
      <c r="H1801" s="164">
        <f>H1800-B1801</f>
        <v>-5924879</v>
      </c>
      <c r="I1801" s="22">
        <f t="shared" si="81"/>
        <v>2975.375</v>
      </c>
      <c r="J1801" s="39"/>
      <c r="K1801" s="40">
        <v>440</v>
      </c>
      <c r="L1801" s="15"/>
      <c r="M1801" s="40">
        <v>440</v>
      </c>
    </row>
    <row r="1802" spans="1:13" ht="12.75">
      <c r="A1802" s="12"/>
      <c r="B1802" s="160">
        <v>-28842700</v>
      </c>
      <c r="C1802" s="161" t="s">
        <v>931</v>
      </c>
      <c r="D1802" s="161" t="s">
        <v>932</v>
      </c>
      <c r="E1802" s="162"/>
      <c r="F1802" s="80"/>
      <c r="G1802" s="163"/>
      <c r="H1802" s="164">
        <f>H1801-B1802</f>
        <v>22917821</v>
      </c>
      <c r="I1802" s="22">
        <f t="shared" si="81"/>
        <v>-64094.88888888889</v>
      </c>
      <c r="J1802" s="39"/>
      <c r="K1802" s="40">
        <v>450</v>
      </c>
      <c r="L1802" s="15"/>
      <c r="M1802" s="40">
        <v>450</v>
      </c>
    </row>
    <row r="1803" spans="1:13" ht="12.75">
      <c r="A1803" s="12"/>
      <c r="B1803" s="160">
        <f>+B1781</f>
        <v>2847585</v>
      </c>
      <c r="C1803" s="161" t="s">
        <v>931</v>
      </c>
      <c r="D1803" s="161" t="s">
        <v>930</v>
      </c>
      <c r="E1803" s="162"/>
      <c r="F1803" s="80"/>
      <c r="G1803" s="163"/>
      <c r="H1803" s="164">
        <f>H1801-B1803</f>
        <v>-8772464</v>
      </c>
      <c r="I1803" s="22">
        <f t="shared" si="81"/>
        <v>6327.966666666666</v>
      </c>
      <c r="J1803" s="39"/>
      <c r="K1803" s="40">
        <v>450</v>
      </c>
      <c r="L1803" s="15"/>
      <c r="M1803" s="40">
        <v>450</v>
      </c>
    </row>
    <row r="1804" spans="1:13" ht="12.75">
      <c r="A1804" s="11"/>
      <c r="B1804" s="165">
        <f>SUM(B1799:B1803)</f>
        <v>-20070236</v>
      </c>
      <c r="C1804" s="166" t="s">
        <v>931</v>
      </c>
      <c r="D1804" s="166" t="s">
        <v>945</v>
      </c>
      <c r="E1804" s="167"/>
      <c r="F1804" s="81"/>
      <c r="G1804" s="168"/>
      <c r="H1804" s="169">
        <f>H1801-B1804</f>
        <v>14145357</v>
      </c>
      <c r="I1804" s="74">
        <f t="shared" si="81"/>
        <v>-44600.52444444445</v>
      </c>
      <c r="J1804" s="170"/>
      <c r="K1804" s="76">
        <v>450</v>
      </c>
      <c r="L1804" s="75"/>
      <c r="M1804" s="76">
        <v>450</v>
      </c>
    </row>
    <row r="1805" spans="1:13" s="171" customFormat="1" ht="12.75">
      <c r="A1805" s="1"/>
      <c r="B1805" s="6"/>
      <c r="C1805" s="1"/>
      <c r="D1805" s="1"/>
      <c r="E1805" s="1"/>
      <c r="F1805" s="77"/>
      <c r="G1805" s="27"/>
      <c r="H1805" s="6"/>
      <c r="I1805" s="22"/>
      <c r="J1805"/>
      <c r="K1805"/>
      <c r="L1805"/>
      <c r="M1805" s="2"/>
    </row>
    <row r="1806" spans="1:13" s="185" customFormat="1" ht="12.75">
      <c r="A1806" s="178"/>
      <c r="B1806" s="179"/>
      <c r="C1806" s="180"/>
      <c r="D1806" s="180"/>
      <c r="E1806" s="178"/>
      <c r="F1806" s="80"/>
      <c r="G1806" s="181"/>
      <c r="H1806" s="179"/>
      <c r="I1806" s="182"/>
      <c r="J1806" s="183"/>
      <c r="K1806" s="184"/>
      <c r="L1806" s="177"/>
      <c r="M1806" s="184"/>
    </row>
    <row r="1807" spans="1:13" s="15" customFormat="1" ht="12.75">
      <c r="A1807" s="12"/>
      <c r="B1807" s="172"/>
      <c r="C1807" s="173"/>
      <c r="D1807" s="173"/>
      <c r="E1807" s="173"/>
      <c r="F1807" s="80"/>
      <c r="G1807" s="174"/>
      <c r="H1807" s="28"/>
      <c r="I1807" s="39"/>
      <c r="J1807" s="39"/>
      <c r="K1807" s="40"/>
      <c r="M1807" s="40"/>
    </row>
    <row r="1808" spans="1:13" s="188" customFormat="1" ht="12.75">
      <c r="A1808" s="125"/>
      <c r="B1808" s="187">
        <f>+B1782</f>
        <v>2363440</v>
      </c>
      <c r="C1808" s="186" t="s">
        <v>920</v>
      </c>
      <c r="D1808" s="186" t="s">
        <v>930</v>
      </c>
      <c r="E1808" s="125"/>
      <c r="F1808" s="80"/>
      <c r="G1808" s="156"/>
      <c r="H1808" s="164">
        <f>H1807-B1808</f>
        <v>-2363440</v>
      </c>
      <c r="I1808" s="175">
        <f>+B1808/M1808</f>
        <v>5252.0888888888885</v>
      </c>
      <c r="J1808" s="157"/>
      <c r="K1808" s="40">
        <v>440</v>
      </c>
      <c r="L1808" s="15"/>
      <c r="M1808" s="40">
        <v>450</v>
      </c>
    </row>
    <row r="1809" spans="1:13" s="193" customFormat="1" ht="12.75">
      <c r="A1809" s="189"/>
      <c r="B1809" s="190">
        <f>SUM(B1808:B1808)</f>
        <v>2363440</v>
      </c>
      <c r="C1809" s="189" t="s">
        <v>920</v>
      </c>
      <c r="D1809" s="189" t="s">
        <v>946</v>
      </c>
      <c r="E1809" s="189"/>
      <c r="F1809" s="81"/>
      <c r="G1809" s="191"/>
      <c r="H1809" s="169">
        <f>H1808-B1809</f>
        <v>-4726880</v>
      </c>
      <c r="I1809" s="170">
        <f>+B1809/M1809</f>
        <v>5252.0888888888885</v>
      </c>
      <c r="J1809" s="192"/>
      <c r="K1809" s="76">
        <v>440</v>
      </c>
      <c r="L1809" s="75"/>
      <c r="M1809" s="76">
        <v>450</v>
      </c>
    </row>
    <row r="1810" spans="1:13" s="194" customFormat="1" ht="12.75">
      <c r="A1810" s="12"/>
      <c r="B1810" s="172"/>
      <c r="C1810" s="173"/>
      <c r="D1810" s="173"/>
      <c r="E1810" s="173"/>
      <c r="F1810" s="80"/>
      <c r="G1810" s="174"/>
      <c r="H1810" s="28"/>
      <c r="I1810" s="39"/>
      <c r="J1810" s="39"/>
      <c r="K1810" s="40"/>
      <c r="L1810" s="15"/>
      <c r="M1810" s="40"/>
    </row>
    <row r="1811" spans="2:6" ht="12.75">
      <c r="B1811" s="195"/>
      <c r="F1811" s="56"/>
    </row>
    <row r="1812" spans="1:13" s="75" customFormat="1" ht="12.75">
      <c r="A1812" s="1"/>
      <c r="B1812" s="195"/>
      <c r="C1812" s="1"/>
      <c r="D1812" s="1"/>
      <c r="E1812" s="1"/>
      <c r="F1812" s="56"/>
      <c r="G1812" s="27"/>
      <c r="H1812" s="6"/>
      <c r="I1812" s="5"/>
      <c r="J1812"/>
      <c r="K1812"/>
      <c r="L1812"/>
      <c r="M1812"/>
    </row>
    <row r="1813" spans="1:13" s="15" customFormat="1" ht="12.75">
      <c r="A1813" s="196"/>
      <c r="B1813" s="197">
        <v>990432</v>
      </c>
      <c r="C1813" s="162" t="s">
        <v>921</v>
      </c>
      <c r="D1813" s="162" t="s">
        <v>933</v>
      </c>
      <c r="E1813" s="162"/>
      <c r="F1813" s="248"/>
      <c r="G1813" s="198"/>
      <c r="H1813" s="31">
        <f aca="true" t="shared" si="82" ref="H1813:H1818">H1812-B1813</f>
        <v>-990432</v>
      </c>
      <c r="I1813" s="175">
        <f aca="true" t="shared" si="83" ref="I1813:I1819">+B1813/M1813</f>
        <v>2225.6898876404493</v>
      </c>
      <c r="J1813" s="199"/>
      <c r="K1813" s="200">
        <v>445</v>
      </c>
      <c r="L1813" s="201"/>
      <c r="M1813" s="200">
        <v>445</v>
      </c>
    </row>
    <row r="1814" spans="1:13" s="15" customFormat="1" ht="12.75">
      <c r="A1814" s="196"/>
      <c r="B1814" s="197">
        <v>994427</v>
      </c>
      <c r="C1814" s="162" t="s">
        <v>921</v>
      </c>
      <c r="D1814" s="162" t="s">
        <v>934</v>
      </c>
      <c r="E1814" s="162"/>
      <c r="F1814" s="248"/>
      <c r="G1814" s="198"/>
      <c r="H1814" s="31">
        <f t="shared" si="82"/>
        <v>-1984859</v>
      </c>
      <c r="I1814" s="175">
        <f t="shared" si="83"/>
        <v>2260.0613636363637</v>
      </c>
      <c r="J1814" s="199"/>
      <c r="K1814" s="200">
        <v>440</v>
      </c>
      <c r="L1814" s="201"/>
      <c r="M1814" s="200">
        <v>440</v>
      </c>
    </row>
    <row r="1815" spans="1:13" s="15" customFormat="1" ht="12.75">
      <c r="A1815" s="196"/>
      <c r="B1815" s="197">
        <v>-2562166</v>
      </c>
      <c r="C1815" s="162" t="s">
        <v>921</v>
      </c>
      <c r="D1815" s="162" t="s">
        <v>937</v>
      </c>
      <c r="E1815" s="162"/>
      <c r="F1815" s="248"/>
      <c r="G1815" s="198"/>
      <c r="H1815" s="31">
        <f t="shared" si="82"/>
        <v>577307</v>
      </c>
      <c r="I1815" s="175">
        <f t="shared" si="83"/>
        <v>-6028.6258823529415</v>
      </c>
      <c r="J1815" s="199"/>
      <c r="K1815" s="200">
        <v>425</v>
      </c>
      <c r="L1815" s="201"/>
      <c r="M1815" s="200">
        <v>425</v>
      </c>
    </row>
    <row r="1816" spans="1:13" s="15" customFormat="1" ht="12.75">
      <c r="A1816" s="196"/>
      <c r="B1816" s="197">
        <v>2302654</v>
      </c>
      <c r="C1816" s="162" t="s">
        <v>921</v>
      </c>
      <c r="D1816" s="162" t="s">
        <v>935</v>
      </c>
      <c r="E1816" s="162"/>
      <c r="F1816" s="248"/>
      <c r="G1816" s="198" t="s">
        <v>938</v>
      </c>
      <c r="H1816" s="31">
        <f t="shared" si="82"/>
        <v>-1725347</v>
      </c>
      <c r="I1816" s="175">
        <f t="shared" si="83"/>
        <v>5418.009411764706</v>
      </c>
      <c r="J1816" s="199"/>
      <c r="K1816" s="200">
        <v>425</v>
      </c>
      <c r="L1816" s="201"/>
      <c r="M1816" s="200">
        <v>425</v>
      </c>
    </row>
    <row r="1817" spans="1:13" s="15" customFormat="1" ht="12.75">
      <c r="A1817" s="196"/>
      <c r="B1817" s="197">
        <v>2460757</v>
      </c>
      <c r="C1817" s="162" t="s">
        <v>921</v>
      </c>
      <c r="D1817" s="162" t="s">
        <v>925</v>
      </c>
      <c r="E1817" s="162"/>
      <c r="F1817" s="248"/>
      <c r="G1817" s="198"/>
      <c r="H1817" s="31">
        <f t="shared" si="82"/>
        <v>-4186104</v>
      </c>
      <c r="I1817" s="175">
        <f t="shared" si="83"/>
        <v>5929.534939759036</v>
      </c>
      <c r="J1817" s="199"/>
      <c r="K1817" s="200">
        <v>415</v>
      </c>
      <c r="L1817" s="201"/>
      <c r="M1817" s="200">
        <v>415</v>
      </c>
    </row>
    <row r="1818" spans="1:13" s="15" customFormat="1" ht="12.75">
      <c r="A1818" s="196"/>
      <c r="B1818" s="197">
        <v>-2539914</v>
      </c>
      <c r="C1818" s="162" t="s">
        <v>921</v>
      </c>
      <c r="D1818" s="162" t="s">
        <v>939</v>
      </c>
      <c r="E1818" s="162"/>
      <c r="F1818" s="248"/>
      <c r="G1818" s="198"/>
      <c r="H1818" s="31">
        <f t="shared" si="82"/>
        <v>-1646190</v>
      </c>
      <c r="I1818" s="175">
        <f t="shared" si="83"/>
        <v>-6047.414285714286</v>
      </c>
      <c r="J1818" s="199"/>
      <c r="K1818" s="200">
        <v>420</v>
      </c>
      <c r="L1818" s="201"/>
      <c r="M1818" s="200">
        <v>420</v>
      </c>
    </row>
    <row r="1819" spans="1:13" s="15" customFormat="1" ht="12.75">
      <c r="A1819" s="196"/>
      <c r="B1819" s="197">
        <v>1325000</v>
      </c>
      <c r="C1819" s="162" t="s">
        <v>921</v>
      </c>
      <c r="D1819" s="162" t="s">
        <v>936</v>
      </c>
      <c r="E1819" s="162"/>
      <c r="F1819" s="248"/>
      <c r="G1819" s="198"/>
      <c r="H1819" s="31">
        <f>H1817-B1819</f>
        <v>-5511104</v>
      </c>
      <c r="I1819" s="175">
        <f t="shared" si="83"/>
        <v>3154.7619047619046</v>
      </c>
      <c r="J1819" s="199"/>
      <c r="K1819" s="200">
        <v>420</v>
      </c>
      <c r="L1819" s="201"/>
      <c r="M1819" s="200">
        <v>420</v>
      </c>
    </row>
    <row r="1820" spans="1:13" s="15" customFormat="1" ht="12.75">
      <c r="A1820" s="196"/>
      <c r="B1820" s="197">
        <v>1000000</v>
      </c>
      <c r="C1820" s="162" t="s">
        <v>921</v>
      </c>
      <c r="D1820" s="162" t="s">
        <v>926</v>
      </c>
      <c r="E1820" s="162"/>
      <c r="F1820" s="248"/>
      <c r="G1820" s="198"/>
      <c r="H1820" s="31">
        <f>H1818-B1820</f>
        <v>-2646190</v>
      </c>
      <c r="I1820" s="175">
        <f aca="true" t="shared" si="84" ref="I1820:I1825">+B1820/M1820</f>
        <v>2380.9523809523807</v>
      </c>
      <c r="J1820" s="199"/>
      <c r="K1820" s="200">
        <v>420</v>
      </c>
      <c r="L1820" s="201"/>
      <c r="M1820" s="200">
        <v>420</v>
      </c>
    </row>
    <row r="1821" spans="1:13" s="15" customFormat="1" ht="12.75">
      <c r="A1821" s="196"/>
      <c r="B1821" s="197">
        <v>-2477055</v>
      </c>
      <c r="C1821" s="162" t="s">
        <v>921</v>
      </c>
      <c r="D1821" s="162" t="s">
        <v>927</v>
      </c>
      <c r="E1821" s="162"/>
      <c r="F1821" s="248"/>
      <c r="G1821" s="198"/>
      <c r="H1821" s="31">
        <f>H1819-B1821</f>
        <v>-3034049</v>
      </c>
      <c r="I1821" s="175">
        <f t="shared" si="84"/>
        <v>-5968.807228915663</v>
      </c>
      <c r="J1821" s="199"/>
      <c r="K1821" s="200">
        <v>415</v>
      </c>
      <c r="L1821" s="201"/>
      <c r="M1821" s="200">
        <v>415</v>
      </c>
    </row>
    <row r="1822" spans="1:13" s="15" customFormat="1" ht="12.75">
      <c r="A1822" s="196"/>
      <c r="B1822" s="197">
        <v>0</v>
      </c>
      <c r="C1822" s="162" t="s">
        <v>921</v>
      </c>
      <c r="D1822" s="162" t="s">
        <v>928</v>
      </c>
      <c r="E1822" s="162"/>
      <c r="F1822" s="248"/>
      <c r="G1822" s="198"/>
      <c r="H1822" s="31">
        <f>H1819-B1822</f>
        <v>-5511104</v>
      </c>
      <c r="I1822" s="175">
        <f t="shared" si="84"/>
        <v>0</v>
      </c>
      <c r="J1822" s="199"/>
      <c r="K1822" s="200">
        <v>415</v>
      </c>
      <c r="L1822" s="201"/>
      <c r="M1822" s="200">
        <v>415</v>
      </c>
    </row>
    <row r="1823" spans="1:13" s="15" customFormat="1" ht="12.75">
      <c r="A1823" s="196"/>
      <c r="B1823" s="197">
        <v>780000</v>
      </c>
      <c r="C1823" s="162" t="s">
        <v>921</v>
      </c>
      <c r="D1823" s="162" t="s">
        <v>929</v>
      </c>
      <c r="E1823" s="162"/>
      <c r="F1823" s="248"/>
      <c r="G1823" s="198"/>
      <c r="H1823" s="31">
        <f>H1820-B1823</f>
        <v>-3426190</v>
      </c>
      <c r="I1823" s="175">
        <f t="shared" si="84"/>
        <v>1772.7272727272727</v>
      </c>
      <c r="J1823" s="199"/>
      <c r="K1823" s="40">
        <v>440</v>
      </c>
      <c r="M1823" s="40">
        <v>440</v>
      </c>
    </row>
    <row r="1824" spans="1:13" s="15" customFormat="1" ht="12.75">
      <c r="A1824" s="196"/>
      <c r="B1824" s="197">
        <f>+B1783</f>
        <v>0</v>
      </c>
      <c r="C1824" s="162" t="s">
        <v>921</v>
      </c>
      <c r="D1824" s="162" t="s">
        <v>930</v>
      </c>
      <c r="E1824" s="162"/>
      <c r="F1824" s="248"/>
      <c r="G1824" s="198"/>
      <c r="H1824" s="31">
        <f>H1821-B1824</f>
        <v>-3034049</v>
      </c>
      <c r="I1824" s="175">
        <f t="shared" si="84"/>
        <v>0</v>
      </c>
      <c r="J1824" s="199"/>
      <c r="K1824" s="200">
        <v>450</v>
      </c>
      <c r="M1824" s="200">
        <v>450</v>
      </c>
    </row>
    <row r="1825" spans="1:13" s="15" customFormat="1" ht="12.75">
      <c r="A1825" s="202"/>
      <c r="B1825" s="203">
        <f>SUM(B1813:B1824)</f>
        <v>2274135</v>
      </c>
      <c r="C1825" s="167" t="s">
        <v>921</v>
      </c>
      <c r="D1825" s="167" t="s">
        <v>946</v>
      </c>
      <c r="E1825" s="167"/>
      <c r="F1825" s="249"/>
      <c r="G1825" s="204"/>
      <c r="H1825" s="91"/>
      <c r="I1825" s="170">
        <f t="shared" si="84"/>
        <v>5053.633333333333</v>
      </c>
      <c r="J1825" s="205"/>
      <c r="K1825" s="76">
        <v>450</v>
      </c>
      <c r="L1825" s="75"/>
      <c r="M1825" s="76">
        <v>450</v>
      </c>
    </row>
    <row r="1826" spans="2:6" ht="12.75">
      <c r="B1826" s="195"/>
      <c r="F1826" s="56"/>
    </row>
    <row r="1827" spans="2:6" ht="12.75">
      <c r="B1827" s="195"/>
      <c r="F1827" s="56"/>
    </row>
    <row r="1828" spans="2:6" ht="12.75">
      <c r="B1828" s="195"/>
      <c r="F1828" s="56"/>
    </row>
    <row r="1829" spans="1:13" s="209" customFormat="1" ht="12.75">
      <c r="A1829" s="206"/>
      <c r="B1829" s="207">
        <v>-4722890</v>
      </c>
      <c r="C1829" s="206" t="s">
        <v>922</v>
      </c>
      <c r="D1829" s="206" t="s">
        <v>939</v>
      </c>
      <c r="E1829" s="206"/>
      <c r="F1829" s="250"/>
      <c r="G1829" s="208"/>
      <c r="H1829" s="31">
        <f aca="true" t="shared" si="85" ref="H1829:H1834">H1828-B1829</f>
        <v>4722890</v>
      </c>
      <c r="I1829" s="175">
        <f aca="true" t="shared" si="86" ref="I1829:I1835">+B1829/M1829</f>
        <v>-11244.97619047619</v>
      </c>
      <c r="K1829" s="200">
        <v>420</v>
      </c>
      <c r="M1829" s="200">
        <v>420</v>
      </c>
    </row>
    <row r="1830" spans="1:13" s="209" customFormat="1" ht="12.75">
      <c r="A1830" s="206"/>
      <c r="B1830" s="207">
        <v>2126601</v>
      </c>
      <c r="C1830" s="206" t="s">
        <v>922</v>
      </c>
      <c r="D1830" s="206" t="s">
        <v>936</v>
      </c>
      <c r="E1830" s="206"/>
      <c r="F1830" s="250"/>
      <c r="G1830" s="208"/>
      <c r="H1830" s="31">
        <f t="shared" si="85"/>
        <v>2596289</v>
      </c>
      <c r="I1830" s="175">
        <f t="shared" si="86"/>
        <v>5063.335714285714</v>
      </c>
      <c r="K1830" s="200">
        <v>420</v>
      </c>
      <c r="M1830" s="200">
        <v>420</v>
      </c>
    </row>
    <row r="1831" spans="1:13" s="209" customFormat="1" ht="12.75">
      <c r="A1831" s="206"/>
      <c r="B1831" s="207">
        <v>1389900</v>
      </c>
      <c r="C1831" s="206" t="s">
        <v>922</v>
      </c>
      <c r="D1831" s="206" t="s">
        <v>926</v>
      </c>
      <c r="E1831" s="206"/>
      <c r="F1831" s="250"/>
      <c r="G1831" s="208"/>
      <c r="H1831" s="31">
        <f t="shared" si="85"/>
        <v>1206389</v>
      </c>
      <c r="I1831" s="175">
        <f t="shared" si="86"/>
        <v>3309.285714285714</v>
      </c>
      <c r="K1831" s="200">
        <v>420</v>
      </c>
      <c r="M1831" s="200">
        <v>420</v>
      </c>
    </row>
    <row r="1832" spans="1:13" s="209" customFormat="1" ht="12.75">
      <c r="A1832" s="206"/>
      <c r="B1832" s="207">
        <v>518700</v>
      </c>
      <c r="C1832" s="206" t="s">
        <v>922</v>
      </c>
      <c r="D1832" s="206" t="s">
        <v>928</v>
      </c>
      <c r="E1832" s="206"/>
      <c r="F1832" s="250"/>
      <c r="G1832" s="208"/>
      <c r="H1832" s="31">
        <f t="shared" si="85"/>
        <v>687689</v>
      </c>
      <c r="I1832" s="175">
        <f t="shared" si="86"/>
        <v>1249.879518072289</v>
      </c>
      <c r="K1832" s="200">
        <v>415</v>
      </c>
      <c r="M1832" s="200">
        <v>415</v>
      </c>
    </row>
    <row r="1833" spans="1:13" s="209" customFormat="1" ht="12.75">
      <c r="A1833" s="206"/>
      <c r="B1833" s="207">
        <v>300000</v>
      </c>
      <c r="C1833" s="206" t="s">
        <v>922</v>
      </c>
      <c r="D1833" s="206" t="s">
        <v>929</v>
      </c>
      <c r="E1833" s="206"/>
      <c r="F1833" s="250"/>
      <c r="G1833" s="208"/>
      <c r="H1833" s="31">
        <f t="shared" si="85"/>
        <v>387689</v>
      </c>
      <c r="I1833" s="175">
        <f t="shared" si="86"/>
        <v>681.8181818181819</v>
      </c>
      <c r="K1833" s="40">
        <v>440</v>
      </c>
      <c r="L1833" s="15"/>
      <c r="M1833" s="40">
        <v>440</v>
      </c>
    </row>
    <row r="1834" spans="1:13" s="209" customFormat="1" ht="12.75">
      <c r="A1834" s="206"/>
      <c r="B1834" s="207">
        <f>+B1784</f>
        <v>221450</v>
      </c>
      <c r="C1834" s="206" t="s">
        <v>922</v>
      </c>
      <c r="D1834" s="206" t="s">
        <v>930</v>
      </c>
      <c r="E1834" s="206"/>
      <c r="F1834" s="250"/>
      <c r="G1834" s="208"/>
      <c r="H1834" s="31">
        <f t="shared" si="85"/>
        <v>166239</v>
      </c>
      <c r="I1834" s="175">
        <f>+B1834/M1834</f>
        <v>492.1111111111111</v>
      </c>
      <c r="K1834" s="200">
        <v>450</v>
      </c>
      <c r="L1834" s="15"/>
      <c r="M1834" s="200">
        <v>450</v>
      </c>
    </row>
    <row r="1835" spans="1:13" s="213" customFormat="1" ht="12.75">
      <c r="A1835" s="210"/>
      <c r="B1835" s="211">
        <f>SUM(B1829:B1834)</f>
        <v>-166239</v>
      </c>
      <c r="C1835" s="210" t="s">
        <v>922</v>
      </c>
      <c r="D1835" s="210" t="s">
        <v>945</v>
      </c>
      <c r="E1835" s="210"/>
      <c r="F1835" s="251"/>
      <c r="G1835" s="212"/>
      <c r="H1835" s="91">
        <f>H1830-B1835</f>
        <v>2762528</v>
      </c>
      <c r="I1835" s="170">
        <f t="shared" si="86"/>
        <v>-369.42</v>
      </c>
      <c r="K1835" s="76">
        <v>450</v>
      </c>
      <c r="L1835" s="75"/>
      <c r="M1835" s="76">
        <v>450</v>
      </c>
    </row>
    <row r="1836" spans="2:6" ht="12.75">
      <c r="B1836" s="195"/>
      <c r="F1836" s="56"/>
    </row>
    <row r="1837" spans="2:6" ht="12.75">
      <c r="B1837" s="195"/>
      <c r="F1837" s="56"/>
    </row>
    <row r="1838" spans="2:6" ht="12.75">
      <c r="B1838" s="195"/>
      <c r="F1838" s="56"/>
    </row>
    <row r="1839" spans="1:13" s="220" customFormat="1" ht="12.75">
      <c r="A1839" s="214"/>
      <c r="B1839" s="215">
        <v>-20489117</v>
      </c>
      <c r="C1839" s="214" t="s">
        <v>923</v>
      </c>
      <c r="D1839" s="214" t="s">
        <v>939</v>
      </c>
      <c r="E1839" s="214"/>
      <c r="F1839" s="252"/>
      <c r="G1839" s="89"/>
      <c r="H1839" s="216">
        <f>H1838-B1839</f>
        <v>20489117</v>
      </c>
      <c r="I1839" s="217">
        <f aca="true" t="shared" si="87" ref="I1839:I1844">+B1839/M1839</f>
        <v>-48783.61190476191</v>
      </c>
      <c r="J1839" s="218"/>
      <c r="K1839" s="219">
        <v>420</v>
      </c>
      <c r="M1839" s="219">
        <v>420</v>
      </c>
    </row>
    <row r="1840" spans="1:13" s="220" customFormat="1" ht="12.75">
      <c r="A1840" s="214"/>
      <c r="B1840" s="215">
        <v>999275</v>
      </c>
      <c r="C1840" s="214" t="s">
        <v>923</v>
      </c>
      <c r="D1840" s="214" t="s">
        <v>926</v>
      </c>
      <c r="E1840" s="214"/>
      <c r="F1840" s="252"/>
      <c r="G1840" s="89"/>
      <c r="H1840" s="216">
        <f>H1839-B1840</f>
        <v>19489842</v>
      </c>
      <c r="I1840" s="217">
        <f t="shared" si="87"/>
        <v>2379.2261904761904</v>
      </c>
      <c r="J1840" s="218"/>
      <c r="K1840" s="219">
        <v>420</v>
      </c>
      <c r="M1840" s="219">
        <v>420</v>
      </c>
    </row>
    <row r="1841" spans="1:13" s="220" customFormat="1" ht="12.75">
      <c r="A1841" s="214"/>
      <c r="B1841" s="215">
        <v>3013800</v>
      </c>
      <c r="C1841" s="214" t="s">
        <v>923</v>
      </c>
      <c r="D1841" s="214" t="s">
        <v>928</v>
      </c>
      <c r="E1841" s="214"/>
      <c r="F1841" s="252"/>
      <c r="G1841" s="89"/>
      <c r="H1841" s="216">
        <f>H1840-B1841</f>
        <v>16476042</v>
      </c>
      <c r="I1841" s="217">
        <f t="shared" si="87"/>
        <v>7262.168674698795</v>
      </c>
      <c r="J1841" s="218"/>
      <c r="K1841" s="219">
        <v>415</v>
      </c>
      <c r="M1841" s="219">
        <v>415</v>
      </c>
    </row>
    <row r="1842" spans="1:13" s="220" customFormat="1" ht="12.75">
      <c r="A1842" s="214"/>
      <c r="B1842" s="215">
        <v>1214992</v>
      </c>
      <c r="C1842" s="214" t="s">
        <v>923</v>
      </c>
      <c r="D1842" s="214" t="s">
        <v>929</v>
      </c>
      <c r="E1842" s="214"/>
      <c r="F1842" s="252"/>
      <c r="G1842" s="89"/>
      <c r="H1842" s="216">
        <f>H1841-B1842</f>
        <v>15261050</v>
      </c>
      <c r="I1842" s="217">
        <f t="shared" si="87"/>
        <v>2761.3454545454547</v>
      </c>
      <c r="J1842" s="218"/>
      <c r="K1842" s="40">
        <v>440</v>
      </c>
      <c r="L1842" s="15"/>
      <c r="M1842" s="40">
        <v>440</v>
      </c>
    </row>
    <row r="1843" spans="1:13" s="220" customFormat="1" ht="12.75">
      <c r="A1843" s="214"/>
      <c r="B1843" s="215">
        <f>+B1785</f>
        <v>1493250</v>
      </c>
      <c r="C1843" s="214" t="s">
        <v>923</v>
      </c>
      <c r="D1843" s="214" t="s">
        <v>930</v>
      </c>
      <c r="E1843" s="214"/>
      <c r="F1843" s="252"/>
      <c r="G1843" s="89"/>
      <c r="H1843" s="216">
        <f>H1842-B1843</f>
        <v>13767800</v>
      </c>
      <c r="I1843" s="217">
        <f t="shared" si="87"/>
        <v>3318.3333333333335</v>
      </c>
      <c r="J1843" s="218"/>
      <c r="K1843" s="40">
        <v>450</v>
      </c>
      <c r="L1843" s="15"/>
      <c r="M1843" s="40">
        <v>450</v>
      </c>
    </row>
    <row r="1844" spans="1:13" s="226" customFormat="1" ht="12.75">
      <c r="A1844" s="221"/>
      <c r="B1844" s="222">
        <f>SUM(B1839:B1843)</f>
        <v>-13767800</v>
      </c>
      <c r="C1844" s="221" t="s">
        <v>922</v>
      </c>
      <c r="D1844" s="221" t="s">
        <v>945</v>
      </c>
      <c r="E1844" s="221"/>
      <c r="F1844" s="253"/>
      <c r="G1844" s="223"/>
      <c r="H1844" s="222">
        <f>H1840-B1844</f>
        <v>33257642</v>
      </c>
      <c r="I1844" s="224">
        <f t="shared" si="87"/>
        <v>-30595.11111111111</v>
      </c>
      <c r="J1844" s="225"/>
      <c r="K1844" s="76">
        <v>450</v>
      </c>
      <c r="L1844" s="75"/>
      <c r="M1844" s="76">
        <v>450</v>
      </c>
    </row>
    <row r="1845" spans="2:6" ht="12.75">
      <c r="B1845" s="195"/>
      <c r="F1845" s="56"/>
    </row>
    <row r="1846" spans="2:6" ht="12.75">
      <c r="B1846" s="195"/>
      <c r="F1846" s="56"/>
    </row>
    <row r="1847" spans="2:6" ht="12.75">
      <c r="B1847" s="195"/>
      <c r="C1847" s="173"/>
      <c r="F1847" s="56"/>
    </row>
    <row r="1848" spans="1:13" ht="12.75">
      <c r="A1848" s="12"/>
      <c r="B1848" s="195">
        <v>525000</v>
      </c>
      <c r="C1848" s="1" t="s">
        <v>940</v>
      </c>
      <c r="D1848" s="1" t="s">
        <v>941</v>
      </c>
      <c r="F1848" s="56" t="s">
        <v>942</v>
      </c>
      <c r="G1848" s="27" t="s">
        <v>354</v>
      </c>
      <c r="H1848" s="6">
        <v>-525000</v>
      </c>
      <c r="I1848" s="22">
        <f>+B1848/M1848</f>
        <v>1166.6666666666667</v>
      </c>
      <c r="J1848" s="22"/>
      <c r="K1848" s="40">
        <v>450</v>
      </c>
      <c r="L1848" s="15"/>
      <c r="M1848" s="40">
        <v>450</v>
      </c>
    </row>
    <row r="1849" spans="1:13" ht="12.75">
      <c r="A1849" s="11"/>
      <c r="B1849" s="227">
        <f>SUM(B1848)</f>
        <v>525000</v>
      </c>
      <c r="C1849" s="11"/>
      <c r="D1849" s="11" t="s">
        <v>941</v>
      </c>
      <c r="E1849" s="11"/>
      <c r="F1849" s="81"/>
      <c r="G1849" s="18"/>
      <c r="H1849" s="73">
        <v>0</v>
      </c>
      <c r="I1849" s="74">
        <f>+B1849/M1849</f>
        <v>1166.6666666666667</v>
      </c>
      <c r="J1849" s="74"/>
      <c r="K1849" s="76">
        <v>450</v>
      </c>
      <c r="L1849" s="75"/>
      <c r="M1849" s="76">
        <v>450</v>
      </c>
    </row>
    <row r="1850" spans="9:13" ht="12.75">
      <c r="I1850" s="22"/>
      <c r="M1850" s="2">
        <v>450</v>
      </c>
    </row>
    <row r="1851" spans="5:13" ht="12.75">
      <c r="E1851" s="12"/>
      <c r="I1851" s="22"/>
      <c r="M1851" s="2">
        <v>450</v>
      </c>
    </row>
    <row r="1852" spans="9:13" ht="12.75">
      <c r="I1852" s="22"/>
      <c r="M1852" s="2">
        <v>450</v>
      </c>
    </row>
    <row r="1853" spans="1:11" s="230" customFormat="1" ht="12.75">
      <c r="A1853" s="161"/>
      <c r="B1853" s="160"/>
      <c r="C1853" s="235" t="s">
        <v>969</v>
      </c>
      <c r="D1853" s="161"/>
      <c r="E1853" s="161"/>
      <c r="F1853" s="254"/>
      <c r="G1853" s="228"/>
      <c r="H1853" s="160"/>
      <c r="I1853" s="229"/>
      <c r="K1853" s="231"/>
    </row>
    <row r="1854" spans="1:11" s="230" customFormat="1" ht="12.75">
      <c r="A1854" s="161"/>
      <c r="B1854" s="160"/>
      <c r="C1854" s="161"/>
      <c r="D1854" s="161"/>
      <c r="E1854" s="161" t="s">
        <v>967</v>
      </c>
      <c r="F1854" s="254"/>
      <c r="G1854" s="228"/>
      <c r="H1854" s="160"/>
      <c r="I1854" s="229"/>
      <c r="K1854" s="231"/>
    </row>
    <row r="1855" spans="1:13" s="230" customFormat="1" ht="12.75">
      <c r="A1855" s="161"/>
      <c r="B1855" s="232">
        <v>-28842700</v>
      </c>
      <c r="C1855" s="160" t="s">
        <v>965</v>
      </c>
      <c r="D1855" s="161"/>
      <c r="E1855" s="161" t="s">
        <v>968</v>
      </c>
      <c r="F1855" s="254"/>
      <c r="G1855" s="228" t="s">
        <v>361</v>
      </c>
      <c r="H1855" s="160">
        <f>H1854-B1855</f>
        <v>28842700</v>
      </c>
      <c r="I1855" s="233">
        <v>63850</v>
      </c>
      <c r="K1855" s="234"/>
      <c r="M1855" s="236">
        <f>+-B1855/I1855</f>
        <v>451.72592012529367</v>
      </c>
    </row>
    <row r="1856" spans="1:13" s="230" customFormat="1" ht="12.75">
      <c r="A1856" s="161"/>
      <c r="B1856" s="232">
        <f>SUM(B1855:B1855)</f>
        <v>-28842700</v>
      </c>
      <c r="C1856" s="235" t="s">
        <v>966</v>
      </c>
      <c r="D1856" s="161"/>
      <c r="E1856" s="161"/>
      <c r="F1856" s="254"/>
      <c r="G1856" s="228" t="s">
        <v>361</v>
      </c>
      <c r="H1856" s="160">
        <v>0</v>
      </c>
      <c r="I1856" s="233">
        <f>B1856/M1856</f>
        <v>-64094.88888888889</v>
      </c>
      <c r="K1856" s="231"/>
      <c r="M1856" s="230">
        <v>450</v>
      </c>
    </row>
    <row r="1857" spans="5:13" ht="12.75">
      <c r="E1857" s="12"/>
      <c r="F1857" s="78"/>
      <c r="I1857" s="22"/>
      <c r="M1857" s="2"/>
    </row>
    <row r="1858" spans="8:13" ht="12.75" hidden="1">
      <c r="H1858" s="6">
        <f aca="true" t="shared" si="88" ref="H1858:H1872">H1857-B1858</f>
        <v>0</v>
      </c>
      <c r="I1858" s="22">
        <f aca="true" t="shared" si="89" ref="I1858:I1872">+B1858/M1858</f>
        <v>0</v>
      </c>
      <c r="M1858" s="2">
        <v>500</v>
      </c>
    </row>
    <row r="1859" spans="8:13" ht="12.75" hidden="1">
      <c r="H1859" s="6">
        <f t="shared" si="88"/>
        <v>0</v>
      </c>
      <c r="I1859" s="22">
        <f t="shared" si="89"/>
        <v>0</v>
      </c>
      <c r="M1859" s="2">
        <v>500</v>
      </c>
    </row>
    <row r="1860" spans="8:13" ht="12.75" hidden="1">
      <c r="H1860" s="6">
        <f t="shared" si="88"/>
        <v>0</v>
      </c>
      <c r="I1860" s="22">
        <f t="shared" si="89"/>
        <v>0</v>
      </c>
      <c r="M1860" s="2">
        <v>500</v>
      </c>
    </row>
    <row r="1861" spans="8:13" ht="12.75" hidden="1">
      <c r="H1861" s="6">
        <f t="shared" si="88"/>
        <v>0</v>
      </c>
      <c r="I1861" s="22">
        <f t="shared" si="89"/>
        <v>0</v>
      </c>
      <c r="M1861" s="2">
        <v>500</v>
      </c>
    </row>
    <row r="1862" spans="8:13" ht="12.75" hidden="1">
      <c r="H1862" s="6">
        <f t="shared" si="88"/>
        <v>0</v>
      </c>
      <c r="I1862" s="22">
        <f t="shared" si="89"/>
        <v>0</v>
      </c>
      <c r="M1862" s="2">
        <v>500</v>
      </c>
    </row>
    <row r="1863" spans="8:13" ht="12.75" hidden="1">
      <c r="H1863" s="6">
        <f t="shared" si="88"/>
        <v>0</v>
      </c>
      <c r="I1863" s="22">
        <f t="shared" si="89"/>
        <v>0</v>
      </c>
      <c r="M1863" s="2">
        <v>500</v>
      </c>
    </row>
    <row r="1864" spans="8:13" ht="12.75" hidden="1">
      <c r="H1864" s="6">
        <f t="shared" si="88"/>
        <v>0</v>
      </c>
      <c r="I1864" s="22">
        <f t="shared" si="89"/>
        <v>0</v>
      </c>
      <c r="M1864" s="2">
        <v>500</v>
      </c>
    </row>
    <row r="1865" spans="8:13" ht="12.75" hidden="1">
      <c r="H1865" s="6">
        <f t="shared" si="88"/>
        <v>0</v>
      </c>
      <c r="I1865" s="22">
        <f t="shared" si="89"/>
        <v>0</v>
      </c>
      <c r="M1865" s="2">
        <v>500</v>
      </c>
    </row>
    <row r="1866" spans="8:13" ht="12.75" hidden="1">
      <c r="H1866" s="6">
        <f t="shared" si="88"/>
        <v>0</v>
      </c>
      <c r="I1866" s="22">
        <f t="shared" si="89"/>
        <v>0</v>
      </c>
      <c r="M1866" s="2">
        <v>500</v>
      </c>
    </row>
    <row r="1867" spans="8:13" ht="12.75" hidden="1">
      <c r="H1867" s="6">
        <f t="shared" si="88"/>
        <v>0</v>
      </c>
      <c r="I1867" s="22">
        <f t="shared" si="89"/>
        <v>0</v>
      </c>
      <c r="M1867" s="2">
        <v>500</v>
      </c>
    </row>
    <row r="1868" spans="8:13" ht="12.75" hidden="1">
      <c r="H1868" s="6">
        <f t="shared" si="88"/>
        <v>0</v>
      </c>
      <c r="I1868" s="22">
        <f t="shared" si="89"/>
        <v>0</v>
      </c>
      <c r="M1868" s="2">
        <v>500</v>
      </c>
    </row>
    <row r="1869" spans="8:13" ht="12.75" hidden="1">
      <c r="H1869" s="6">
        <f t="shared" si="88"/>
        <v>0</v>
      </c>
      <c r="I1869" s="22">
        <f t="shared" si="89"/>
        <v>0</v>
      </c>
      <c r="M1869" s="2">
        <v>500</v>
      </c>
    </row>
    <row r="1870" spans="8:13" ht="12.75" hidden="1">
      <c r="H1870" s="6">
        <f t="shared" si="88"/>
        <v>0</v>
      </c>
      <c r="I1870" s="22">
        <f t="shared" si="89"/>
        <v>0</v>
      </c>
      <c r="M1870" s="2">
        <v>500</v>
      </c>
    </row>
    <row r="1871" spans="8:13" ht="12.75" hidden="1">
      <c r="H1871" s="6">
        <f t="shared" si="88"/>
        <v>0</v>
      </c>
      <c r="I1871" s="22">
        <f t="shared" si="89"/>
        <v>0</v>
      </c>
      <c r="M1871" s="2">
        <v>500</v>
      </c>
    </row>
    <row r="1872" spans="8:13" ht="12.75" hidden="1">
      <c r="H1872" s="6">
        <f t="shared" si="88"/>
        <v>0</v>
      </c>
      <c r="I1872" s="22">
        <f t="shared" si="89"/>
        <v>0</v>
      </c>
      <c r="M1872" s="2">
        <v>450</v>
      </c>
    </row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/>
    <row r="2275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2004-04-21T05:05:51Z</cp:lastPrinted>
  <dcterms:created xsi:type="dcterms:W3CDTF">2002-09-25T18:25:46Z</dcterms:created>
  <dcterms:modified xsi:type="dcterms:W3CDTF">2009-03-20T23:46:22Z</dcterms:modified>
  <cp:category/>
  <cp:version/>
  <cp:contentType/>
  <cp:contentStatus/>
</cp:coreProperties>
</file>