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April 09-Summary" sheetId="1" r:id="rId1"/>
    <sheet name="April 09-Detailed" sheetId="2" r:id="rId2"/>
  </sheets>
  <externalReferences>
    <externalReference r:id="rId5"/>
  </externalReferences>
  <definedNames>
    <definedName name="_xlnm.Print_Titles" localSheetId="1">'April 09-Detailed'!$1:$4</definedName>
    <definedName name="_xlnm.Print_Titles" localSheetId="0">'April 09-Summary'!$1:$4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02" authorId="0">
      <text>
        <r>
          <rPr>
            <b/>
            <sz val="8"/>
            <rFont val="Tahoma"/>
            <family val="0"/>
          </rPr>
          <t>user: 735 pounds given to Ofir in UK in March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user</author>
    <author>Sone</author>
    <author>legal01</author>
    <author>LEGAL</author>
    <author>Admin</author>
    <author>media</author>
  </authors>
  <commentList>
    <comment ref="C3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7" authorId="0">
      <text>
        <r>
          <rPr>
            <b/>
            <sz val="8"/>
            <rFont val="Tahoma"/>
            <family val="0"/>
          </rPr>
          <t>i30: No lodging receipt in Ngambe.</t>
        </r>
        <r>
          <rPr>
            <sz val="8"/>
            <rFont val="Tahoma"/>
            <family val="0"/>
          </rPr>
          <t xml:space="preserve">
</t>
        </r>
      </text>
    </comment>
    <comment ref="C56" authorId="0">
      <text>
        <r>
          <rPr>
            <b/>
            <sz val="8"/>
            <rFont val="Tahoma"/>
            <family val="0"/>
          </rPr>
          <t>i30: bought drinks to pierre, informant.</t>
        </r>
        <r>
          <rPr>
            <sz val="8"/>
            <rFont val="Tahoma"/>
            <family val="0"/>
          </rPr>
          <t xml:space="preserve">
</t>
        </r>
      </text>
    </comment>
    <comment ref="C64" authorId="1">
      <text>
        <r>
          <rPr>
            <b/>
            <sz val="8"/>
            <rFont val="Tahoma"/>
            <family val="0"/>
          </rPr>
          <t>hamidou: douala Chimps.</t>
        </r>
        <r>
          <rPr>
            <sz val="8"/>
            <rFont val="Tahoma"/>
            <family val="0"/>
          </rPr>
          <t xml:space="preserve">
</t>
        </r>
      </text>
    </comment>
    <comment ref="C65" authorId="1">
      <text>
        <r>
          <rPr>
            <b/>
            <sz val="8"/>
            <rFont val="Tahoma"/>
            <family val="0"/>
          </rPr>
          <t>hamidou: douala Chimps.</t>
        </r>
        <r>
          <rPr>
            <sz val="8"/>
            <rFont val="Tahoma"/>
            <family val="0"/>
          </rPr>
          <t xml:space="preserve">
</t>
        </r>
      </text>
    </comment>
    <comment ref="C66" authorId="1">
      <text>
        <r>
          <rPr>
            <b/>
            <sz val="8"/>
            <rFont val="Tahoma"/>
            <family val="0"/>
          </rPr>
          <t>hamidou: Douala attempted operations.</t>
        </r>
        <r>
          <rPr>
            <sz val="8"/>
            <rFont val="Tahoma"/>
            <family val="0"/>
          </rPr>
          <t xml:space="preserve">
</t>
        </r>
      </text>
    </comment>
    <comment ref="C70" authorId="0">
      <text>
        <r>
          <rPr>
            <b/>
            <sz val="8"/>
            <rFont val="Tahoma"/>
            <family val="0"/>
          </rPr>
          <t>hamidou: Bonus for the attempted operations in douala.</t>
        </r>
        <r>
          <rPr>
            <sz val="8"/>
            <rFont val="Tahoma"/>
            <family val="0"/>
          </rPr>
          <t xml:space="preserve">
</t>
        </r>
      </text>
    </comment>
    <comment ref="C90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91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92" authorId="0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93" authorId="0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129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35" authorId="0">
      <text>
        <r>
          <rPr>
            <b/>
            <sz val="8"/>
            <rFont val="Tahoma"/>
            <family val="0"/>
          </rPr>
          <t>i35: transport from damas to office to deposite report.</t>
        </r>
        <r>
          <rPr>
            <sz val="8"/>
            <rFont val="Tahoma"/>
            <family val="0"/>
          </rPr>
          <t xml:space="preserve">
</t>
        </r>
      </text>
    </comment>
    <comment ref="C16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6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6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6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6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6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00" authorId="1">
      <text>
        <r>
          <rPr>
            <b/>
            <sz val="8"/>
            <rFont val="Tahoma"/>
            <family val="0"/>
          </rPr>
          <t>i26: coordinating bamenda investigations.</t>
        </r>
        <r>
          <rPr>
            <sz val="8"/>
            <rFont val="Tahoma"/>
            <family val="0"/>
          </rPr>
          <t xml:space="preserve">
</t>
        </r>
      </text>
    </comment>
    <comment ref="C199" authorId="0">
      <text>
        <r>
          <rPr>
            <b/>
            <sz val="8"/>
            <rFont val="Tahoma"/>
            <family val="0"/>
          </rPr>
          <t>i26: Bamenda incestigations.</t>
        </r>
        <r>
          <rPr>
            <sz val="8"/>
            <rFont val="Tahoma"/>
            <family val="0"/>
          </rPr>
          <t xml:space="preserve">
</t>
        </r>
      </text>
    </comment>
    <comment ref="C226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For Operation in Bamenda from 10.04 am to 16.18 pm</t>
        </r>
      </text>
    </comment>
    <comment ref="C229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Ndi Princeley for transport during Internet Undercover and training in Bamenda for 1 day.</t>
        </r>
      </text>
    </comment>
    <comment ref="C227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Ndi Princeley for transport during Internet Undercover and training in Bamenda for 1 day.</t>
        </r>
      </text>
    </comment>
    <comment ref="C224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Ndi Princeley for transport during Internet Undercover and training in Bamenda for 1 day.</t>
        </r>
      </text>
    </comment>
    <comment ref="C223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Ndi Princeley for transport during Internet Undercover and training in Bamenda for 1 day.</t>
        </r>
      </text>
    </comment>
    <comment ref="C270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16" authorId="0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317" authorId="0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318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19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58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359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363" authorId="0">
      <text>
        <r>
          <rPr>
            <b/>
            <sz val="8"/>
            <rFont val="Tahoma"/>
            <family val="0"/>
          </rPr>
          <t>i39: Transport to and fro to the express union to collect budjet for mission.</t>
        </r>
        <r>
          <rPr>
            <sz val="8"/>
            <rFont val="Tahoma"/>
            <family val="0"/>
          </rPr>
          <t xml:space="preserve">
</t>
        </r>
      </text>
    </comment>
    <comment ref="C385" authorId="0">
      <text>
        <r>
          <rPr>
            <b/>
            <sz val="8"/>
            <rFont val="Tahoma"/>
            <family val="0"/>
          </rPr>
          <t>i39: posting of financial report from bafoussam to yaounde throgh kami Express.</t>
        </r>
        <r>
          <rPr>
            <sz val="8"/>
            <rFont val="Tahoma"/>
            <family val="0"/>
          </rPr>
          <t xml:space="preserve">
</t>
        </r>
      </text>
    </comment>
    <comment ref="C396" authorId="0">
      <text>
        <r>
          <rPr>
            <b/>
            <sz val="8"/>
            <rFont val="Tahoma"/>
            <family val="0"/>
          </rPr>
          <t>i30:  Ngambe investigations.</t>
        </r>
        <r>
          <rPr>
            <sz val="8"/>
            <rFont val="Tahoma"/>
            <family val="0"/>
          </rPr>
          <t xml:space="preserve">
</t>
        </r>
      </text>
    </comment>
    <comment ref="C398" authorId="0">
      <text>
        <r>
          <rPr>
            <b/>
            <sz val="8"/>
            <rFont val="Tahoma"/>
            <family val="0"/>
          </rPr>
          <t>julius: Arranfing ngambe Tikar Operations.</t>
        </r>
        <r>
          <rPr>
            <sz val="8"/>
            <rFont val="Tahoma"/>
            <family val="0"/>
          </rPr>
          <t xml:space="preserve">
</t>
        </r>
      </text>
    </comment>
    <comment ref="C401" authorId="0">
      <text>
        <r>
          <rPr>
            <b/>
            <sz val="8"/>
            <rFont val="Tahoma"/>
            <family val="0"/>
          </rPr>
          <t>i30: Ngambe tikar investigations.</t>
        </r>
        <r>
          <rPr>
            <sz val="8"/>
            <rFont val="Tahoma"/>
            <family val="0"/>
          </rPr>
          <t xml:space="preserve">
</t>
        </r>
      </text>
    </comment>
    <comment ref="C403" authorId="0">
      <text>
        <r>
          <rPr>
            <b/>
            <sz val="8"/>
            <rFont val="Tahoma"/>
            <family val="0"/>
          </rPr>
          <t>i30: Ngambe tikar investigations.</t>
        </r>
        <r>
          <rPr>
            <sz val="8"/>
            <rFont val="Tahoma"/>
            <family val="0"/>
          </rPr>
          <t xml:space="preserve">
</t>
        </r>
      </text>
    </comment>
    <comment ref="C409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1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1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1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1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19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34" authorId="0">
      <text>
        <r>
          <rPr>
            <b/>
            <sz val="8"/>
            <rFont val="Tahoma"/>
            <family val="0"/>
          </rPr>
          <t>i30: No lodging receipt in Ngambe.</t>
        </r>
        <r>
          <rPr>
            <sz val="8"/>
            <rFont val="Tahoma"/>
            <family val="0"/>
          </rPr>
          <t xml:space="preserve">
</t>
        </r>
      </text>
    </comment>
    <comment ref="C435" authorId="0">
      <text>
        <r>
          <rPr>
            <b/>
            <sz val="8"/>
            <rFont val="Tahoma"/>
            <family val="0"/>
          </rPr>
          <t>i30: No lodging receipt in Ngambe.</t>
        </r>
        <r>
          <rPr>
            <sz val="8"/>
            <rFont val="Tahoma"/>
            <family val="0"/>
          </rPr>
          <t xml:space="preserve">
</t>
        </r>
      </text>
    </comment>
    <comment ref="C436" authorId="0">
      <text>
        <r>
          <rPr>
            <b/>
            <sz val="8"/>
            <rFont val="Tahoma"/>
            <family val="0"/>
          </rPr>
          <t>i30: No lodging receipt in Ngambe.</t>
        </r>
        <r>
          <rPr>
            <sz val="8"/>
            <rFont val="Tahoma"/>
            <family val="0"/>
          </rPr>
          <t xml:space="preserve">
</t>
        </r>
      </text>
    </comment>
    <comment ref="C437" authorId="0">
      <text>
        <r>
          <rPr>
            <b/>
            <sz val="8"/>
            <rFont val="Tahoma"/>
            <family val="0"/>
          </rPr>
          <t>i30: No lodging receipt in Ngambe.</t>
        </r>
        <r>
          <rPr>
            <sz val="8"/>
            <rFont val="Tahoma"/>
            <family val="0"/>
          </rPr>
          <t xml:space="preserve">
</t>
        </r>
      </text>
    </comment>
    <comment ref="C438" authorId="0">
      <text>
        <r>
          <rPr>
            <b/>
            <sz val="8"/>
            <rFont val="Tahoma"/>
            <family val="0"/>
          </rPr>
          <t>i30: No lodging receipt in Ngambe.</t>
        </r>
        <r>
          <rPr>
            <sz val="8"/>
            <rFont val="Tahoma"/>
            <family val="0"/>
          </rPr>
          <t xml:space="preserve">
</t>
        </r>
      </text>
    </comment>
    <comment ref="C439" authorId="0">
      <text>
        <r>
          <rPr>
            <b/>
            <sz val="8"/>
            <rFont val="Tahoma"/>
            <family val="0"/>
          </rPr>
          <t>i30: No lodging receipt in Ngambe.</t>
        </r>
        <r>
          <rPr>
            <sz val="8"/>
            <rFont val="Tahoma"/>
            <family val="0"/>
          </rPr>
          <t xml:space="preserve">
</t>
        </r>
      </text>
    </comment>
    <comment ref="C440" authorId="0">
      <text>
        <r>
          <rPr>
            <b/>
            <sz val="8"/>
            <rFont val="Tahoma"/>
            <family val="0"/>
          </rPr>
          <t>i30: No lodging receipt in Ngambe.</t>
        </r>
        <r>
          <rPr>
            <sz val="8"/>
            <rFont val="Tahoma"/>
            <family val="0"/>
          </rPr>
          <t xml:space="preserve">
</t>
        </r>
      </text>
    </comment>
    <comment ref="C503" authorId="0">
      <text>
        <r>
          <rPr>
            <b/>
            <sz val="8"/>
            <rFont val="Tahoma"/>
            <family val="0"/>
          </rPr>
          <t>i33:</t>
        </r>
        <r>
          <rPr>
            <sz val="8"/>
            <rFont val="Tahoma"/>
            <family val="0"/>
          </rPr>
          <t xml:space="preserve">
 Ngambe tikar investigations.Giving detailed informations to office concerning dealer.</t>
        </r>
      </text>
    </comment>
    <comment ref="C505" authorId="0">
      <text>
        <r>
          <rPr>
            <b/>
            <sz val="8"/>
            <rFont val="Tahoma"/>
            <family val="0"/>
          </rPr>
          <t>i26: Ngambe tikar investigations.</t>
        </r>
        <r>
          <rPr>
            <sz val="8"/>
            <rFont val="Tahoma"/>
            <family val="0"/>
          </rPr>
          <t xml:space="preserve">
</t>
        </r>
      </text>
    </comment>
    <comment ref="C518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519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520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521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522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523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524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525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526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516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517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541" authorId="0">
      <text>
        <r>
          <rPr>
            <b/>
            <sz val="8"/>
            <rFont val="Tahoma"/>
            <family val="0"/>
          </rPr>
          <t>i33: No lodging receipt in ngambe. A remote area.</t>
        </r>
        <r>
          <rPr>
            <sz val="8"/>
            <rFont val="Tahoma"/>
            <family val="0"/>
          </rPr>
          <t xml:space="preserve">
</t>
        </r>
      </text>
    </comment>
    <comment ref="C600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1 day transport for internet undercover and training in Buea.
evalution is being done over the phone and he also have to provide some informations and scammers addresses to sone.</t>
        </r>
      </text>
    </comment>
    <comment ref="C629" authorId="0">
      <text>
        <r>
          <rPr>
            <b/>
            <sz val="8"/>
            <rFont val="Tahoma"/>
            <family val="0"/>
          </rPr>
          <t>i26: Buea investigations.</t>
        </r>
        <r>
          <rPr>
            <sz val="8"/>
            <rFont val="Tahoma"/>
            <family val="0"/>
          </rPr>
          <t xml:space="preserve">
</t>
        </r>
      </text>
    </comment>
    <comment ref="C630" authorId="0">
      <text>
        <r>
          <rPr>
            <b/>
            <sz val="8"/>
            <rFont val="Tahoma"/>
            <family val="0"/>
          </rPr>
          <t>i26: Buea investigations.</t>
        </r>
        <r>
          <rPr>
            <sz val="8"/>
            <rFont val="Tahoma"/>
            <family val="0"/>
          </rPr>
          <t xml:space="preserve">
</t>
        </r>
      </text>
    </comment>
    <comment ref="C632" authorId="0">
      <text>
        <r>
          <rPr>
            <b/>
            <sz val="8"/>
            <rFont val="Tahoma"/>
            <family val="0"/>
          </rPr>
          <t>i26: Bamenda investigations.</t>
        </r>
        <r>
          <rPr>
            <sz val="8"/>
            <rFont val="Tahoma"/>
            <family val="0"/>
          </rPr>
          <t xml:space="preserve">
</t>
        </r>
      </text>
    </comment>
    <comment ref="C642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car used during operation attempt from 11.00 am to 4:47 pm</t>
        </r>
      </text>
    </comment>
    <comment ref="C644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car used during operation attempt in Bamenda from 10 am to 3.30 pm.</t>
        </r>
      </text>
    </comment>
    <comment ref="C648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Lodging for 29/04 was already paid and we had to travel during the night to go up to Bamenda for the continuation of pursuit of target internet wildlife dealer</t>
        </r>
      </text>
    </comment>
    <comment ref="C649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Arrived Bamenda at 4.00 am and needed a place to rest, change and keep luggage.</t>
        </r>
      </text>
    </comment>
    <comment ref="C663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Copies of e-mail correspondences with target internet wildlife dealer used for case files.</t>
        </r>
      </text>
    </comment>
    <comment ref="C674" authorId="1">
      <text>
        <r>
          <rPr>
            <b/>
            <sz val="8"/>
            <rFont val="Tahoma"/>
            <family val="0"/>
          </rPr>
          <t>i26: Coordinating investigations in Limbe and Douala.</t>
        </r>
        <r>
          <rPr>
            <sz val="8"/>
            <rFont val="Tahoma"/>
            <family val="0"/>
          </rPr>
          <t xml:space="preserve">
</t>
        </r>
      </text>
    </comment>
    <comment ref="C675" authorId="1">
      <text>
        <r>
          <rPr>
            <b/>
            <sz val="8"/>
            <rFont val="Tahoma"/>
            <family val="0"/>
          </rPr>
          <t>i26: Coordinating investigations in Limbe and Douala.</t>
        </r>
        <r>
          <rPr>
            <sz val="8"/>
            <rFont val="Tahoma"/>
            <family val="0"/>
          </rPr>
          <t xml:space="preserve">
</t>
        </r>
      </text>
    </comment>
    <comment ref="C678" authorId="1">
      <text>
        <r>
          <rPr>
            <b/>
            <sz val="8"/>
            <rFont val="Tahoma"/>
            <family val="0"/>
          </rPr>
          <t>i26: Coordinating investigations.</t>
        </r>
        <r>
          <rPr>
            <sz val="8"/>
            <rFont val="Tahoma"/>
            <family val="0"/>
          </rPr>
          <t xml:space="preserve">
</t>
        </r>
      </text>
    </comment>
    <comment ref="C679" authorId="1">
      <text>
        <r>
          <rPr>
            <b/>
            <sz val="8"/>
            <rFont val="Tahoma"/>
            <family val="0"/>
          </rPr>
          <t>Larry: bamenda investigations.</t>
        </r>
        <r>
          <rPr>
            <sz val="8"/>
            <rFont val="Tahoma"/>
            <family val="0"/>
          </rPr>
          <t xml:space="preserve">
</t>
        </r>
      </text>
    </comment>
    <comment ref="C680" authorId="1">
      <text>
        <r>
          <rPr>
            <b/>
            <sz val="8"/>
            <rFont val="Tahoma"/>
            <family val="0"/>
          </rPr>
          <t>i26: coordinating Ngamber investigations.</t>
        </r>
        <r>
          <rPr>
            <sz val="8"/>
            <rFont val="Tahoma"/>
            <family val="0"/>
          </rPr>
          <t xml:space="preserve">
</t>
        </r>
      </text>
    </comment>
    <comment ref="C682" authorId="0">
      <text>
        <r>
          <rPr>
            <b/>
            <sz val="8"/>
            <rFont val="Tahoma"/>
            <family val="0"/>
          </rPr>
          <t>i26: Ngambe Investigations.</t>
        </r>
        <r>
          <rPr>
            <sz val="8"/>
            <rFont val="Tahoma"/>
            <family val="0"/>
          </rPr>
          <t xml:space="preserve">
</t>
        </r>
      </text>
    </comment>
    <comment ref="C683" authorId="0">
      <text>
        <r>
          <rPr>
            <b/>
            <sz val="8"/>
            <rFont val="Tahoma"/>
            <family val="0"/>
          </rPr>
          <t>i26: arranging  Ngambe operations.</t>
        </r>
        <r>
          <rPr>
            <sz val="8"/>
            <rFont val="Tahoma"/>
            <family val="0"/>
          </rPr>
          <t xml:space="preserve">
</t>
        </r>
      </text>
    </comment>
    <comment ref="C684" authorId="0">
      <text>
        <r>
          <rPr>
            <b/>
            <sz val="8"/>
            <rFont val="Tahoma"/>
            <family val="0"/>
          </rPr>
          <t>i26: Bamenda internet investigations.</t>
        </r>
        <r>
          <rPr>
            <sz val="8"/>
            <rFont val="Tahoma"/>
            <family val="0"/>
          </rPr>
          <t xml:space="preserve">
</t>
        </r>
      </text>
    </comment>
    <comment ref="C685" authorId="0">
      <text>
        <r>
          <rPr>
            <b/>
            <sz val="8"/>
            <rFont val="Tahoma"/>
            <family val="0"/>
          </rPr>
          <t>i26: arranging ngambe tikar operations.</t>
        </r>
        <r>
          <rPr>
            <sz val="8"/>
            <rFont val="Tahoma"/>
            <family val="0"/>
          </rPr>
          <t xml:space="preserve">
</t>
        </r>
      </text>
    </comment>
    <comment ref="C686" authorId="0">
      <text>
        <r>
          <rPr>
            <b/>
            <sz val="8"/>
            <rFont val="Tahoma"/>
            <family val="0"/>
          </rPr>
          <t>i26: coordinating ngambe tikar investigations.</t>
        </r>
        <r>
          <rPr>
            <sz val="8"/>
            <rFont val="Tahoma"/>
            <family val="0"/>
          </rPr>
          <t xml:space="preserve">
</t>
        </r>
      </text>
    </comment>
    <comment ref="C728" authorId="0">
      <text>
        <r>
          <rPr>
            <b/>
            <sz val="8"/>
            <rFont val="Tahoma"/>
            <family val="0"/>
          </rPr>
          <t>i35: transport to the office to plan for muyuka mission.</t>
        </r>
        <r>
          <rPr>
            <sz val="8"/>
            <rFont val="Tahoma"/>
            <family val="0"/>
          </rPr>
          <t xml:space="preserve">
</t>
        </r>
      </text>
    </comment>
    <comment ref="C730" authorId="0">
      <text>
        <r>
          <rPr>
            <b/>
            <sz val="8"/>
            <rFont val="Tahoma"/>
            <family val="0"/>
          </rPr>
          <t>i35: muyuka-ekona
ekona-muea
muea-ekona
ekona-muyuka.</t>
        </r>
        <r>
          <rPr>
            <sz val="8"/>
            <rFont val="Tahoma"/>
            <family val="0"/>
          </rPr>
          <t xml:space="preserve">
</t>
        </r>
      </text>
    </comment>
    <comment ref="C542" authorId="0">
      <text>
        <r>
          <rPr>
            <b/>
            <sz val="8"/>
            <rFont val="Tahoma"/>
            <family val="0"/>
          </rPr>
          <t>i33: No lodging receipt in ngambe. A remote area.</t>
        </r>
        <r>
          <rPr>
            <sz val="8"/>
            <rFont val="Tahoma"/>
            <family val="0"/>
          </rPr>
          <t xml:space="preserve">
</t>
        </r>
      </text>
    </comment>
    <comment ref="C543" authorId="0">
      <text>
        <r>
          <rPr>
            <b/>
            <sz val="8"/>
            <rFont val="Tahoma"/>
            <family val="0"/>
          </rPr>
          <t>i33: No lodging receipt in ngambe. A remote area.</t>
        </r>
        <r>
          <rPr>
            <sz val="8"/>
            <rFont val="Tahoma"/>
            <family val="0"/>
          </rPr>
          <t xml:space="preserve">
</t>
        </r>
      </text>
    </comment>
    <comment ref="C544" authorId="0">
      <text>
        <r>
          <rPr>
            <b/>
            <sz val="8"/>
            <rFont val="Tahoma"/>
            <family val="0"/>
          </rPr>
          <t>i33: No lodging receipt in ngambe. A remote area.</t>
        </r>
        <r>
          <rPr>
            <sz val="8"/>
            <rFont val="Tahoma"/>
            <family val="0"/>
          </rPr>
          <t xml:space="preserve">
</t>
        </r>
      </text>
    </comment>
    <comment ref="C545" authorId="0">
      <text>
        <r>
          <rPr>
            <b/>
            <sz val="8"/>
            <rFont val="Tahoma"/>
            <family val="0"/>
          </rPr>
          <t>i33: No lodging receipt in ngambe. A remote area.</t>
        </r>
        <r>
          <rPr>
            <sz val="8"/>
            <rFont val="Tahoma"/>
            <family val="0"/>
          </rPr>
          <t xml:space="preserve">
</t>
        </r>
      </text>
    </comment>
    <comment ref="C831" authorId="1">
      <text>
        <r>
          <rPr>
            <b/>
            <sz val="8"/>
            <rFont val="Tahoma"/>
            <family val="0"/>
          </rPr>
          <t>alain: Limbe case.</t>
        </r>
        <r>
          <rPr>
            <sz val="8"/>
            <rFont val="Tahoma"/>
            <family val="0"/>
          </rPr>
          <t xml:space="preserve">
</t>
        </r>
      </text>
    </comment>
    <comment ref="C836" authorId="1">
      <text>
        <r>
          <rPr>
            <b/>
            <sz val="8"/>
            <rFont val="Tahoma"/>
            <family val="0"/>
          </rPr>
          <t>alain: Buea investigations.</t>
        </r>
        <r>
          <rPr>
            <sz val="8"/>
            <rFont val="Tahoma"/>
            <family val="0"/>
          </rPr>
          <t xml:space="preserve">
</t>
        </r>
      </text>
    </comment>
    <comment ref="C838" authorId="0">
      <text>
        <r>
          <rPr>
            <b/>
            <sz val="8"/>
            <rFont val="Tahoma"/>
            <family val="0"/>
          </rPr>
          <t>alain:arranging ngambe operations. Ngambe.</t>
        </r>
        <r>
          <rPr>
            <sz val="8"/>
            <rFont val="Tahoma"/>
            <family val="0"/>
          </rPr>
          <t xml:space="preserve">
</t>
        </r>
      </text>
    </comment>
    <comment ref="C839" authorId="0">
      <text>
        <r>
          <rPr>
            <b/>
            <sz val="8"/>
            <rFont val="Tahoma"/>
            <family val="0"/>
          </rPr>
          <t>alain: Planning ngambe tikar Operations.</t>
        </r>
        <r>
          <rPr>
            <sz val="8"/>
            <rFont val="Tahoma"/>
            <family val="0"/>
          </rPr>
          <t xml:space="preserve">
</t>
        </r>
      </text>
    </comment>
    <comment ref="C840" authorId="0">
      <text>
        <r>
          <rPr>
            <b/>
            <sz val="8"/>
            <rFont val="Tahoma"/>
            <family val="0"/>
          </rPr>
          <t>alain: arranging Ngambe Tikar operations.</t>
        </r>
        <r>
          <rPr>
            <sz val="8"/>
            <rFont val="Tahoma"/>
            <family val="0"/>
          </rPr>
          <t xml:space="preserve">
</t>
        </r>
      </text>
    </comment>
    <comment ref="C841" authorId="0">
      <text>
        <r>
          <rPr>
            <b/>
            <sz val="8"/>
            <rFont val="Tahoma"/>
            <family val="0"/>
          </rPr>
          <t>alain: arranging ngambe tikar operations.</t>
        </r>
        <r>
          <rPr>
            <sz val="8"/>
            <rFont val="Tahoma"/>
            <family val="0"/>
          </rPr>
          <t xml:space="preserve">
</t>
        </r>
      </text>
    </comment>
    <comment ref="C842" authorId="0">
      <text>
        <r>
          <rPr>
            <b/>
            <sz val="8"/>
            <rFont val="Tahoma"/>
            <family val="0"/>
          </rPr>
          <t>alain: Buea case.</t>
        </r>
        <r>
          <rPr>
            <sz val="8"/>
            <rFont val="Tahoma"/>
            <family val="0"/>
          </rPr>
          <t xml:space="preserve">
</t>
        </r>
      </text>
    </comment>
    <comment ref="C843" authorId="0">
      <text>
        <r>
          <rPr>
            <b/>
            <sz val="8"/>
            <rFont val="Tahoma"/>
            <family val="0"/>
          </rPr>
          <t>alain: Buea Internet investigations.</t>
        </r>
        <r>
          <rPr>
            <sz val="8"/>
            <rFont val="Tahoma"/>
            <family val="0"/>
          </rPr>
          <t xml:space="preserve">
</t>
        </r>
      </text>
    </comment>
    <comment ref="C868" authorId="1">
      <text>
        <r>
          <rPr>
            <b/>
            <sz val="8"/>
            <rFont val="Tahoma"/>
            <family val="0"/>
          </rPr>
          <t>josia: OP Douala.</t>
        </r>
        <r>
          <rPr>
            <sz val="8"/>
            <rFont val="Tahoma"/>
            <family val="0"/>
          </rPr>
          <t xml:space="preserve">
</t>
        </r>
      </text>
    </comment>
    <comment ref="C881" authorId="0">
      <text>
        <r>
          <rPr>
            <b/>
            <sz val="8"/>
            <rFont val="Tahoma"/>
            <family val="0"/>
          </rPr>
          <t>josia: Mamfe case.</t>
        </r>
        <r>
          <rPr>
            <sz val="8"/>
            <rFont val="Tahoma"/>
            <family val="0"/>
          </rPr>
          <t xml:space="preserve">
</t>
        </r>
      </text>
    </comment>
    <comment ref="C883" authorId="0">
      <text>
        <r>
          <rPr>
            <b/>
            <sz val="8"/>
            <rFont val="Tahoma"/>
            <family val="0"/>
          </rPr>
          <t>marius: assisting in the arrangement of ngambe tikar operations.</t>
        </r>
        <r>
          <rPr>
            <sz val="8"/>
            <rFont val="Tahoma"/>
            <family val="0"/>
          </rPr>
          <t xml:space="preserve">
</t>
        </r>
      </text>
    </comment>
    <comment ref="C884" authorId="3">
      <text>
        <r>
          <rPr>
            <b/>
            <sz val="8"/>
            <rFont val="Tahoma"/>
            <family val="0"/>
          </rPr>
          <t>Josias: called Ofir from a call box in mamfe</t>
        </r>
        <r>
          <rPr>
            <sz val="8"/>
            <rFont val="Tahoma"/>
            <family val="0"/>
          </rPr>
          <t xml:space="preserve">
</t>
        </r>
      </text>
    </comment>
    <comment ref="C888" authorId="3">
      <text>
        <r>
          <rPr>
            <b/>
            <sz val="8"/>
            <rFont val="Tahoma"/>
            <family val="0"/>
          </rPr>
          <t>Alain: In Buea to check Emails sent by philip and Andy</t>
        </r>
        <r>
          <rPr>
            <sz val="8"/>
            <rFont val="Tahoma"/>
            <family val="0"/>
          </rPr>
          <t xml:space="preserve">
</t>
        </r>
      </text>
    </comment>
    <comment ref="C915" authorId="4">
      <text>
        <r>
          <rPr>
            <b/>
            <sz val="8"/>
            <rFont val="Tahoma"/>
            <family val="0"/>
          </rPr>
          <t>LEGAL:</t>
        </r>
        <r>
          <rPr>
            <sz val="8"/>
            <rFont val="Tahoma"/>
            <family val="0"/>
          </rPr>
          <t xml:space="preserve">
travel overnight</t>
        </r>
      </text>
    </comment>
    <comment ref="C919" authorId="5">
      <text>
        <r>
          <rPr>
            <b/>
            <sz val="8"/>
            <rFont val="Tahoma"/>
            <family val="0"/>
          </rPr>
          <t>JOSIAS: auto-car stop arrived BUEA  a bit late and a needed to move immediatly to KUMBA to arrive MANFE as early as possible</t>
        </r>
        <r>
          <rPr>
            <sz val="8"/>
            <rFont val="Tahoma"/>
            <family val="0"/>
          </rPr>
          <t xml:space="preserve">
</t>
        </r>
      </text>
    </comment>
    <comment ref="C934" authorId="5">
      <text>
        <r>
          <rPr>
            <b/>
            <sz val="8"/>
            <rFont val="Tahoma"/>
            <family val="0"/>
          </rPr>
          <t>felix: got a call from sone already in bafousam returning to yde that I had to return to bamenda</t>
        </r>
        <r>
          <rPr>
            <sz val="8"/>
            <rFont val="Tahoma"/>
            <family val="0"/>
          </rPr>
          <t xml:space="preserve">
</t>
        </r>
      </text>
    </comment>
    <comment ref="C937" authorId="5">
      <text>
        <r>
          <rPr>
            <b/>
            <sz val="8"/>
            <rFont val="Tahoma"/>
            <family val="0"/>
          </rPr>
          <t>felix: hire bike from Ntui to sa'a with Abo because there was not car leaving Ntui for yde</t>
        </r>
        <r>
          <rPr>
            <sz val="8"/>
            <rFont val="Tahoma"/>
            <family val="0"/>
          </rPr>
          <t xml:space="preserve">
</t>
        </r>
      </text>
    </comment>
    <comment ref="C948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dla,   hired a taxi for two hours day of an attempted operation in bonaberi</t>
        </r>
      </text>
    </comment>
    <comment ref="C949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taxi in yde</t>
        </r>
      </text>
    </comment>
    <comment ref="C967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special taxi in b'da, arrived at 5.00</t>
        </r>
      </text>
    </comment>
    <comment ref="C971" authorId="5">
      <text>
        <r>
          <rPr>
            <b/>
            <sz val="8"/>
            <rFont val="Tahoma"/>
            <family val="0"/>
          </rPr>
          <t>Josias:</t>
        </r>
        <r>
          <rPr>
            <b/>
            <sz val="8"/>
            <rFont val="Tahoma"/>
            <family val="2"/>
          </rPr>
          <t>The day I went in search of elements for the Ngambe Tikar operation (PJ, DPPJ, DST, GMI, Gemdrmrie)</t>
        </r>
      </text>
    </comment>
    <comment ref="C1015" authorId="4">
      <text>
        <r>
          <rPr>
            <b/>
            <sz val="8"/>
            <rFont val="Tahoma"/>
            <family val="0"/>
          </rPr>
          <t>Aime: Special taxi arrived in Yaounde at 1AM</t>
        </r>
        <r>
          <rPr>
            <sz val="8"/>
            <rFont val="Tahoma"/>
            <family val="0"/>
          </rPr>
          <t xml:space="preserve">
</t>
        </r>
      </text>
    </comment>
    <comment ref="C1091" authorId="5">
      <text>
        <r>
          <rPr>
            <b/>
            <sz val="8"/>
            <rFont val="Tahoma"/>
            <family val="0"/>
          </rPr>
          <t>Josias: Mineral water in Mamfe</t>
        </r>
        <r>
          <rPr>
            <sz val="8"/>
            <rFont val="Tahoma"/>
            <family val="0"/>
          </rPr>
          <t xml:space="preserve">
</t>
        </r>
      </text>
    </comment>
    <comment ref="C1093" authorId="5">
      <text>
        <r>
          <rPr>
            <b/>
            <sz val="8"/>
            <rFont val="Tahoma"/>
            <family val="0"/>
          </rPr>
          <t>Josias: Mineral water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in Mamfe</t>
        </r>
      </text>
    </comment>
    <comment ref="C1112" authorId="5">
      <text>
        <r>
          <rPr>
            <b/>
            <sz val="8"/>
            <rFont val="Tahoma"/>
            <family val="0"/>
          </rPr>
          <t>felix: mineral water in Ntui</t>
        </r>
        <r>
          <rPr>
            <sz val="8"/>
            <rFont val="Tahoma"/>
            <family val="0"/>
          </rPr>
          <t xml:space="preserve">
</t>
        </r>
      </text>
    </comment>
    <comment ref="C1116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yde, photocopy of sama's case file to give to maitre djodo</t>
        </r>
      </text>
    </comment>
    <comment ref="C1117" authorId="3">
      <text>
        <r>
          <rPr>
            <b/>
            <sz val="8"/>
            <rFont val="Tahoma"/>
            <family val="0"/>
          </rPr>
          <t xml:space="preserve">Alain:  printed letter </t>
        </r>
        <r>
          <rPr>
            <b/>
            <sz val="8"/>
            <rFont val="Tahoma"/>
            <family val="2"/>
          </rPr>
          <t>of Andy and email of Philip about AWUNGANYI case in Buea</t>
        </r>
      </text>
    </comment>
    <comment ref="C1118" authorId="3">
      <text>
        <r>
          <rPr>
            <b/>
            <sz val="8"/>
            <rFont val="Tahoma"/>
            <family val="0"/>
          </rPr>
          <t>Alain: letter of Andy and email of Philip about AWUNGANYI case</t>
        </r>
        <r>
          <rPr>
            <sz val="8"/>
            <rFont val="Tahoma"/>
            <family val="0"/>
          </rPr>
          <t xml:space="preserve">
</t>
        </r>
      </text>
    </comment>
    <comment ref="C1119" authorId="4">
      <text>
        <r>
          <rPr>
            <b/>
            <sz val="8"/>
            <rFont val="Tahoma"/>
            <family val="0"/>
          </rPr>
          <t xml:space="preserve">Aime: case file of Maha jean and Fotso Innocent </t>
        </r>
      </text>
    </comment>
    <comment ref="C1120" authorId="3">
      <text>
        <r>
          <rPr>
            <b/>
            <sz val="8"/>
            <rFont val="Tahoma"/>
            <family val="0"/>
          </rPr>
          <t>Aimé: for the legal work</t>
        </r>
        <r>
          <rPr>
            <sz val="8"/>
            <rFont val="Tahoma"/>
            <family val="0"/>
          </rPr>
          <t xml:space="preserve">
</t>
        </r>
      </text>
    </comment>
    <comment ref="C1121" authorId="3">
      <text>
        <r>
          <rPr>
            <b/>
            <sz val="8"/>
            <rFont val="Tahoma"/>
            <family val="0"/>
          </rPr>
          <t>Aimé: photocopy of 15 legal kit (600 pages), 15 legal work (212 pages), hearing feedback  form (20 pages) and check list  for court hearing (20 pages)</t>
        </r>
        <r>
          <rPr>
            <sz val="8"/>
            <rFont val="Tahoma"/>
            <family val="0"/>
          </rPr>
          <t xml:space="preserve">
</t>
        </r>
      </text>
    </comment>
    <comment ref="C1122" authorId="3">
      <text>
        <r>
          <rPr>
            <b/>
            <sz val="8"/>
            <rFont val="Tahoma"/>
            <family val="0"/>
          </rPr>
          <t>Felix: photocopies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of warrant and complaint letter for the operation</t>
        </r>
      </text>
    </comment>
    <comment ref="C1123" authorId="3">
      <text>
        <r>
          <rPr>
            <b/>
            <sz val="8"/>
            <rFont val="Tahoma"/>
            <family val="0"/>
          </rPr>
          <t>Felix: photocopies of authorisation to visit prisons</t>
        </r>
        <r>
          <rPr>
            <sz val="8"/>
            <rFont val="Tahoma"/>
            <family val="0"/>
          </rPr>
          <t xml:space="preserve">
</t>
        </r>
      </text>
    </comment>
    <comment ref="C1127" authorId="4">
      <text>
        <r>
          <rPr>
            <b/>
            <sz val="8"/>
            <rFont val="Tahoma"/>
            <family val="0"/>
          </rPr>
          <t>Alain: 30 000 Fcfa debt paid for the travel from Kumba to Mamfe due dated on the 25/03/09 for the case Agbor and others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50 000 Fcfa unpaid travel expenses from Kumba to Mamfe due dated on the 15/04/09 (iza and others)  </t>
        </r>
      </text>
    </comment>
    <comment ref="C1130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professional fees paid for the case of Siani in Douala</t>
        </r>
      </text>
    </comment>
    <comment ref="C1131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professional fees paid for sama case in yde</t>
        </r>
      </text>
    </comment>
    <comment ref="C1132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transport and logistics from Bamenda to limbe for the case of Sullivan and Ntoutou</t>
        </r>
      </text>
    </comment>
    <comment ref="C1133" authorId="5">
      <text>
        <r>
          <rPr>
            <b/>
            <sz val="8"/>
            <rFont val="Tahoma"/>
            <family val="0"/>
          </rPr>
          <t>Josias: Logistics and transport from Kumba to Mamfe for the case of Agbor and others</t>
        </r>
        <r>
          <rPr>
            <sz val="8"/>
            <rFont val="Tahoma"/>
            <family val="0"/>
          </rPr>
          <t xml:space="preserve">
</t>
        </r>
      </text>
    </comment>
    <comment ref="C1211" authorId="0">
      <text>
        <r>
          <rPr>
            <b/>
            <sz val="8"/>
            <rFont val="Tahoma"/>
            <family val="0"/>
          </rPr>
          <t>anna: first may preperations.</t>
        </r>
        <r>
          <rPr>
            <sz val="8"/>
            <rFont val="Tahoma"/>
            <family val="0"/>
          </rPr>
          <t xml:space="preserve">
</t>
        </r>
      </text>
    </comment>
    <comment ref="C1212" authorId="0">
      <text>
        <r>
          <rPr>
            <b/>
            <sz val="8"/>
            <rFont val="Tahoma"/>
            <family val="0"/>
          </rPr>
          <t>anna: first may preperations.</t>
        </r>
        <r>
          <rPr>
            <sz val="8"/>
            <rFont val="Tahoma"/>
            <family val="0"/>
          </rPr>
          <t xml:space="preserve">
</t>
        </r>
      </text>
    </comment>
    <comment ref="C1216" authorId="6">
      <text>
        <r>
          <rPr>
            <b/>
            <sz val="8"/>
            <rFont val="Tahoma"/>
            <family val="0"/>
          </rPr>
          <t xml:space="preserve">Anna: Work in cyber café on the internet to check, read, and reply Ofir's mails. For there was electricity power failure in the office. </t>
        </r>
        <r>
          <rPr>
            <sz val="8"/>
            <rFont val="Tahoma"/>
            <family val="0"/>
          </rPr>
          <t xml:space="preserve">
</t>
        </r>
      </text>
    </comment>
    <comment ref="C1340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341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343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344" authorId="6">
      <text>
        <r>
          <rPr>
            <b/>
            <sz val="8"/>
            <rFont val="Tahoma"/>
            <family val="0"/>
          </rPr>
          <t>Anna: weekly review of newspaper in the office</t>
        </r>
        <r>
          <rPr>
            <sz val="8"/>
            <rFont val="Tahoma"/>
            <family val="0"/>
          </rPr>
          <t xml:space="preserve">
</t>
        </r>
      </text>
    </comment>
    <comment ref="C1345" authorId="1">
      <text>
        <r>
          <rPr>
            <b/>
            <sz val="8"/>
            <rFont val="Tahoma"/>
            <family val="0"/>
          </rPr>
          <t>Eric: Photocopies of media info kits</t>
        </r>
        <r>
          <rPr>
            <sz val="8"/>
            <rFont val="Tahoma"/>
            <family val="0"/>
          </rPr>
          <t xml:space="preserve">
</t>
        </r>
      </text>
    </comment>
    <comment ref="C1346" authorId="6">
      <text>
        <r>
          <rPr>
            <b/>
            <sz val="8"/>
            <rFont val="Tahoma"/>
            <family val="0"/>
          </rPr>
          <t>Eric: for the filing of media kits, photocopy of newspaper and letters.</t>
        </r>
        <r>
          <rPr>
            <sz val="8"/>
            <rFont val="Tahoma"/>
            <family val="0"/>
          </rPr>
          <t xml:space="preserve">
</t>
        </r>
      </text>
    </comment>
    <comment ref="C1351" authorId="1">
      <text>
        <r>
          <rPr>
            <b/>
            <sz val="8"/>
            <rFont val="Tahoma"/>
            <family val="0"/>
          </rPr>
          <t>Eric: Printing of 1st Edition of Wildlife Justice Journal for media meeting and information kits</t>
        </r>
        <r>
          <rPr>
            <sz val="8"/>
            <rFont val="Tahoma"/>
            <family val="0"/>
          </rPr>
          <t xml:space="preserve">
</t>
        </r>
      </text>
    </comment>
    <comment ref="C1353" authorId="1">
      <text>
        <r>
          <rPr>
            <b/>
            <sz val="8"/>
            <rFont val="Tahoma"/>
            <family val="0"/>
          </rPr>
          <t>Eric: Photocopies of media info kits</t>
        </r>
        <r>
          <rPr>
            <sz val="8"/>
            <rFont val="Tahoma"/>
            <family val="0"/>
          </rPr>
          <t xml:space="preserve">
</t>
        </r>
      </text>
    </comment>
    <comment ref="C1356" authorId="1">
      <text>
        <r>
          <rPr>
            <b/>
            <sz val="8"/>
            <rFont val="Tahoma"/>
            <family val="0"/>
          </rPr>
          <t>Eric: Photocopy of info kit</t>
        </r>
        <r>
          <rPr>
            <sz val="8"/>
            <rFont val="Tahoma"/>
            <family val="0"/>
          </rPr>
          <t xml:space="preserve">
</t>
        </r>
      </text>
    </comment>
    <comment ref="C1818" authorId="1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1831" authorId="0">
      <text>
        <r>
          <rPr>
            <b/>
            <sz val="8"/>
            <rFont val="Tahoma"/>
            <family val="0"/>
          </rPr>
          <t>emeline: called ofir in UK.</t>
        </r>
        <r>
          <rPr>
            <sz val="8"/>
            <rFont val="Tahoma"/>
            <family val="0"/>
          </rPr>
          <t xml:space="preserve">
</t>
        </r>
      </text>
    </comment>
    <comment ref="C1832" authorId="0">
      <text>
        <r>
          <rPr>
            <b/>
            <sz val="8"/>
            <rFont val="Tahoma"/>
            <family val="0"/>
          </rPr>
          <t>emeline: called ofir in UK.</t>
        </r>
        <r>
          <rPr>
            <sz val="8"/>
            <rFont val="Tahoma"/>
            <family val="0"/>
          </rPr>
          <t xml:space="preserve">
</t>
        </r>
      </text>
    </comment>
    <comment ref="C1834" authorId="1">
      <text>
        <r>
          <rPr>
            <b/>
            <sz val="8"/>
            <rFont val="Tahoma"/>
            <family val="0"/>
          </rPr>
          <t>josias: Called congo.</t>
        </r>
        <r>
          <rPr>
            <sz val="8"/>
            <rFont val="Tahoma"/>
            <family val="0"/>
          </rPr>
          <t xml:space="preserve">
</t>
        </r>
      </text>
    </comment>
    <comment ref="C1835" authorId="1">
      <text>
        <r>
          <rPr>
            <b/>
            <sz val="8"/>
            <rFont val="Tahoma"/>
            <family val="0"/>
          </rPr>
          <t>josias: called Congo.</t>
        </r>
        <r>
          <rPr>
            <sz val="8"/>
            <rFont val="Tahoma"/>
            <family val="0"/>
          </rPr>
          <t xml:space="preserve">
</t>
        </r>
      </text>
    </comment>
    <comment ref="C1836" authorId="1">
      <text>
        <r>
          <rPr>
            <b/>
            <sz val="8"/>
            <rFont val="Tahoma"/>
            <family val="0"/>
          </rPr>
          <t>emeline: called Ofir in France.</t>
        </r>
        <r>
          <rPr>
            <sz val="8"/>
            <rFont val="Tahoma"/>
            <family val="0"/>
          </rPr>
          <t xml:space="preserve">
</t>
        </r>
      </text>
    </comment>
    <comment ref="C1837" authorId="1">
      <text>
        <r>
          <rPr>
            <b/>
            <sz val="8"/>
            <rFont val="Tahoma"/>
            <family val="0"/>
          </rPr>
          <t>josias: Called Congo.</t>
        </r>
        <r>
          <rPr>
            <sz val="8"/>
            <rFont val="Tahoma"/>
            <family val="0"/>
          </rPr>
          <t xml:space="preserve">
</t>
        </r>
      </text>
    </comment>
    <comment ref="C1838" authorId="1">
      <text>
        <r>
          <rPr>
            <b/>
            <sz val="8"/>
            <rFont val="Tahoma"/>
            <family val="0"/>
          </rPr>
          <t>josias: Called Congo.</t>
        </r>
        <r>
          <rPr>
            <sz val="8"/>
            <rFont val="Tahoma"/>
            <family val="0"/>
          </rPr>
          <t xml:space="preserve">
</t>
        </r>
      </text>
    </comment>
    <comment ref="C1839" authorId="1">
      <text>
        <r>
          <rPr>
            <b/>
            <sz val="8"/>
            <rFont val="Tahoma"/>
            <family val="0"/>
          </rPr>
          <t>josias: Called Congo.</t>
        </r>
        <r>
          <rPr>
            <sz val="8"/>
            <rFont val="Tahoma"/>
            <family val="0"/>
          </rPr>
          <t xml:space="preserve">
</t>
        </r>
      </text>
    </comment>
    <comment ref="C1840" authorId="1">
      <text>
        <r>
          <rPr>
            <b/>
            <sz val="8"/>
            <rFont val="Tahoma"/>
            <family val="0"/>
          </rPr>
          <t>emeline: called Cynthia in UK.</t>
        </r>
        <r>
          <rPr>
            <sz val="8"/>
            <rFont val="Tahoma"/>
            <family val="0"/>
          </rPr>
          <t xml:space="preserve">
</t>
        </r>
      </text>
    </comment>
    <comment ref="C1841" authorId="1">
      <text>
        <r>
          <rPr>
            <b/>
            <sz val="8"/>
            <rFont val="Tahoma"/>
            <family val="0"/>
          </rPr>
          <t>josias: Called Congo.</t>
        </r>
        <r>
          <rPr>
            <sz val="8"/>
            <rFont val="Tahoma"/>
            <family val="0"/>
          </rPr>
          <t xml:space="preserve">
</t>
        </r>
      </text>
    </comment>
    <comment ref="C1842" authorId="0">
      <text>
        <r>
          <rPr>
            <b/>
            <sz val="8"/>
            <rFont val="Tahoma"/>
            <family val="0"/>
          </rPr>
          <t>josias: called Congo.</t>
        </r>
        <r>
          <rPr>
            <sz val="8"/>
            <rFont val="Tahoma"/>
            <family val="0"/>
          </rPr>
          <t xml:space="preserve">
</t>
        </r>
      </text>
    </comment>
    <comment ref="C1843" authorId="0">
      <text>
        <r>
          <rPr>
            <b/>
            <sz val="8"/>
            <rFont val="Tahoma"/>
            <family val="0"/>
          </rPr>
          <t>ofir: Called UK.</t>
        </r>
        <r>
          <rPr>
            <sz val="8"/>
            <rFont val="Tahoma"/>
            <family val="0"/>
          </rPr>
          <t xml:space="preserve">
</t>
        </r>
      </text>
    </comment>
    <comment ref="C1844" authorId="0">
      <text>
        <r>
          <rPr>
            <b/>
            <sz val="8"/>
            <rFont val="Tahoma"/>
            <family val="0"/>
          </rPr>
          <t>ofir: Called Kenya.</t>
        </r>
        <r>
          <rPr>
            <sz val="8"/>
            <rFont val="Tahoma"/>
            <family val="0"/>
          </rPr>
          <t xml:space="preserve">
</t>
        </r>
      </text>
    </comment>
    <comment ref="C1845" authorId="0">
      <text>
        <r>
          <rPr>
            <b/>
            <sz val="8"/>
            <rFont val="Tahoma"/>
            <family val="0"/>
          </rPr>
          <t>josias: called Congo.</t>
        </r>
        <r>
          <rPr>
            <sz val="8"/>
            <rFont val="Tahoma"/>
            <family val="0"/>
          </rPr>
          <t xml:space="preserve">
</t>
        </r>
      </text>
    </comment>
    <comment ref="C1846" authorId="0">
      <text>
        <r>
          <rPr>
            <b/>
            <sz val="8"/>
            <rFont val="Tahoma"/>
            <family val="0"/>
          </rPr>
          <t>ofir: called USA.</t>
        </r>
        <r>
          <rPr>
            <sz val="8"/>
            <rFont val="Tahoma"/>
            <family val="0"/>
          </rPr>
          <t xml:space="preserve">
</t>
        </r>
      </text>
    </comment>
    <comment ref="C1847" authorId="0">
      <text>
        <r>
          <rPr>
            <b/>
            <sz val="8"/>
            <rFont val="Tahoma"/>
            <family val="0"/>
          </rPr>
          <t>josias: Called congo.</t>
        </r>
        <r>
          <rPr>
            <sz val="8"/>
            <rFont val="Tahoma"/>
            <family val="0"/>
          </rPr>
          <t xml:space="preserve">
</t>
        </r>
      </text>
    </comment>
    <comment ref="C1876" authorId="1">
      <text>
        <r>
          <rPr>
            <b/>
            <sz val="8"/>
            <rFont val="Tahoma"/>
            <family val="0"/>
          </rPr>
          <t>ofir: coordinating Ngambe operation with Limbe wild life.</t>
        </r>
        <r>
          <rPr>
            <sz val="8"/>
            <rFont val="Tahoma"/>
            <family val="0"/>
          </rPr>
          <t xml:space="preserve">
</t>
        </r>
      </text>
    </comment>
    <comment ref="C1880" authorId="0">
      <text>
        <r>
          <rPr>
            <b/>
            <sz val="8"/>
            <rFont val="Tahoma"/>
            <family val="0"/>
          </rPr>
          <t>ofir: arranging ngambe tikar operations.</t>
        </r>
        <r>
          <rPr>
            <sz val="8"/>
            <rFont val="Tahoma"/>
            <family val="0"/>
          </rPr>
          <t xml:space="preserve">
</t>
        </r>
      </text>
    </comment>
    <comment ref="C1881" authorId="0">
      <text>
        <r>
          <rPr>
            <b/>
            <sz val="8"/>
            <rFont val="Tahoma"/>
            <family val="0"/>
          </rPr>
          <t>ofir: Arranging ngambe tikar operations.</t>
        </r>
        <r>
          <rPr>
            <sz val="8"/>
            <rFont val="Tahoma"/>
            <family val="0"/>
          </rPr>
          <t xml:space="preserve">
</t>
        </r>
      </text>
    </comment>
    <comment ref="C1883" authorId="0">
      <text>
        <r>
          <rPr>
            <b/>
            <sz val="8"/>
            <rFont val="Tahoma"/>
            <family val="0"/>
          </rPr>
          <t>ofir: Buea case follow up.</t>
        </r>
        <r>
          <rPr>
            <sz val="8"/>
            <rFont val="Tahoma"/>
            <family val="0"/>
          </rPr>
          <t xml:space="preserve">
</t>
        </r>
      </text>
    </comment>
    <comment ref="C1945" authorId="1">
      <text>
        <r>
          <rPr>
            <b/>
            <sz val="8"/>
            <rFont val="Tahoma"/>
            <family val="0"/>
          </rPr>
          <t>arrey: making calls to investigations and operations for financial report.</t>
        </r>
        <r>
          <rPr>
            <sz val="8"/>
            <rFont val="Tahoma"/>
            <family val="0"/>
          </rPr>
          <t xml:space="preserve">
</t>
        </r>
      </text>
    </comment>
    <comment ref="C1953" authorId="1">
      <text>
        <r>
          <rPr>
            <b/>
            <sz val="8"/>
            <rFont val="Tahoma"/>
            <family val="0"/>
          </rPr>
          <t>arrey: calling hotels.</t>
        </r>
        <r>
          <rPr>
            <sz val="8"/>
            <rFont val="Tahoma"/>
            <family val="0"/>
          </rPr>
          <t xml:space="preserve">
</t>
        </r>
      </text>
    </comment>
    <comment ref="C1959" authorId="0">
      <text>
        <r>
          <rPr>
            <b/>
            <sz val="8"/>
            <rFont val="Tahoma"/>
            <family val="0"/>
          </rPr>
          <t>arrey: making and answering calls in emeline's absence.</t>
        </r>
        <r>
          <rPr>
            <sz val="8"/>
            <rFont val="Tahoma"/>
            <family val="0"/>
          </rPr>
          <t xml:space="preserve">
</t>
        </r>
      </text>
    </comment>
    <comment ref="C1969" authorId="1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1970" authorId="1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1974" authorId="1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1980" authorId="1">
      <text>
        <r>
          <rPr>
            <b/>
            <sz val="8"/>
            <rFont val="Tahoma"/>
            <family val="0"/>
          </rPr>
          <t>Emeline: office-unics-office</t>
        </r>
        <r>
          <rPr>
            <sz val="8"/>
            <rFont val="Tahoma"/>
            <family val="0"/>
          </rPr>
          <t xml:space="preserve">
</t>
        </r>
      </text>
    </comment>
    <comment ref="C1983" authorId="1">
      <text>
        <r>
          <rPr>
            <b/>
            <sz val="8"/>
            <rFont val="Tahoma"/>
            <family val="0"/>
          </rPr>
          <t>Emeline: office-unics-office</t>
        </r>
        <r>
          <rPr>
            <sz val="8"/>
            <rFont val="Tahoma"/>
            <family val="0"/>
          </rPr>
          <t xml:space="preserve">
</t>
        </r>
      </text>
    </comment>
    <comment ref="C2011" authorId="0">
      <text>
        <r>
          <rPr>
            <b/>
            <sz val="8"/>
            <rFont val="Tahoma"/>
            <family val="0"/>
          </rPr>
          <t>arrey: hired taxi from unics to office from collecting money.</t>
        </r>
        <r>
          <rPr>
            <sz val="8"/>
            <rFont val="Tahoma"/>
            <family val="0"/>
          </rPr>
          <t xml:space="preserve">
</t>
        </r>
      </text>
    </comment>
    <comment ref="C2023" authorId="1">
      <text>
        <r>
          <rPr>
            <b/>
            <sz val="8"/>
            <rFont val="Tahoma"/>
            <family val="0"/>
          </rPr>
          <t>Emeline: bell on the gate got bad and was  replaced</t>
        </r>
        <r>
          <rPr>
            <sz val="8"/>
            <rFont val="Tahoma"/>
            <family val="0"/>
          </rPr>
          <t xml:space="preserve">
</t>
        </r>
      </text>
    </comment>
    <comment ref="C2025" authorId="1">
      <text>
        <r>
          <rPr>
            <b/>
            <sz val="8"/>
            <rFont val="Tahoma"/>
            <family val="0"/>
          </rPr>
          <t>Emeline: fees paid for the replacing the door bell</t>
        </r>
        <r>
          <rPr>
            <sz val="8"/>
            <rFont val="Tahoma"/>
            <family val="0"/>
          </rPr>
          <t xml:space="preserve">
</t>
        </r>
      </text>
    </comment>
    <comment ref="C2032" authorId="0">
      <text>
        <r>
          <rPr>
            <b/>
            <sz val="8"/>
            <rFont val="Tahoma"/>
            <family val="0"/>
          </rPr>
          <t>arrey: one box of tromborne</t>
        </r>
        <r>
          <rPr>
            <sz val="8"/>
            <rFont val="Tahoma"/>
            <family val="0"/>
          </rPr>
          <t xml:space="preserve">
</t>
        </r>
      </text>
    </comment>
    <comment ref="C2034" authorId="0">
      <text>
        <r>
          <rPr>
            <b/>
            <sz val="8"/>
            <rFont val="Tahoma"/>
            <family val="0"/>
          </rPr>
          <t>arrey: 12 x 50= 600fcfa A5 envelopes.</t>
        </r>
        <r>
          <rPr>
            <sz val="8"/>
            <rFont val="Tahoma"/>
            <family val="0"/>
          </rPr>
          <t xml:space="preserve">
</t>
        </r>
      </text>
    </comment>
    <comment ref="C2035" authorId="0">
      <text>
        <r>
          <rPr>
            <b/>
            <sz val="8"/>
            <rFont val="Tahoma"/>
            <family val="0"/>
          </rPr>
          <t>arrey: 75x12-900 fcfa
A4 envelopes.</t>
        </r>
        <r>
          <rPr>
            <sz val="8"/>
            <rFont val="Tahoma"/>
            <family val="0"/>
          </rPr>
          <t xml:space="preserve">
</t>
        </r>
      </text>
    </comment>
    <comment ref="C2036" authorId="0">
      <text>
        <r>
          <rPr>
            <b/>
            <sz val="8"/>
            <rFont val="Tahoma"/>
            <family val="0"/>
          </rPr>
          <t xml:space="preserve">arrey: 100x12=1200 fcfa </t>
        </r>
        <r>
          <rPr>
            <sz val="8"/>
            <rFont val="Tahoma"/>
            <family val="0"/>
          </rPr>
          <t xml:space="preserve">
</t>
        </r>
      </text>
    </comment>
    <comment ref="C2038" authorId="0">
      <text>
        <r>
          <rPr>
            <b/>
            <sz val="8"/>
            <rFont val="Tahoma"/>
            <family val="0"/>
          </rPr>
          <t>arrey: 50 x 20= 1000
A6 envelopes.</t>
        </r>
        <r>
          <rPr>
            <sz val="8"/>
            <rFont val="Tahoma"/>
            <family val="0"/>
          </rPr>
          <t xml:space="preserve">
</t>
        </r>
      </text>
    </comment>
    <comment ref="C2047" authorId="0">
      <text>
        <r>
          <rPr>
            <b/>
            <sz val="8"/>
            <rFont val="Tahoma"/>
            <family val="0"/>
          </rPr>
          <t>arrey: 250x4=1000fcfa.</t>
        </r>
        <r>
          <rPr>
            <sz val="8"/>
            <rFont val="Tahoma"/>
            <family val="0"/>
          </rPr>
          <t xml:space="preserve">
</t>
        </r>
      </text>
    </comment>
    <comment ref="C2048" authorId="0">
      <text>
        <r>
          <rPr>
            <b/>
            <sz val="8"/>
            <rFont val="Tahoma"/>
            <family val="0"/>
          </rPr>
          <t>arrey: 40x25= 1000fcfa Financial report.</t>
        </r>
        <r>
          <rPr>
            <sz val="8"/>
            <rFont val="Tahoma"/>
            <family val="0"/>
          </rPr>
          <t xml:space="preserve">
</t>
        </r>
      </text>
    </comment>
    <comment ref="C2062" authorId="0">
      <text>
        <r>
          <rPr>
            <b/>
            <sz val="8"/>
            <rFont val="Tahoma"/>
            <family val="0"/>
          </rPr>
          <t>arrey: Transferred 9,000fcfa to alain in douala.</t>
        </r>
        <r>
          <rPr>
            <sz val="8"/>
            <rFont val="Tahoma"/>
            <family val="0"/>
          </rPr>
          <t xml:space="preserve">
</t>
        </r>
      </text>
    </comment>
    <comment ref="C2063" authorId="0">
      <text>
        <r>
          <rPr>
            <b/>
            <sz val="8"/>
            <rFont val="Tahoma"/>
            <family val="0"/>
          </rPr>
          <t>arrey: Transferred 27,000 fcfa to i30 in Baham.</t>
        </r>
        <r>
          <rPr>
            <sz val="8"/>
            <rFont val="Tahoma"/>
            <family val="0"/>
          </rPr>
          <t xml:space="preserve">
</t>
        </r>
      </text>
    </comment>
    <comment ref="C2064" authorId="0">
      <text>
        <r>
          <rPr>
            <b/>
            <sz val="8"/>
            <rFont val="Tahoma"/>
            <family val="0"/>
          </rPr>
          <t>arrey: transferred 50,000 fcfa to Hamidou in Douala.</t>
        </r>
        <r>
          <rPr>
            <sz val="8"/>
            <rFont val="Tahoma"/>
            <family val="0"/>
          </rPr>
          <t xml:space="preserve">
</t>
        </r>
      </text>
    </comment>
    <comment ref="C2065" authorId="0">
      <text>
        <r>
          <rPr>
            <b/>
            <sz val="8"/>
            <rFont val="Tahoma"/>
            <family val="0"/>
          </rPr>
          <t>arrey: Transferred 15,000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2066" authorId="0">
      <text>
        <r>
          <rPr>
            <b/>
            <sz val="8"/>
            <rFont val="Tahoma"/>
            <family val="0"/>
          </rPr>
          <t>arrey: Transferred 54,000 fcfa to Ngum francis in Douala.</t>
        </r>
        <r>
          <rPr>
            <sz val="8"/>
            <rFont val="Tahoma"/>
            <family val="0"/>
          </rPr>
          <t xml:space="preserve">
</t>
        </r>
      </text>
    </comment>
    <comment ref="C2067" authorId="0">
      <text>
        <r>
          <rPr>
            <b/>
            <sz val="8"/>
            <rFont val="Tahoma"/>
            <family val="0"/>
          </rPr>
          <t>arrey: 13,000 fcfa to i30 in Bafang.</t>
        </r>
        <r>
          <rPr>
            <sz val="8"/>
            <rFont val="Tahoma"/>
            <family val="0"/>
          </rPr>
          <t xml:space="preserve">
</t>
        </r>
      </text>
    </comment>
    <comment ref="C2068" authorId="0">
      <text>
        <r>
          <rPr>
            <b/>
            <sz val="8"/>
            <rFont val="Tahoma"/>
            <family val="0"/>
          </rPr>
          <t>Arrey: Transferred 10500 fcfa to i33 in Akonolinga.</t>
        </r>
        <r>
          <rPr>
            <sz val="8"/>
            <rFont val="Tahoma"/>
            <family val="0"/>
          </rPr>
          <t xml:space="preserve">
</t>
        </r>
      </text>
    </comment>
    <comment ref="C2069" authorId="0">
      <text>
        <r>
          <rPr>
            <b/>
            <sz val="8"/>
            <rFont val="Tahoma"/>
            <family val="0"/>
          </rPr>
          <t>arrey: Transferred 12,500 fcfa to Alain in Buea.</t>
        </r>
        <r>
          <rPr>
            <sz val="8"/>
            <rFont val="Tahoma"/>
            <family val="0"/>
          </rPr>
          <t xml:space="preserve">
</t>
        </r>
      </text>
    </comment>
    <comment ref="C2070" authorId="0">
      <text>
        <r>
          <rPr>
            <b/>
            <sz val="8"/>
            <rFont val="Tahoma"/>
            <family val="0"/>
          </rPr>
          <t>arrey: Transferred 20900 fcfa to i30 in Bamenda.</t>
        </r>
        <r>
          <rPr>
            <sz val="8"/>
            <rFont val="Tahoma"/>
            <family val="0"/>
          </rPr>
          <t xml:space="preserve">
</t>
        </r>
      </text>
    </comment>
    <comment ref="C2071" authorId="0">
      <text>
        <r>
          <rPr>
            <b/>
            <sz val="8"/>
            <rFont val="Tahoma"/>
            <family val="0"/>
          </rPr>
          <t>arrey: Transferred 34,000 fcfa to felix in Bamenda.</t>
        </r>
        <r>
          <rPr>
            <sz val="8"/>
            <rFont val="Tahoma"/>
            <family val="0"/>
          </rPr>
          <t xml:space="preserve">
</t>
        </r>
      </text>
    </comment>
    <comment ref="C2072" authorId="0">
      <text>
        <r>
          <rPr>
            <b/>
            <sz val="8"/>
            <rFont val="Tahoma"/>
            <family val="0"/>
          </rPr>
          <t>arrey: Transferred 19,000 fcfa to Alain in Buea.</t>
        </r>
        <r>
          <rPr>
            <sz val="8"/>
            <rFont val="Tahoma"/>
            <family val="0"/>
          </rPr>
          <t xml:space="preserve">
</t>
        </r>
      </text>
    </comment>
    <comment ref="C2073" authorId="0">
      <text>
        <r>
          <rPr>
            <b/>
            <sz val="8"/>
            <rFont val="Tahoma"/>
            <family val="0"/>
          </rPr>
          <t>arrey: Transferred 18,500 fcfa to i30 in Bamenda.</t>
        </r>
        <r>
          <rPr>
            <sz val="8"/>
            <rFont val="Tahoma"/>
            <family val="0"/>
          </rPr>
          <t xml:space="preserve">
</t>
        </r>
      </text>
    </comment>
    <comment ref="C2074" authorId="0">
      <text>
        <r>
          <rPr>
            <b/>
            <sz val="8"/>
            <rFont val="Tahoma"/>
            <family val="0"/>
          </rPr>
          <t>arrey: Transferred 33,500 fcfa to i26 in Bamenda.</t>
        </r>
        <r>
          <rPr>
            <sz val="8"/>
            <rFont val="Tahoma"/>
            <family val="0"/>
          </rPr>
          <t xml:space="preserve">
</t>
        </r>
      </text>
    </comment>
    <comment ref="C2075" authorId="0">
      <text>
        <r>
          <rPr>
            <b/>
            <sz val="8"/>
            <rFont val="Tahoma"/>
            <family val="0"/>
          </rPr>
          <t>arrey: Transferred 21,500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2076" authorId="0">
      <text>
        <r>
          <rPr>
            <b/>
            <sz val="8"/>
            <rFont val="Tahoma"/>
            <family val="0"/>
          </rPr>
          <t>arrey: Transferred 80,000 fcfa to Me. Tambe in Kumba.</t>
        </r>
        <r>
          <rPr>
            <sz val="8"/>
            <rFont val="Tahoma"/>
            <family val="0"/>
          </rPr>
          <t xml:space="preserve">
</t>
        </r>
      </text>
    </comment>
    <comment ref="C2077" authorId="0">
      <text>
        <r>
          <rPr>
            <b/>
            <sz val="8"/>
            <rFont val="Tahoma"/>
            <family val="0"/>
          </rPr>
          <t>arrey: Transferred 27,900 fcfa to i30 in Baham.</t>
        </r>
        <r>
          <rPr>
            <sz val="8"/>
            <rFont val="Tahoma"/>
            <family val="0"/>
          </rPr>
          <t xml:space="preserve">
</t>
        </r>
      </text>
    </comment>
    <comment ref="C2078" authorId="0">
      <text>
        <r>
          <rPr>
            <b/>
            <sz val="8"/>
            <rFont val="Tahoma"/>
            <family val="0"/>
          </rPr>
          <t>arrey: Transferred 49,200 fcfa to i39 in Bafang.</t>
        </r>
        <r>
          <rPr>
            <sz val="8"/>
            <rFont val="Tahoma"/>
            <family val="0"/>
          </rPr>
          <t xml:space="preserve">
</t>
        </r>
      </text>
    </comment>
    <comment ref="C2079" authorId="0">
      <text>
        <r>
          <rPr>
            <b/>
            <sz val="8"/>
            <rFont val="Tahoma"/>
            <family val="0"/>
          </rPr>
          <t>arrey: Transferred 100,000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2080" authorId="0">
      <text>
        <r>
          <rPr>
            <b/>
            <sz val="8"/>
            <rFont val="Tahoma"/>
            <family val="0"/>
          </rPr>
          <t>arrey: Transferred 11,500 fcfa to i55 in Ndokoti.</t>
        </r>
        <r>
          <rPr>
            <sz val="8"/>
            <rFont val="Tahoma"/>
            <family val="0"/>
          </rPr>
          <t xml:space="preserve">
</t>
        </r>
      </text>
    </comment>
    <comment ref="C2081" authorId="0">
      <text>
        <r>
          <rPr>
            <b/>
            <sz val="8"/>
            <rFont val="Tahoma"/>
            <family val="0"/>
          </rPr>
          <t>arrey: Transferred 20,000 fcfa to i35 in Muyuka.</t>
        </r>
        <r>
          <rPr>
            <sz val="8"/>
            <rFont val="Tahoma"/>
            <family val="0"/>
          </rPr>
          <t xml:space="preserve">
</t>
        </r>
      </text>
    </comment>
    <comment ref="C2082" authorId="0">
      <text>
        <r>
          <rPr>
            <b/>
            <sz val="8"/>
            <rFont val="Tahoma"/>
            <family val="0"/>
          </rPr>
          <t>arrey: Transferred 375,000 fcfa to me. Tcheugueu louis in Douala.</t>
        </r>
        <r>
          <rPr>
            <sz val="8"/>
            <rFont val="Tahoma"/>
            <family val="0"/>
          </rPr>
          <t xml:space="preserve">
</t>
        </r>
      </text>
    </comment>
    <comment ref="C2083" authorId="0">
      <text>
        <r>
          <rPr>
            <b/>
            <sz val="8"/>
            <rFont val="Tahoma"/>
            <family val="0"/>
          </rPr>
          <t>arrey: Transferred 46,000 fcfa toi30 in Foumban.</t>
        </r>
        <r>
          <rPr>
            <sz val="8"/>
            <rFont val="Tahoma"/>
            <family val="0"/>
          </rPr>
          <t xml:space="preserve">
</t>
        </r>
      </text>
    </comment>
    <comment ref="C2084" authorId="0">
      <text>
        <r>
          <rPr>
            <b/>
            <sz val="8"/>
            <rFont val="Tahoma"/>
            <family val="0"/>
          </rPr>
          <t>arrey: Transferred 40,000 fcfa to me. Chi in Bamenda.</t>
        </r>
      </text>
    </comment>
    <comment ref="C2085" authorId="0">
      <text>
        <r>
          <rPr>
            <b/>
            <sz val="8"/>
            <rFont val="Tahoma"/>
            <family val="0"/>
          </rPr>
          <t>arrey: Transferred 16,000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86" authorId="0">
      <text>
        <r>
          <rPr>
            <b/>
            <sz val="8"/>
            <rFont val="Tahoma"/>
            <family val="0"/>
          </rPr>
          <t>arrey: Transferred 50,000 fcaf to me. Tambe Kenneth in Kumba.</t>
        </r>
        <r>
          <rPr>
            <sz val="8"/>
            <rFont val="Tahoma"/>
            <family val="0"/>
          </rPr>
          <t xml:space="preserve">
</t>
        </r>
      </text>
    </comment>
    <comment ref="C2087" authorId="0">
      <text>
        <r>
          <rPr>
            <b/>
            <sz val="8"/>
            <rFont val="Tahoma"/>
            <family val="0"/>
          </rPr>
          <t>arrey: Transferred 21,000 fcfa to alain in Buea.</t>
        </r>
        <r>
          <rPr>
            <sz val="8"/>
            <rFont val="Tahoma"/>
            <family val="0"/>
          </rPr>
          <t xml:space="preserve">
</t>
        </r>
      </text>
    </comment>
    <comment ref="C2088" authorId="0">
      <text>
        <r>
          <rPr>
            <b/>
            <sz val="8"/>
            <rFont val="Tahoma"/>
            <family val="0"/>
          </rPr>
          <t>arrey: Transferred 22,600 to i30 in Bafoussam.</t>
        </r>
        <r>
          <rPr>
            <sz val="8"/>
            <rFont val="Tahoma"/>
            <family val="0"/>
          </rPr>
          <t xml:space="preserve">
</t>
        </r>
      </text>
    </comment>
    <comment ref="C2089" authorId="0">
      <text>
        <r>
          <rPr>
            <b/>
            <sz val="8"/>
            <rFont val="Tahoma"/>
            <family val="0"/>
          </rPr>
          <t>arrey: Transferred 50,000 fcfa to Ngounou Josue in Baham.</t>
        </r>
        <r>
          <rPr>
            <sz val="8"/>
            <rFont val="Tahoma"/>
            <family val="0"/>
          </rPr>
          <t xml:space="preserve">
</t>
        </r>
      </text>
    </comment>
    <comment ref="C2090" authorId="0">
      <text>
        <r>
          <rPr>
            <b/>
            <sz val="8"/>
            <rFont val="Tahoma"/>
            <family val="0"/>
          </rPr>
          <t>arrey: transferred 10,000 fcfa to alain in Bamenda.</t>
        </r>
        <r>
          <rPr>
            <sz val="8"/>
            <rFont val="Tahoma"/>
            <family val="0"/>
          </rPr>
          <t xml:space="preserve">
</t>
        </r>
      </text>
    </comment>
    <comment ref="C2091" authorId="0">
      <text>
        <r>
          <rPr>
            <b/>
            <sz val="8"/>
            <rFont val="Tahoma"/>
            <family val="0"/>
          </rPr>
          <t>arrey: Transferred 26,000 fcfa to i26 in Bamenda.</t>
        </r>
        <r>
          <rPr>
            <sz val="8"/>
            <rFont val="Tahoma"/>
            <family val="0"/>
          </rPr>
          <t xml:space="preserve">
</t>
        </r>
      </text>
    </comment>
    <comment ref="C2099" authorId="0">
      <text>
        <r>
          <rPr>
            <b/>
            <sz val="8"/>
            <rFont val="Tahoma"/>
            <family val="0"/>
          </rPr>
          <t>arrey: Food 42000 fcfa + driks 25700fca= 67700 fcfa</t>
        </r>
        <r>
          <rPr>
            <sz val="8"/>
            <rFont val="Tahoma"/>
            <family val="0"/>
          </rPr>
          <t xml:space="preserve">
for 25 people.</t>
        </r>
      </text>
    </comment>
    <comment ref="C2108" authorId="1">
      <text>
        <r>
          <rPr>
            <b/>
            <sz val="8"/>
            <rFont val="Tahoma"/>
            <family val="0"/>
          </rPr>
          <t xml:space="preserve">Emeline: rent of 24 of March to 24th of April paid on the 21/04/09 </t>
        </r>
        <r>
          <rPr>
            <sz val="8"/>
            <rFont val="Tahoma"/>
            <family val="0"/>
          </rPr>
          <t xml:space="preserve">
</t>
        </r>
      </text>
    </comment>
    <comment ref="C2109" authorId="1">
      <text>
        <r>
          <rPr>
            <b/>
            <sz val="8"/>
            <rFont val="Tahoma"/>
            <family val="0"/>
          </rPr>
          <t>Emeline: rent of 24/04/09 to 24/5/09 paid on the 21/04/09</t>
        </r>
        <r>
          <rPr>
            <sz val="8"/>
            <rFont val="Tahoma"/>
            <family val="0"/>
          </rPr>
          <t xml:space="preserve">
</t>
        </r>
      </text>
    </comment>
    <comment ref="C71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dla, bonus for external assistance for one element</t>
        </r>
      </text>
    </comment>
    <comment ref="C72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dla, bonus for external assistance for one element</t>
        </r>
      </text>
    </comment>
    <comment ref="C73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dla, bonus for external assistance for one element</t>
        </r>
      </text>
    </comment>
    <comment ref="C74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dla, bonus for external assistance for one element</t>
        </r>
      </text>
    </comment>
    <comment ref="C2017" authorId="0">
      <text>
        <r>
          <rPr>
            <b/>
            <sz val="8"/>
            <rFont val="Tahoma"/>
            <family val="0"/>
          </rPr>
          <t>arrey: hired taxi from unics to office from collecting money.</t>
        </r>
        <r>
          <rPr>
            <sz val="8"/>
            <rFont val="Tahoma"/>
            <family val="0"/>
          </rPr>
          <t xml:space="preserve">
</t>
        </r>
      </text>
    </comment>
    <comment ref="C2037" authorId="0">
      <text>
        <r>
          <rPr>
            <b/>
            <sz val="8"/>
            <rFont val="Tahoma"/>
            <family val="0"/>
          </rPr>
          <t>arrey: 100x25=2500 fcfa.</t>
        </r>
        <r>
          <rPr>
            <sz val="8"/>
            <rFont val="Tahoma"/>
            <family val="0"/>
          </rPr>
          <t xml:space="preserve">
</t>
        </r>
      </text>
    </comment>
    <comment ref="C1875" authorId="0">
      <text>
        <r>
          <rPr>
            <b/>
            <sz val="8"/>
            <rFont val="Tahoma"/>
            <family val="0"/>
          </rPr>
          <t>ofir: Follow up of Ngambe tikar operations.</t>
        </r>
        <r>
          <rPr>
            <sz val="8"/>
            <rFont val="Tahoma"/>
            <family val="0"/>
          </rPr>
          <t xml:space="preserve">
</t>
        </r>
      </text>
    </comment>
    <comment ref="C1872" authorId="0">
      <text>
        <r>
          <rPr>
            <b/>
            <sz val="8"/>
            <rFont val="Tahoma"/>
            <family val="0"/>
          </rPr>
          <t>ofir: arranging Ngambe Tikar operations.</t>
        </r>
        <r>
          <rPr>
            <sz val="8"/>
            <rFont val="Tahoma"/>
            <family val="0"/>
          </rPr>
          <t xml:space="preserve">
</t>
        </r>
      </text>
    </comment>
    <comment ref="C1886" authorId="0">
      <text>
        <r>
          <rPr>
            <b/>
            <sz val="8"/>
            <rFont val="Tahoma"/>
            <family val="0"/>
          </rPr>
          <t>ofir: Buea case follow up.</t>
        </r>
        <r>
          <rPr>
            <sz val="8"/>
            <rFont val="Tahoma"/>
            <family val="0"/>
          </rPr>
          <t xml:space="preserve">
</t>
        </r>
      </text>
    </comment>
    <comment ref="C601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1 day transport for internet undercover and training in Buea.
evalution is being done over the phone and he also have to provide some informations and scammers addresses to sone.</t>
        </r>
      </text>
    </comment>
    <comment ref="C602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1 day transport for internet undercover and training in Buea.
evalution is being done over the phone and he also have to provide some informations and scammers addresses to sone.</t>
        </r>
      </text>
    </comment>
    <comment ref="C2041" authorId="6">
      <text>
        <r>
          <rPr>
            <b/>
            <sz val="8"/>
            <rFont val="Tahoma"/>
            <family val="0"/>
          </rPr>
          <t>Eric: changing lamp holder in the kitchen</t>
        </r>
        <r>
          <rPr>
            <sz val="8"/>
            <rFont val="Tahoma"/>
            <family val="0"/>
          </rPr>
          <t xml:space="preserve">
</t>
        </r>
      </text>
    </comment>
    <comment ref="C2043" authorId="6">
      <text>
        <r>
          <rPr>
            <b/>
            <sz val="8"/>
            <rFont val="Tahoma"/>
            <family val="0"/>
          </rPr>
          <t>Eric: one lock  and the handle to replace the bad lock of the main door to the office.</t>
        </r>
        <r>
          <rPr>
            <sz val="8"/>
            <rFont val="Tahoma"/>
            <family val="0"/>
          </rPr>
          <t xml:space="preserve">
</t>
        </r>
      </text>
    </comment>
    <comment ref="C2044" authorId="6">
      <text>
        <r>
          <rPr>
            <b/>
            <sz val="8"/>
            <rFont val="Tahoma"/>
            <family val="0"/>
          </rPr>
          <t>Eric: payment for  removing the bad lock which  blocked the door and replacing the old lock of the main door to the office.</t>
        </r>
        <r>
          <rPr>
            <sz val="8"/>
            <rFont val="Tahoma"/>
            <family val="0"/>
          </rPr>
          <t xml:space="preserve">
</t>
        </r>
      </text>
    </comment>
    <comment ref="C2045" authorId="0">
      <text>
        <r>
          <rPr>
            <b/>
            <sz val="8"/>
            <rFont val="Tahoma"/>
            <family val="0"/>
          </rPr>
          <t>eric: 250xa=1000 fcfa.</t>
        </r>
        <r>
          <rPr>
            <sz val="8"/>
            <rFont val="Tahoma"/>
            <family val="0"/>
          </rPr>
          <t xml:space="preserve">
</t>
        </r>
      </text>
    </comment>
    <comment ref="C2050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2056" authorId="6">
      <text>
        <r>
          <rPr>
            <b/>
            <sz val="8"/>
            <rFont val="Tahoma"/>
            <family val="0"/>
          </rPr>
          <t>Anna: photocopy of books (x2 each) :- Economic gangsters, Bottom billion, the white man's burden, the road to hell and 2 articles.</t>
        </r>
        <r>
          <rPr>
            <sz val="8"/>
            <rFont val="Tahoma"/>
            <family val="0"/>
          </rPr>
          <t xml:space="preserve">
</t>
        </r>
      </text>
    </comment>
    <comment ref="C2057" authorId="6">
      <text>
        <r>
          <rPr>
            <b/>
            <sz val="8"/>
            <rFont val="Tahoma"/>
            <family val="0"/>
          </rPr>
          <t>anna: binding of 2 each photocopy of Economic gangsters, bottom billion, the white man's burden, the road to hell and articles (2).</t>
        </r>
        <r>
          <rPr>
            <sz val="8"/>
            <rFont val="Tahoma"/>
            <family val="0"/>
          </rPr>
          <t xml:space="preserve">
</t>
        </r>
      </text>
    </comment>
    <comment ref="C2058" authorId="0">
      <text>
        <r>
          <rPr>
            <b/>
            <sz val="8"/>
            <rFont val="Tahoma"/>
            <family val="0"/>
          </rPr>
          <t>eric: 1400x2=2800 fcfa. For two toilet wall bulbs.</t>
        </r>
        <r>
          <rPr>
            <sz val="8"/>
            <rFont val="Tahoma"/>
            <family val="0"/>
          </rPr>
          <t xml:space="preserve">
</t>
        </r>
      </text>
    </comment>
    <comment ref="C751" authorId="0">
      <text>
        <r>
          <rPr>
            <b/>
            <sz val="8"/>
            <rFont val="Tahoma"/>
            <family val="0"/>
          </rPr>
          <t>investigations:
26 april-26 may</t>
        </r>
      </text>
    </comment>
    <comment ref="E2117" authorId="1">
      <text>
        <r>
          <rPr>
            <b/>
            <sz val="8"/>
            <rFont val="Tahoma"/>
            <family val="0"/>
          </rPr>
          <t>Emeline: bonus of work done from 17th March to 3rd April when the Director was not in country</t>
        </r>
        <r>
          <rPr>
            <sz val="8"/>
            <rFont val="Tahoma"/>
            <family val="0"/>
          </rPr>
          <t xml:space="preserve">
</t>
        </r>
      </text>
    </comment>
    <comment ref="E757" authorId="1">
      <text>
        <r>
          <rPr>
            <b/>
            <sz val="8"/>
            <rFont val="Tahoma"/>
            <family val="0"/>
          </rPr>
          <t>i26: bonus for annual report</t>
        </r>
        <r>
          <rPr>
            <sz val="8"/>
            <rFont val="Tahoma"/>
            <family val="0"/>
          </rPr>
          <t xml:space="preserve">
</t>
        </r>
      </text>
    </comment>
    <comment ref="D2145" authorId="1">
      <text>
        <r>
          <rPr>
            <b/>
            <sz val="8"/>
            <rFont val="Tahoma"/>
            <family val="0"/>
          </rPr>
          <t>user: 735 pounds given to Ofir in UK in March</t>
        </r>
        <r>
          <rPr>
            <sz val="8"/>
            <rFont val="Tahoma"/>
            <family val="0"/>
          </rPr>
          <t xml:space="preserve">
</t>
        </r>
      </text>
    </comment>
    <comment ref="C460" authorId="0">
      <text>
        <r>
          <rPr>
            <b/>
            <sz val="8"/>
            <rFont val="Tahoma"/>
            <family val="0"/>
          </rPr>
          <t>i30: BCP 15mg,Zebon 400mg,Donnatal 100mg,Senorl 25mg,Lipol 2mg and Artefan 120mg.</t>
        </r>
        <r>
          <rPr>
            <sz val="8"/>
            <rFont val="Tahoma"/>
            <family val="0"/>
          </rPr>
          <t xml:space="preserve">
Mado was sick on mission.</t>
        </r>
      </text>
    </comment>
    <comment ref="C461" authorId="0">
      <text>
        <r>
          <rPr>
            <b/>
            <sz val="8"/>
            <rFont val="Tahoma"/>
            <family val="0"/>
          </rPr>
          <t>i30: imodium Glulu=2255 fcfa.</t>
        </r>
        <r>
          <rPr>
            <sz val="8"/>
            <rFont val="Tahoma"/>
            <family val="0"/>
          </rPr>
          <t xml:space="preserve">
Mado was sick on mission.</t>
        </r>
      </text>
    </comment>
    <comment ref="C770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x 10 pairs of uniforms to the Anti-Poaching Unit of MINFOF as part of LAGA's engagement to support MINFOF in its work and provide assistance.
35000x10=350000 fcfa.</t>
        </r>
      </text>
    </comment>
    <comment ref="C771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x3 tubes of tear gas 
14000x3=42000 fcfa.</t>
        </r>
      </text>
    </comment>
    <comment ref="C2095" authorId="1">
      <text>
        <r>
          <rPr>
            <b/>
            <sz val="8"/>
            <rFont val="Tahoma"/>
            <family val="0"/>
          </rPr>
          <t>Felix: payment of baliff who made a report of theft in office</t>
        </r>
        <r>
          <rPr>
            <sz val="8"/>
            <rFont val="Tahoma"/>
            <family val="0"/>
          </rPr>
          <t xml:space="preserve">
</t>
        </r>
      </text>
    </comment>
    <comment ref="C20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to replace a bad one in the toilet</t>
        </r>
      </text>
    </comment>
    <comment ref="C1960" authorId="0">
      <text>
        <r>
          <rPr>
            <b/>
            <sz val="8"/>
            <rFont val="Tahoma"/>
            <family val="0"/>
          </rPr>
          <t>arrey: making and answering calls in emeline's absence.</t>
        </r>
        <r>
          <rPr>
            <sz val="8"/>
            <rFont val="Tahoma"/>
            <family val="0"/>
          </rPr>
          <t xml:space="preserve">
</t>
        </r>
      </text>
    </comment>
    <comment ref="C105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left hotel a 9 pm because I took a night bus</t>
        </r>
      </text>
    </comment>
    <comment ref="C1877" authorId="1">
      <text>
        <r>
          <rPr>
            <b/>
            <sz val="8"/>
            <rFont val="Tahoma"/>
            <family val="0"/>
          </rPr>
          <t>ofir: coordinating Ngambe operation with Limbe wild life.</t>
        </r>
        <r>
          <rPr>
            <sz val="8"/>
            <rFont val="Tahoma"/>
            <family val="0"/>
          </rPr>
          <t xml:space="preserve">
</t>
        </r>
      </text>
    </comment>
    <comment ref="C1890" authorId="1">
      <text>
        <r>
          <rPr>
            <b/>
            <sz val="8"/>
            <rFont val="Tahoma"/>
            <family val="0"/>
          </rPr>
          <t>Ofir: airport to office on the day of return from UK</t>
        </r>
        <r>
          <rPr>
            <sz val="8"/>
            <rFont val="Tahoma"/>
            <family val="0"/>
          </rPr>
          <t xml:space="preserve">
</t>
        </r>
      </text>
    </comment>
    <comment ref="C1129" authorId="1">
      <text>
        <r>
          <rPr>
            <b/>
            <sz val="8"/>
            <rFont val="Tahoma"/>
            <family val="2"/>
          </rPr>
          <t>ALain:
professional fees paid for the case of ngameni and others in Douala</t>
        </r>
      </text>
    </comment>
    <comment ref="C1128" authorId="1">
      <text>
        <r>
          <rPr>
            <b/>
            <sz val="8"/>
            <rFont val="Tahoma"/>
            <family val="0"/>
          </rPr>
          <t>ALain:
professional fees paid for the case of  Eroko and others in Douala</t>
        </r>
        <r>
          <rPr>
            <sz val="8"/>
            <rFont val="Tahoma"/>
            <family val="0"/>
          </rPr>
          <t xml:space="preserve">
</t>
        </r>
      </text>
    </comment>
    <comment ref="C1858" authorId="0">
      <text>
        <r>
          <rPr>
            <b/>
            <sz val="8"/>
            <rFont val="Tahoma"/>
            <family val="0"/>
          </rPr>
          <t>josias: 13 kgx2750=35,750 fcfa.</t>
        </r>
        <r>
          <rPr>
            <sz val="8"/>
            <rFont val="Tahoma"/>
            <family val="0"/>
          </rPr>
          <t xml:space="preserve">
Extra loggge at the air port when he was coming back from Congo.</t>
        </r>
      </text>
    </comment>
    <comment ref="E114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Congo April Bonus</t>
        </r>
      </text>
    </comment>
    <comment ref="B1833" authorId="1">
      <text>
        <r>
          <rPr>
            <b/>
            <sz val="8"/>
            <rFont val="Tahoma"/>
            <family val="0"/>
          </rPr>
          <t>Ofir: 10 Euros x 656=6.560cfa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<sst xmlns="http://schemas.openxmlformats.org/spreadsheetml/2006/main" count="7191" uniqueCount="966">
  <si>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</si>
  <si>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</si>
  <si>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</si>
  <si>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</si>
  <si>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</si>
  <si>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</si>
  <si>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</si>
  <si>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</si>
  <si>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</si>
  <si>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</si>
  <si>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</si>
  <si>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</si>
  <si>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</si>
  <si>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</si>
  <si>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</si>
  <si>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</si>
  <si>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</si>
  <si>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</si>
  <si>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Operations</t>
  </si>
  <si>
    <t>legal</t>
  </si>
  <si>
    <t>Media</t>
  </si>
  <si>
    <t>Policy &amp; External Relations</t>
  </si>
  <si>
    <t>Management</t>
  </si>
  <si>
    <t>Coordination</t>
  </si>
  <si>
    <t>Office</t>
  </si>
  <si>
    <t>total exp</t>
  </si>
  <si>
    <t>investigations</t>
  </si>
  <si>
    <t>Mission 1</t>
  </si>
  <si>
    <t>Center</t>
  </si>
  <si>
    <t>Apes</t>
  </si>
  <si>
    <t>Phone</t>
  </si>
  <si>
    <t>6/4</t>
  </si>
  <si>
    <t>Mission 2</t>
  </si>
  <si>
    <t>Littoral</t>
  </si>
  <si>
    <t>Douala</t>
  </si>
  <si>
    <t>Mission 3</t>
  </si>
  <si>
    <t>Akonolinga</t>
  </si>
  <si>
    <t>Ivory</t>
  </si>
  <si>
    <t>7-9/4/2009</t>
  </si>
  <si>
    <t>Mission 4</t>
  </si>
  <si>
    <t>Ndiki</t>
  </si>
  <si>
    <t>Leopard Skins</t>
  </si>
  <si>
    <t>Mission 5</t>
  </si>
  <si>
    <t>West</t>
  </si>
  <si>
    <t>Bafang</t>
  </si>
  <si>
    <t>8-10/4/2009</t>
  </si>
  <si>
    <t>Mission 6</t>
  </si>
  <si>
    <t>North West</t>
  </si>
  <si>
    <t>Bamenda</t>
  </si>
  <si>
    <t>Internet Fraud</t>
  </si>
  <si>
    <t>16/4</t>
  </si>
  <si>
    <t>14-18/4/2009</t>
  </si>
  <si>
    <t>Mission 7</t>
  </si>
  <si>
    <t>14-16/4/2009</t>
  </si>
  <si>
    <t>Mission 8</t>
  </si>
  <si>
    <t>Bazu</t>
  </si>
  <si>
    <t>20-23/4/2009</t>
  </si>
  <si>
    <t>Mission 9</t>
  </si>
  <si>
    <t>Protected Species</t>
  </si>
  <si>
    <t>Mission 10</t>
  </si>
  <si>
    <t>Ngambe Tikar</t>
  </si>
  <si>
    <t>20-30/4/2009</t>
  </si>
  <si>
    <t>Mission 11</t>
  </si>
  <si>
    <t>23-27/4/2009</t>
  </si>
  <si>
    <t>Mission 12</t>
  </si>
  <si>
    <t>24-30/4/2009</t>
  </si>
  <si>
    <t>Mission 13</t>
  </si>
  <si>
    <t>Yaounde</t>
  </si>
  <si>
    <t>28-29/4/2009</t>
  </si>
  <si>
    <t>Mission 14</t>
  </si>
  <si>
    <t>South West</t>
  </si>
  <si>
    <t>Buea</t>
  </si>
  <si>
    <t>28-30/4/2009</t>
  </si>
  <si>
    <t>Mission 15</t>
  </si>
  <si>
    <t>29-30/4/2009</t>
  </si>
  <si>
    <t>Mission 16</t>
  </si>
  <si>
    <t>1-27/4/2009</t>
  </si>
  <si>
    <t>Mission 17</t>
  </si>
  <si>
    <t>21-25/4/2009</t>
  </si>
  <si>
    <t>0 Operation</t>
  </si>
  <si>
    <t>1-7/4/2009</t>
  </si>
  <si>
    <t xml:space="preserve">     </t>
  </si>
  <si>
    <t>personnel</t>
  </si>
  <si>
    <t>Internet</t>
  </si>
  <si>
    <t>operations</t>
  </si>
  <si>
    <t>Legal</t>
  </si>
  <si>
    <t>inter-city transport</t>
  </si>
  <si>
    <t>local transport</t>
  </si>
  <si>
    <t>lodging</t>
  </si>
  <si>
    <t>office</t>
  </si>
  <si>
    <t>lawyer fees</t>
  </si>
  <si>
    <t>personel</t>
  </si>
  <si>
    <t>Bonuses scaled to result</t>
  </si>
  <si>
    <t>chimp arrest douala</t>
  </si>
  <si>
    <t>Mamfe court slammed elephant dealers</t>
  </si>
  <si>
    <t>Y'de elephant teeth &amp; leopard skin arrest</t>
  </si>
  <si>
    <t>Y'de elephant foot &amp; mandrill arrest</t>
  </si>
  <si>
    <t>Editting cost</t>
  </si>
  <si>
    <t>recording of radio news flashes, features and talk show</t>
  </si>
  <si>
    <t>Congo</t>
  </si>
  <si>
    <t>Transfer Fees</t>
  </si>
  <si>
    <t>Bank charges</t>
  </si>
  <si>
    <t>rent + bills</t>
  </si>
  <si>
    <t>Labour day celebration</t>
  </si>
  <si>
    <t>follow up 30 cases 3 locked subjects</t>
  </si>
  <si>
    <t xml:space="preserve">16 media pieces </t>
  </si>
  <si>
    <t>17 inv, 5 Regions</t>
  </si>
  <si>
    <t>Congo/USA/UK</t>
  </si>
  <si>
    <t xml:space="preserve">      TOTAL EXPENDITURE APRIL</t>
  </si>
  <si>
    <t>$1=490CFA</t>
  </si>
  <si>
    <t>AmountCFA</t>
  </si>
  <si>
    <t>Donor</t>
  </si>
  <si>
    <t>BornFree</t>
  </si>
  <si>
    <t>Used</t>
  </si>
  <si>
    <t>FWS</t>
  </si>
  <si>
    <t>Rufford Foundation</t>
  </si>
  <si>
    <t>Arcus</t>
  </si>
  <si>
    <t>TOTAL</t>
  </si>
  <si>
    <t>Born Free</t>
  </si>
  <si>
    <t>Donated November</t>
  </si>
  <si>
    <t>Donated December</t>
  </si>
  <si>
    <t>Used July</t>
  </si>
  <si>
    <t>Used August</t>
  </si>
  <si>
    <t>Used September</t>
  </si>
  <si>
    <t>Used October</t>
  </si>
  <si>
    <t>Used November</t>
  </si>
  <si>
    <t>Used December</t>
  </si>
  <si>
    <t>Used January 09</t>
  </si>
  <si>
    <t>Donated March</t>
  </si>
  <si>
    <t>Used March</t>
  </si>
  <si>
    <t>US FWS</t>
  </si>
  <si>
    <t>Used June</t>
  </si>
  <si>
    <t>Donated September</t>
  </si>
  <si>
    <t>Used Januaray 09</t>
  </si>
  <si>
    <t>Used February</t>
  </si>
  <si>
    <t>Donated May</t>
  </si>
  <si>
    <t>ProWildlife</t>
  </si>
  <si>
    <t>April</t>
  </si>
  <si>
    <t>Used April</t>
  </si>
  <si>
    <t>Passing to May 09</t>
  </si>
  <si>
    <t xml:space="preserve">             </t>
  </si>
  <si>
    <t>Money transferred to the Bank</t>
  </si>
  <si>
    <t>Bank commission+tax</t>
  </si>
  <si>
    <t>Transaction to the account</t>
  </si>
  <si>
    <t>BORNFREE FOUNDATION</t>
  </si>
  <si>
    <t>Passing to May  09</t>
  </si>
  <si>
    <t>Bank Ex Rate=708.88</t>
  </si>
  <si>
    <t>Real Ex Rate=490</t>
  </si>
  <si>
    <t>Bank Ex Rate=489.08</t>
  </si>
  <si>
    <t>NEU FOUNDATION</t>
  </si>
  <si>
    <t>NEU Foundation</t>
  </si>
  <si>
    <t>Donated  April</t>
  </si>
  <si>
    <t>Break in office</t>
  </si>
  <si>
    <t>Equipment for Special unit MINFOF</t>
  </si>
  <si>
    <t xml:space="preserve">FINANCIAL REPORT      - APRIL   2009     </t>
  </si>
  <si>
    <t>4-9/4/2009</t>
  </si>
  <si>
    <t>North west</t>
  </si>
  <si>
    <t>Real Ex Rate=720</t>
  </si>
  <si>
    <t>Donated April</t>
  </si>
  <si>
    <t xml:space="preserve">FINANCIAL REPORT      - APRIL   2009 SUMMARY     </t>
  </si>
  <si>
    <t>i30</t>
  </si>
  <si>
    <t>1-Phone-7</t>
  </si>
  <si>
    <t>1/4</t>
  </si>
  <si>
    <t>1-Phone-38</t>
  </si>
  <si>
    <t>4/4</t>
  </si>
  <si>
    <t>1-Phone-55</t>
  </si>
  <si>
    <t>7/4</t>
  </si>
  <si>
    <t>Batie-Bafoussam</t>
  </si>
  <si>
    <t>Traveling expenses</t>
  </si>
  <si>
    <t>1-i30-r</t>
  </si>
  <si>
    <t>Bafoussam-Malantuen</t>
  </si>
  <si>
    <t>1-i30-1</t>
  </si>
  <si>
    <t>Malantuen-Ngambe</t>
  </si>
  <si>
    <t>Ngambe-Malantuen</t>
  </si>
  <si>
    <t>Malantuen-Bafoussam</t>
  </si>
  <si>
    <t>1-i30-2</t>
  </si>
  <si>
    <t>Bafoussam-Batie</t>
  </si>
  <si>
    <t>Transport</t>
  </si>
  <si>
    <t>Lodging</t>
  </si>
  <si>
    <t>Feeding</t>
  </si>
  <si>
    <t>Drinks with informer</t>
  </si>
  <si>
    <t>Trust Building</t>
  </si>
  <si>
    <t>Hamidou</t>
  </si>
  <si>
    <t>2-Phone-39</t>
  </si>
  <si>
    <t>2-Phone-44</t>
  </si>
  <si>
    <t>2-Phone-63-64</t>
  </si>
  <si>
    <t>8/4</t>
  </si>
  <si>
    <t>x1 Undercover</t>
  </si>
  <si>
    <t>External assistance</t>
  </si>
  <si>
    <t>2-hamidou-r</t>
  </si>
  <si>
    <t>hamidou</t>
  </si>
  <si>
    <t>x 1 Undercover</t>
  </si>
  <si>
    <t>2-al-8</t>
  </si>
  <si>
    <t>9/4</t>
  </si>
  <si>
    <t>alain</t>
  </si>
  <si>
    <t>2-al-9</t>
  </si>
  <si>
    <t>2-al-10</t>
  </si>
  <si>
    <t>2-al-11</t>
  </si>
  <si>
    <t>i33</t>
  </si>
  <si>
    <t>3-Phone-50</t>
  </si>
  <si>
    <t>3-Phone-73</t>
  </si>
  <si>
    <t>3-Phone-82</t>
  </si>
  <si>
    <t>MTN Sim</t>
  </si>
  <si>
    <t>Communication</t>
  </si>
  <si>
    <t>3-i33-4</t>
  </si>
  <si>
    <t>Yaounde-Akonolinga</t>
  </si>
  <si>
    <t>Traveling Expenses</t>
  </si>
  <si>
    <t xml:space="preserve">3-i33-6 </t>
  </si>
  <si>
    <t>Akonolinga-Endom</t>
  </si>
  <si>
    <t>3-i33-r</t>
  </si>
  <si>
    <t>Endom-Akonolinga</t>
  </si>
  <si>
    <t>Akonolinga-Mimesa</t>
  </si>
  <si>
    <t>Mimesa-Akonolonga</t>
  </si>
  <si>
    <t>Akonolinga-Yaounde</t>
  </si>
  <si>
    <t>3-i33-7</t>
  </si>
  <si>
    <t>Local Transport</t>
  </si>
  <si>
    <t>3-i33-5</t>
  </si>
  <si>
    <t>Trust building</t>
  </si>
  <si>
    <t>i35</t>
  </si>
  <si>
    <t>4-Phone-43</t>
  </si>
  <si>
    <t>Yaounde-Bafia</t>
  </si>
  <si>
    <t>4-i35-1</t>
  </si>
  <si>
    <t>Ndiki-Bafia</t>
  </si>
  <si>
    <t>4-i35-r</t>
  </si>
  <si>
    <t>5-Phone-76</t>
  </si>
  <si>
    <t>Julius</t>
  </si>
  <si>
    <t>5-Phone-77</t>
  </si>
  <si>
    <t>5-Phone-91</t>
  </si>
  <si>
    <t>5-Phone-93</t>
  </si>
  <si>
    <t>5-Phone-95</t>
  </si>
  <si>
    <t>10/4</t>
  </si>
  <si>
    <t>5-Phone-96</t>
  </si>
  <si>
    <t>Batie-Bafang</t>
  </si>
  <si>
    <t>5-i30-r</t>
  </si>
  <si>
    <t>Bafang-Kemkem</t>
  </si>
  <si>
    <t>Kemkem-Bafang</t>
  </si>
  <si>
    <t>bafang- balembo</t>
  </si>
  <si>
    <t>balembo-Bafang</t>
  </si>
  <si>
    <t>Bafang-batie</t>
  </si>
  <si>
    <t>5-i30-3</t>
  </si>
  <si>
    <t>i26</t>
  </si>
  <si>
    <t>6-Phone-132</t>
  </si>
  <si>
    <t>14/4</t>
  </si>
  <si>
    <t>6-Phone-142</t>
  </si>
  <si>
    <t>15/4</t>
  </si>
  <si>
    <t>Op Larry</t>
  </si>
  <si>
    <t>6-Phone-153</t>
  </si>
  <si>
    <t>16/41</t>
  </si>
  <si>
    <t>6-Phone-158-159</t>
  </si>
  <si>
    <t>6-Phone-163</t>
  </si>
  <si>
    <t>17/4</t>
  </si>
  <si>
    <t>x4 Hrs Internet</t>
  </si>
  <si>
    <t xml:space="preserve"> Investigations</t>
  </si>
  <si>
    <t>6-i26-r</t>
  </si>
  <si>
    <t>Internet Undercover</t>
  </si>
  <si>
    <t>6-i26-4</t>
  </si>
  <si>
    <t>x5 Hrs Internet</t>
  </si>
  <si>
    <t>18/4</t>
  </si>
  <si>
    <t xml:space="preserve">Internet </t>
  </si>
  <si>
    <t>Yaounde-Bamenda</t>
  </si>
  <si>
    <t>6-i26-2</t>
  </si>
  <si>
    <t>Bamenda-Yaounde</t>
  </si>
  <si>
    <t>6-i26-11</t>
  </si>
  <si>
    <t>6-i26-5</t>
  </si>
  <si>
    <t>Special taxi</t>
  </si>
  <si>
    <t>6-i26-3</t>
  </si>
  <si>
    <t>Drink with Informer</t>
  </si>
  <si>
    <t>External Assistance</t>
  </si>
  <si>
    <t>6-i26-7</t>
  </si>
  <si>
    <t>6-i26-8</t>
  </si>
  <si>
    <t>6-i26-9</t>
  </si>
  <si>
    <t>6-i26-10</t>
  </si>
  <si>
    <t>7-Phone-128</t>
  </si>
  <si>
    <t>7-Phone-139</t>
  </si>
  <si>
    <t>7-Phone-146-147</t>
  </si>
  <si>
    <t>7-i30-r</t>
  </si>
  <si>
    <t>Bafoussam-Bamenda</t>
  </si>
  <si>
    <t>7-i30-4</t>
  </si>
  <si>
    <t>Bamenda-Bingo</t>
  </si>
  <si>
    <t>Bingo-Bamenda</t>
  </si>
  <si>
    <t>bamenda-Babanki</t>
  </si>
  <si>
    <t>Babamki-Bamenda</t>
  </si>
  <si>
    <t>Bamenda-Bafoussam</t>
  </si>
  <si>
    <t>7-i30-6</t>
  </si>
  <si>
    <t>7-i30-5</t>
  </si>
  <si>
    <t>8-Phone-178</t>
  </si>
  <si>
    <t>20/4</t>
  </si>
  <si>
    <t>8-Phone-206</t>
  </si>
  <si>
    <t>21/4</t>
  </si>
  <si>
    <t>8-Phone-224</t>
  </si>
  <si>
    <t>22/4</t>
  </si>
  <si>
    <t>Yaounde-Bafoussam</t>
  </si>
  <si>
    <t>8-i33-1</t>
  </si>
  <si>
    <t>Bafoussam-Bagante</t>
  </si>
  <si>
    <t>8-i33-3</t>
  </si>
  <si>
    <t>Bagante-Bazou</t>
  </si>
  <si>
    <t>8-i33-8</t>
  </si>
  <si>
    <t>Bazou-Katio</t>
  </si>
  <si>
    <t>8-i33-r</t>
  </si>
  <si>
    <t>Katio-Bazou</t>
  </si>
  <si>
    <t>Bazou-bagante</t>
  </si>
  <si>
    <t>23/4</t>
  </si>
  <si>
    <t>Bagante-Yaounde</t>
  </si>
  <si>
    <t>8-i33-2</t>
  </si>
  <si>
    <t>8-i33-9</t>
  </si>
  <si>
    <t>Abumbi</t>
  </si>
  <si>
    <t>9-Phone-197</t>
  </si>
  <si>
    <t>i39</t>
  </si>
  <si>
    <t>9-Phone-205</t>
  </si>
  <si>
    <t>9-Phone-223</t>
  </si>
  <si>
    <t>Bafoussam-Bafang</t>
  </si>
  <si>
    <t>9-i39-r</t>
  </si>
  <si>
    <t>Bafang-bafoussam</t>
  </si>
  <si>
    <t>9-i39-1</t>
  </si>
  <si>
    <t>Postage</t>
  </si>
  <si>
    <t>9-i39-2</t>
  </si>
  <si>
    <t>10-Phone-182</t>
  </si>
  <si>
    <t>10-Phone-183</t>
  </si>
  <si>
    <t>10-Phone-207</t>
  </si>
  <si>
    <t xml:space="preserve">                 </t>
  </si>
  <si>
    <t>10-Phone-236-237</t>
  </si>
  <si>
    <t>10-Phone-239</t>
  </si>
  <si>
    <t>10-Phone-255-256</t>
  </si>
  <si>
    <t>10-Phone-263</t>
  </si>
  <si>
    <t>10-Phone-279</t>
  </si>
  <si>
    <t>24/4</t>
  </si>
  <si>
    <t>10-Phone-311-312</t>
  </si>
  <si>
    <t>25/4</t>
  </si>
  <si>
    <t>10-Phone-325</t>
  </si>
  <si>
    <t>26/4</t>
  </si>
  <si>
    <t>10-Phone-331-332</t>
  </si>
  <si>
    <t>27/4</t>
  </si>
  <si>
    <t>10-Phone-354</t>
  </si>
  <si>
    <t>29/4</t>
  </si>
  <si>
    <t>10-Phone-387</t>
  </si>
  <si>
    <t>30/4</t>
  </si>
  <si>
    <t>10-i30-r</t>
  </si>
  <si>
    <t>Bafoussam-Foumban</t>
  </si>
  <si>
    <t>10-i30-7</t>
  </si>
  <si>
    <t>Foumban-Malantuen</t>
  </si>
  <si>
    <t>10-i30-8</t>
  </si>
  <si>
    <t>Malantuen-Foumban</t>
  </si>
  <si>
    <t>10-i30-9</t>
  </si>
  <si>
    <t>10-i30-10</t>
  </si>
  <si>
    <t>28/4</t>
  </si>
  <si>
    <t>10-i30-11</t>
  </si>
  <si>
    <t>Medicine</t>
  </si>
  <si>
    <t>medical treatment</t>
  </si>
  <si>
    <t>10-i30-12</t>
  </si>
  <si>
    <t>10-i30-14</t>
  </si>
  <si>
    <t>1/5</t>
  </si>
  <si>
    <t>Others</t>
  </si>
  <si>
    <t>i55</t>
  </si>
  <si>
    <t>11-Phone-242</t>
  </si>
  <si>
    <t>11-Phone-272</t>
  </si>
  <si>
    <t>11-Phone-294</t>
  </si>
  <si>
    <t>Japoma-air port</t>
  </si>
  <si>
    <t>11-i55-r</t>
  </si>
  <si>
    <t>air port- Japoma</t>
  </si>
  <si>
    <t>Douala-Yaounde</t>
  </si>
  <si>
    <t>11-i55-1</t>
  </si>
  <si>
    <t>12-Phone-270-271</t>
  </si>
  <si>
    <t>12-Phone-295</t>
  </si>
  <si>
    <t>12-Phone-319</t>
  </si>
  <si>
    <t>12-Phone-320</t>
  </si>
  <si>
    <t>12-Phone-341</t>
  </si>
  <si>
    <t>12-Phone-343</t>
  </si>
  <si>
    <t>12-Phone-366</t>
  </si>
  <si>
    <t>12-Phone-376</t>
  </si>
  <si>
    <t>12-Phone-385</t>
  </si>
  <si>
    <t>12-i33-r</t>
  </si>
  <si>
    <t>Bafia-Malabo</t>
  </si>
  <si>
    <t>Malabo-Ngoro</t>
  </si>
  <si>
    <t>Ngoro-Ngambe</t>
  </si>
  <si>
    <t>Ngambe-Njitam</t>
  </si>
  <si>
    <t>Njitam-Ngambe</t>
  </si>
  <si>
    <t>Ngambe-Ngumin</t>
  </si>
  <si>
    <t>Ngumin-Ngambe</t>
  </si>
  <si>
    <t>Ngambe-Lebor</t>
  </si>
  <si>
    <t>Lebor-Ngambe</t>
  </si>
  <si>
    <t>malantuen-Foumban</t>
  </si>
  <si>
    <t>Foumban-Bafoussam</t>
  </si>
  <si>
    <t>12-i33-10</t>
  </si>
  <si>
    <t>Bafoussam-Yaounde</t>
  </si>
  <si>
    <t>12-i33-11</t>
  </si>
  <si>
    <t>operation</t>
  </si>
  <si>
    <t>trust building</t>
  </si>
  <si>
    <t>fel-r</t>
  </si>
  <si>
    <t>felix</t>
  </si>
  <si>
    <t>13-Phone-367</t>
  </si>
  <si>
    <t>13-i55-r</t>
  </si>
  <si>
    <t>14-i26-r</t>
  </si>
  <si>
    <t>14-i26-16</t>
  </si>
  <si>
    <t>Yaounde-Mutengene</t>
  </si>
  <si>
    <t>Internet Investigations</t>
  </si>
  <si>
    <t>14-i26-14</t>
  </si>
  <si>
    <t>14-i26-17</t>
  </si>
  <si>
    <t>14-i26-15</t>
  </si>
  <si>
    <t>X1 undercover</t>
  </si>
  <si>
    <t>14-i26-19</t>
  </si>
  <si>
    <t>14-i26-20</t>
  </si>
  <si>
    <t>14-i26-21</t>
  </si>
  <si>
    <t>14-i26-22</t>
  </si>
  <si>
    <t>15-Phone-368-369</t>
  </si>
  <si>
    <t>OP Metuge</t>
  </si>
  <si>
    <t>15-Phone-370</t>
  </si>
  <si>
    <t>15-Phone-381</t>
  </si>
  <si>
    <t>15-Phone-382</t>
  </si>
  <si>
    <t>Buea-Bamenda</t>
  </si>
  <si>
    <t>15-i26-18</t>
  </si>
  <si>
    <t>15-i26-23</t>
  </si>
  <si>
    <t>15-i26-r</t>
  </si>
  <si>
    <t>15-i26-15</t>
  </si>
  <si>
    <t>15-i26-24</t>
  </si>
  <si>
    <t>15-i26-25</t>
  </si>
  <si>
    <t>15-i26-26</t>
  </si>
  <si>
    <t>Photocopies</t>
  </si>
  <si>
    <t>16-Phone-2</t>
  </si>
  <si>
    <t>16-Phone-15</t>
  </si>
  <si>
    <t>2/4</t>
  </si>
  <si>
    <t>16-Phone-23</t>
  </si>
  <si>
    <t>3/4</t>
  </si>
  <si>
    <t>16-Phone-41-42</t>
  </si>
  <si>
    <t>16-Phone-48-48a</t>
  </si>
  <si>
    <t>16-Phone-59-60</t>
  </si>
  <si>
    <t>16-Phone-89</t>
  </si>
  <si>
    <t>16-Phone-120-121</t>
  </si>
  <si>
    <t>13/5</t>
  </si>
  <si>
    <t>16-Phone-175</t>
  </si>
  <si>
    <t>16-Phone-184-186</t>
  </si>
  <si>
    <t>16-Phone-213</t>
  </si>
  <si>
    <t>16-Phone-234-235</t>
  </si>
  <si>
    <t>16-Phone-251-254</t>
  </si>
  <si>
    <t>16-Phone-262</t>
  </si>
  <si>
    <t>16-Phone-283</t>
  </si>
  <si>
    <t>16-Phone-308-310</t>
  </si>
  <si>
    <t>16-Phone-323</t>
  </si>
  <si>
    <t>16-Phone-342</t>
  </si>
  <si>
    <t>16-i26-r</t>
  </si>
  <si>
    <t>01/4</t>
  </si>
  <si>
    <t>02/4</t>
  </si>
  <si>
    <t>03/4</t>
  </si>
  <si>
    <t>06/4</t>
  </si>
  <si>
    <t>07/4</t>
  </si>
  <si>
    <t>08/4</t>
  </si>
  <si>
    <t>09/4</t>
  </si>
  <si>
    <t>11/4</t>
  </si>
  <si>
    <t>13/4</t>
  </si>
  <si>
    <t>17-Phone-199</t>
  </si>
  <si>
    <t>17-Phone-221</t>
  </si>
  <si>
    <t>147-Phone-244</t>
  </si>
  <si>
    <t>17-Phone-278</t>
  </si>
  <si>
    <t>17-Phone-304</t>
  </si>
  <si>
    <t>Buea-Muyuka</t>
  </si>
  <si>
    <t>17-i35-4</t>
  </si>
  <si>
    <t>17-i35-r</t>
  </si>
  <si>
    <t xml:space="preserve">  </t>
  </si>
  <si>
    <t>Internet April payment</t>
  </si>
  <si>
    <t>Office report</t>
  </si>
  <si>
    <t>7/5</t>
  </si>
  <si>
    <t>arrey</t>
  </si>
  <si>
    <t>bank file</t>
  </si>
  <si>
    <t>CNPS</t>
  </si>
  <si>
    <t>Bonus</t>
  </si>
  <si>
    <t>x10 Uniforms</t>
  </si>
  <si>
    <t>Equipment</t>
  </si>
  <si>
    <t>16-i26-12</t>
  </si>
  <si>
    <t>x3 Tear Gas</t>
  </si>
  <si>
    <t>16-i26-13</t>
  </si>
  <si>
    <t>Alain</t>
  </si>
  <si>
    <t>Phone-8</t>
  </si>
  <si>
    <t>Phone-19</t>
  </si>
  <si>
    <t>Phone-26</t>
  </si>
  <si>
    <t>Phone-37</t>
  </si>
  <si>
    <t>Phone-54</t>
  </si>
  <si>
    <t>Phone-78</t>
  </si>
  <si>
    <t>Phone-92</t>
  </si>
  <si>
    <t>Phone-110</t>
  </si>
  <si>
    <t>Phone-125-126</t>
  </si>
  <si>
    <t>Phone-127</t>
  </si>
  <si>
    <t>Phone-138</t>
  </si>
  <si>
    <t>Phone-148</t>
  </si>
  <si>
    <t>Phone-170</t>
  </si>
  <si>
    <t>Phone-190-192</t>
  </si>
  <si>
    <t>Phone-208</t>
  </si>
  <si>
    <t>Phone-240-241</t>
  </si>
  <si>
    <t>Phone-264-269</t>
  </si>
  <si>
    <t>Phone-274-277</t>
  </si>
  <si>
    <t>Phone-316-318</t>
  </si>
  <si>
    <t>Phone-333-334</t>
  </si>
  <si>
    <t>Phone-356-367</t>
  </si>
  <si>
    <t>Phone-388</t>
  </si>
  <si>
    <t>aime</t>
  </si>
  <si>
    <t>Phone-4</t>
  </si>
  <si>
    <t>Phone-16</t>
  </si>
  <si>
    <t>Phone-21</t>
  </si>
  <si>
    <t>Phone-40</t>
  </si>
  <si>
    <t>Phone-52</t>
  </si>
  <si>
    <t>Phone-74</t>
  </si>
  <si>
    <t>Phone-86</t>
  </si>
  <si>
    <t>Phone-113</t>
  </si>
  <si>
    <t>Phone-130</t>
  </si>
  <si>
    <t>Phone-154</t>
  </si>
  <si>
    <t>Phone-169</t>
  </si>
  <si>
    <t>Phone-180</t>
  </si>
  <si>
    <t>Phone-202</t>
  </si>
  <si>
    <t>Phone-227</t>
  </si>
  <si>
    <t>Phone-243</t>
  </si>
  <si>
    <t>Phone-291</t>
  </si>
  <si>
    <t>Phone-302</t>
  </si>
  <si>
    <t>Phone-324</t>
  </si>
  <si>
    <t>Phone-340</t>
  </si>
  <si>
    <t>Phone-365</t>
  </si>
  <si>
    <t>Phone-378</t>
  </si>
  <si>
    <t>Josias</t>
  </si>
  <si>
    <t>Phone-31</t>
  </si>
  <si>
    <t>Phone-51</t>
  </si>
  <si>
    <t>Phone-65-66</t>
  </si>
  <si>
    <t>Phone-88</t>
  </si>
  <si>
    <t>Phone-114</t>
  </si>
  <si>
    <t>Phone-137</t>
  </si>
  <si>
    <t>Phone-155</t>
  </si>
  <si>
    <t>Phone-176</t>
  </si>
  <si>
    <t>Phone-204</t>
  </si>
  <si>
    <t>Phone-226</t>
  </si>
  <si>
    <t>Phone-246</t>
  </si>
  <si>
    <t>Phone-288</t>
  </si>
  <si>
    <t>Phone-301</t>
  </si>
  <si>
    <t>Phone-321</t>
  </si>
  <si>
    <t>Phone-336</t>
  </si>
  <si>
    <t>Phone-358-359</t>
  </si>
  <si>
    <t>Phone-375</t>
  </si>
  <si>
    <t>marius</t>
  </si>
  <si>
    <t>Phone-296</t>
  </si>
  <si>
    <t>communication</t>
  </si>
  <si>
    <t>jos-r</t>
  </si>
  <si>
    <t>josias</t>
  </si>
  <si>
    <t>x 3 hrs internet</t>
  </si>
  <si>
    <t>al-28</t>
  </si>
  <si>
    <t>Yde-Dla</t>
  </si>
  <si>
    <t>al-1</t>
  </si>
  <si>
    <t>5/4</t>
  </si>
  <si>
    <t>Dla-Limbe</t>
  </si>
  <si>
    <t>al-r</t>
  </si>
  <si>
    <t>Limbe-Buea</t>
  </si>
  <si>
    <t>Buea-Dla</t>
  </si>
  <si>
    <t>Dla-Yde</t>
  </si>
  <si>
    <t>al-4</t>
  </si>
  <si>
    <t>al-5</t>
  </si>
  <si>
    <t>al-7</t>
  </si>
  <si>
    <t>al-12</t>
  </si>
  <si>
    <t>12/4</t>
  </si>
  <si>
    <t>Buea-Limbe</t>
  </si>
  <si>
    <t>al-16</t>
  </si>
  <si>
    <t>al-17</t>
  </si>
  <si>
    <t>19/4</t>
  </si>
  <si>
    <t>Limbe-Dla</t>
  </si>
  <si>
    <t>al-20</t>
  </si>
  <si>
    <t>al-24</t>
  </si>
  <si>
    <t>Buea-Bda</t>
  </si>
  <si>
    <t>al-29</t>
  </si>
  <si>
    <t>Bda-Yde</t>
  </si>
  <si>
    <t>al-31</t>
  </si>
  <si>
    <t>yde-dla</t>
  </si>
  <si>
    <t>jos-2</t>
  </si>
  <si>
    <t>dla-buea</t>
  </si>
  <si>
    <t>jos-3</t>
  </si>
  <si>
    <t>Buea-Kumba</t>
  </si>
  <si>
    <t>Kumba-Mamfe</t>
  </si>
  <si>
    <t>jos-4</t>
  </si>
  <si>
    <t>Mamfe-Kumba</t>
  </si>
  <si>
    <t>jos-6</t>
  </si>
  <si>
    <t>Kumba-Douala</t>
  </si>
  <si>
    <t>jos-8</t>
  </si>
  <si>
    <t>jos-9</t>
  </si>
  <si>
    <t>Yde-Bafsam</t>
  </si>
  <si>
    <t>aim-1</t>
  </si>
  <si>
    <t>aimé</t>
  </si>
  <si>
    <t>Bafsam-Yde</t>
  </si>
  <si>
    <t>aim-3</t>
  </si>
  <si>
    <t>aim-4</t>
  </si>
  <si>
    <t>aim-6</t>
  </si>
  <si>
    <t>aim-7</t>
  </si>
  <si>
    <t>aim-9</t>
  </si>
  <si>
    <t>Yde-Bamenda</t>
  </si>
  <si>
    <t>traveling expenses</t>
  </si>
  <si>
    <t>fel-1</t>
  </si>
  <si>
    <t>Bamenda-Yde</t>
  </si>
  <si>
    <t>fel-3</t>
  </si>
  <si>
    <t>fel-5</t>
  </si>
  <si>
    <t>fel-7</t>
  </si>
  <si>
    <t>Bafsam-Bamenda</t>
  </si>
  <si>
    <t>fel-9</t>
  </si>
  <si>
    <t>Yde-Ntui</t>
  </si>
  <si>
    <t>fel-10</t>
  </si>
  <si>
    <t>Ntui-Sa'a</t>
  </si>
  <si>
    <t>Sa'a-Yde</t>
  </si>
  <si>
    <t>fel-11</t>
  </si>
  <si>
    <t>x2 hrs taxi</t>
  </si>
  <si>
    <t>aim-r</t>
  </si>
  <si>
    <t>al-2</t>
  </si>
  <si>
    <t>al-3</t>
  </si>
  <si>
    <t>al-6</t>
  </si>
  <si>
    <t>al-13</t>
  </si>
  <si>
    <t>al-14</t>
  </si>
  <si>
    <t>al-15</t>
  </si>
  <si>
    <t>al-18</t>
  </si>
  <si>
    <t>al-25</t>
  </si>
  <si>
    <t>al-27</t>
  </si>
  <si>
    <t>al-30</t>
  </si>
  <si>
    <t>jos-5</t>
  </si>
  <si>
    <t>jos-7</t>
  </si>
  <si>
    <t>aim-2</t>
  </si>
  <si>
    <t>aim-5</t>
  </si>
  <si>
    <t>aim-8</t>
  </si>
  <si>
    <t>fel-2</t>
  </si>
  <si>
    <t>fel-6</t>
  </si>
  <si>
    <t>fel-8</t>
  </si>
  <si>
    <t>x168 photocopies</t>
  </si>
  <si>
    <t>al-23</t>
  </si>
  <si>
    <t>x10 printing</t>
  </si>
  <si>
    <t>x20photocopies</t>
  </si>
  <si>
    <t>x 14 photocopies</t>
  </si>
  <si>
    <t>x 14 plastics slip</t>
  </si>
  <si>
    <t>aim-10</t>
  </si>
  <si>
    <t>x 852 photocopies</t>
  </si>
  <si>
    <t>aim-11</t>
  </si>
  <si>
    <t xml:space="preserve">x 20 photocopies </t>
  </si>
  <si>
    <t>x 20 photocpies</t>
  </si>
  <si>
    <t>fel-12</t>
  </si>
  <si>
    <t>Me Tambe</t>
  </si>
  <si>
    <t>al-19</t>
  </si>
  <si>
    <t>Me Tcheugueu</t>
  </si>
  <si>
    <t>al-21</t>
  </si>
  <si>
    <t>Me Djodo</t>
  </si>
  <si>
    <t>al-22</t>
  </si>
  <si>
    <t>Me Chi Valentine</t>
  </si>
  <si>
    <t>al-26</t>
  </si>
  <si>
    <t>jos-1</t>
  </si>
  <si>
    <t>Nya Aime</t>
  </si>
  <si>
    <t>bonus</t>
  </si>
  <si>
    <t>Alain Bernard</t>
  </si>
  <si>
    <t xml:space="preserve">Josias Sipehovo  Mentchebong  </t>
  </si>
  <si>
    <t>Felix</t>
  </si>
  <si>
    <t>Vincent</t>
  </si>
  <si>
    <t>Phone-5</t>
  </si>
  <si>
    <t>Phone-25</t>
  </si>
  <si>
    <t>Phone-33</t>
  </si>
  <si>
    <t>Phone-57-58</t>
  </si>
  <si>
    <t>Phone-71</t>
  </si>
  <si>
    <t>Phone-84</t>
  </si>
  <si>
    <t>Phone-97</t>
  </si>
  <si>
    <t>Phone-106</t>
  </si>
  <si>
    <t>Phone-111</t>
  </si>
  <si>
    <t>Phone-118-119</t>
  </si>
  <si>
    <t>Phone-129</t>
  </si>
  <si>
    <t>Phone-143</t>
  </si>
  <si>
    <t>Phone-149</t>
  </si>
  <si>
    <t>Phone-179</t>
  </si>
  <si>
    <t>Phone-211-12</t>
  </si>
  <si>
    <t>Phone-228-228a</t>
  </si>
  <si>
    <t>Phone-273-274</t>
  </si>
  <si>
    <t>Phone-297</t>
  </si>
  <si>
    <t>Phone-344-345</t>
  </si>
  <si>
    <t>Phone-360-361</t>
  </si>
  <si>
    <t>Phone-373-274</t>
  </si>
  <si>
    <t>Eric</t>
  </si>
  <si>
    <t>Phone-1</t>
  </si>
  <si>
    <t>1/1</t>
  </si>
  <si>
    <t>Phone-11</t>
  </si>
  <si>
    <t>Phone-20</t>
  </si>
  <si>
    <t>Phone-28</t>
  </si>
  <si>
    <t>Phone-46</t>
  </si>
  <si>
    <t>Phone-69</t>
  </si>
  <si>
    <t>Phone-83</t>
  </si>
  <si>
    <t>Phone-108</t>
  </si>
  <si>
    <t>Phone-116</t>
  </si>
  <si>
    <t>Phone-136</t>
  </si>
  <si>
    <t>Phone-157</t>
  </si>
  <si>
    <t>Phone-196</t>
  </si>
  <si>
    <t>Phone-200</t>
  </si>
  <si>
    <t>Phone-229</t>
  </si>
  <si>
    <t>Phone-248</t>
  </si>
  <si>
    <t>Phone-290</t>
  </si>
  <si>
    <t>Phone-299</t>
  </si>
  <si>
    <t>Phone-338</t>
  </si>
  <si>
    <t>Phone-362</t>
  </si>
  <si>
    <t>Phone-379</t>
  </si>
  <si>
    <t>Anna</t>
  </si>
  <si>
    <t>Phone-14</t>
  </si>
  <si>
    <t>Phone-22</t>
  </si>
  <si>
    <t>Phone-32</t>
  </si>
  <si>
    <t>Phone-45</t>
  </si>
  <si>
    <t>Phone-70</t>
  </si>
  <si>
    <t>Phone-90</t>
  </si>
  <si>
    <t>Phone-112</t>
  </si>
  <si>
    <t>Phone-135</t>
  </si>
  <si>
    <t>Phone-156</t>
  </si>
  <si>
    <t>Phone-174</t>
  </si>
  <si>
    <t>Phone-201</t>
  </si>
  <si>
    <t>Phone-222</t>
  </si>
  <si>
    <t>Phone-230</t>
  </si>
  <si>
    <t>Phone-249</t>
  </si>
  <si>
    <t>Phone-292</t>
  </si>
  <si>
    <t>Phone-298</t>
  </si>
  <si>
    <t>Phone-337</t>
  </si>
  <si>
    <t>Phone-351-353</t>
  </si>
  <si>
    <t>Phone-371-272</t>
  </si>
  <si>
    <t>x1hr internet</t>
  </si>
  <si>
    <t>media</t>
  </si>
  <si>
    <t>ann-1</t>
  </si>
  <si>
    <t>ann-r</t>
  </si>
  <si>
    <t>eri-r</t>
  </si>
  <si>
    <t>vin-r</t>
  </si>
  <si>
    <t>vincent</t>
  </si>
  <si>
    <t>radio news flash E</t>
  </si>
  <si>
    <t>radio talk show E</t>
  </si>
  <si>
    <t>The Herald newspaper E</t>
  </si>
  <si>
    <t>radio news flash F</t>
  </si>
  <si>
    <t>mamfe court slammed elephant dealers</t>
  </si>
  <si>
    <t>Yaounde arrests of dealers in elephant teeth and leopard skin</t>
  </si>
  <si>
    <t>April recordings</t>
  </si>
  <si>
    <t>x15 newspaper</t>
  </si>
  <si>
    <t>ann-2</t>
  </si>
  <si>
    <t>x13 newspaper</t>
  </si>
  <si>
    <t>ann-3</t>
  </si>
  <si>
    <t>x2 cd</t>
  </si>
  <si>
    <t>ann-4</t>
  </si>
  <si>
    <t>x19 newspaper</t>
  </si>
  <si>
    <t>ann-5</t>
  </si>
  <si>
    <t>ann-8</t>
  </si>
  <si>
    <t>190 x photocopies</t>
  </si>
  <si>
    <t>eri-5</t>
  </si>
  <si>
    <t>x 30  plastic sleeves</t>
  </si>
  <si>
    <t>eri-6</t>
  </si>
  <si>
    <t>x 30 A4 envelops</t>
  </si>
  <si>
    <t>x 50 A6 envelops</t>
  </si>
  <si>
    <t>x 1 bloc notes</t>
  </si>
  <si>
    <t>x1 correcter fluid</t>
  </si>
  <si>
    <t>x 36 photocopies</t>
  </si>
  <si>
    <t>eri-7</t>
  </si>
  <si>
    <t>x 2 mini dv cassette</t>
  </si>
  <si>
    <t>eri-8</t>
  </si>
  <si>
    <t>x 382  photocopies</t>
  </si>
  <si>
    <t>eri-10</t>
  </si>
  <si>
    <t>x 1dvd</t>
  </si>
  <si>
    <t>eri-11</t>
  </si>
  <si>
    <t>eri-12</t>
  </si>
  <si>
    <t>x 40 photocopies</t>
  </si>
  <si>
    <t>eri-14</t>
  </si>
  <si>
    <t>media officer</t>
  </si>
  <si>
    <t>Development assistant</t>
  </si>
  <si>
    <t>Phone International</t>
  </si>
  <si>
    <t>Policy and External relations</t>
  </si>
  <si>
    <t>UK</t>
  </si>
  <si>
    <t>Phone-9</t>
  </si>
  <si>
    <t>Phone-18</t>
  </si>
  <si>
    <t>policy and external relations</t>
  </si>
  <si>
    <t>Ofir-1</t>
  </si>
  <si>
    <t>Policy and external relations</t>
  </si>
  <si>
    <t>Phone-29</t>
  </si>
  <si>
    <t>Phone-101-105</t>
  </si>
  <si>
    <t>France</t>
  </si>
  <si>
    <t>Phone-124</t>
  </si>
  <si>
    <t>Phone-145</t>
  </si>
  <si>
    <t>Phone-150</t>
  </si>
  <si>
    <t>Phone-173</t>
  </si>
  <si>
    <t>Phone-189</t>
  </si>
  <si>
    <t>Phone-198</t>
  </si>
  <si>
    <t>Phone-233</t>
  </si>
  <si>
    <t>Phone-257</t>
  </si>
  <si>
    <t>Kenya</t>
  </si>
  <si>
    <t>Phone-258-259</t>
  </si>
  <si>
    <t>Phone-287</t>
  </si>
  <si>
    <t>USA</t>
  </si>
  <si>
    <t>Phone-329-330</t>
  </si>
  <si>
    <t>Phone-335</t>
  </si>
  <si>
    <t>HR-internet-9.4</t>
  </si>
  <si>
    <t>Extra Loggage</t>
  </si>
  <si>
    <t>jos-10</t>
  </si>
  <si>
    <t>17/3</t>
  </si>
  <si>
    <t>Ofir</t>
  </si>
  <si>
    <t>Phone-27</t>
  </si>
  <si>
    <t>Phone-36</t>
  </si>
  <si>
    <t>Phone-56</t>
  </si>
  <si>
    <t>Phone-79</t>
  </si>
  <si>
    <t>Phone-94</t>
  </si>
  <si>
    <t>Phone-98-99</t>
  </si>
  <si>
    <t>Phone-165-166</t>
  </si>
  <si>
    <t>Phone-171</t>
  </si>
  <si>
    <t>Phone-193-195</t>
  </si>
  <si>
    <t>Phone-217-219</t>
  </si>
  <si>
    <t>Phone-220</t>
  </si>
  <si>
    <t>Phone-238</t>
  </si>
  <si>
    <t>Phone-260</t>
  </si>
  <si>
    <t>Phone-284-286</t>
  </si>
  <si>
    <t>Phone-313-315</t>
  </si>
  <si>
    <t>Phone-326</t>
  </si>
  <si>
    <t>Phone-327-228</t>
  </si>
  <si>
    <t>Phone-348</t>
  </si>
  <si>
    <t>Phone-355</t>
  </si>
  <si>
    <t>Phone-383-384</t>
  </si>
  <si>
    <t>hired taxi</t>
  </si>
  <si>
    <t>management</t>
  </si>
  <si>
    <t>Ofir-r</t>
  </si>
  <si>
    <t>Director</t>
  </si>
  <si>
    <t>salary</t>
  </si>
  <si>
    <t>Emeline</t>
  </si>
  <si>
    <t>Phone-10</t>
  </si>
  <si>
    <t>Phone-12</t>
  </si>
  <si>
    <t>Phone-24</t>
  </si>
  <si>
    <t>Phone-34</t>
  </si>
  <si>
    <t>Phone-47</t>
  </si>
  <si>
    <t>Phone-67-68</t>
  </si>
  <si>
    <t>Phone-80-81</t>
  </si>
  <si>
    <t>Phone-109</t>
  </si>
  <si>
    <t>Phone-122-123</t>
  </si>
  <si>
    <t>Phone-131</t>
  </si>
  <si>
    <t>Phone-141</t>
  </si>
  <si>
    <t>Phone-151</t>
  </si>
  <si>
    <t>Phone-162</t>
  </si>
  <si>
    <t>Phone-168</t>
  </si>
  <si>
    <t>Phone-187-188</t>
  </si>
  <si>
    <t>Phone-214-215</t>
  </si>
  <si>
    <t>Phone-247</t>
  </si>
  <si>
    <t>Phone-293</t>
  </si>
  <si>
    <t>Phone-303</t>
  </si>
  <si>
    <t>Phone-339</t>
  </si>
  <si>
    <t>Phone-363</t>
  </si>
  <si>
    <t>Phone-377</t>
  </si>
  <si>
    <t>Arrey</t>
  </si>
  <si>
    <t>Phone-6</t>
  </si>
  <si>
    <t>Phone-13</t>
  </si>
  <si>
    <t>Phone-30</t>
  </si>
  <si>
    <t>Phone-49</t>
  </si>
  <si>
    <t>Phone-72</t>
  </si>
  <si>
    <t>Phone-85-85a</t>
  </si>
  <si>
    <t>Phone-100</t>
  </si>
  <si>
    <t>Phone-117</t>
  </si>
  <si>
    <t>Phone-134</t>
  </si>
  <si>
    <t>Phone-152</t>
  </si>
  <si>
    <t>Phone-167</t>
  </si>
  <si>
    <t>Phone-172</t>
  </si>
  <si>
    <t>Phone-181</t>
  </si>
  <si>
    <t>Phone-209-210</t>
  </si>
  <si>
    <t>Phone-225</t>
  </si>
  <si>
    <t>Phone-245</t>
  </si>
  <si>
    <t>Phone-289</t>
  </si>
  <si>
    <t>Phone-300</t>
  </si>
  <si>
    <t>Phone-322</t>
  </si>
  <si>
    <t>Phone-346-347</t>
  </si>
  <si>
    <t>Phone-349-350</t>
  </si>
  <si>
    <t>Eme-r</t>
  </si>
  <si>
    <t>special taxi</t>
  </si>
  <si>
    <t>x1 hr taxi</t>
  </si>
  <si>
    <t>arrey-r</t>
  </si>
  <si>
    <t>office cleaner</t>
  </si>
  <si>
    <t>Eme-2</t>
  </si>
  <si>
    <t>Eme-3</t>
  </si>
  <si>
    <t>Door bell</t>
  </si>
  <si>
    <t>Eme-4</t>
  </si>
  <si>
    <t>x3 bulbs</t>
  </si>
  <si>
    <t>Eme-5</t>
  </si>
  <si>
    <t>door bell repairs</t>
  </si>
  <si>
    <t>Eme-6</t>
  </si>
  <si>
    <t>Eme-7</t>
  </si>
  <si>
    <t>Eme-8</t>
  </si>
  <si>
    <t>x1L liquid soap</t>
  </si>
  <si>
    <t>arrey-2</t>
  </si>
  <si>
    <t>x1L window cleaning liquid</t>
  </si>
  <si>
    <t>x1 black inc hp21</t>
  </si>
  <si>
    <t>arrey-3</t>
  </si>
  <si>
    <t>x1 colour ink hp22</t>
  </si>
  <si>
    <t>paper clips</t>
  </si>
  <si>
    <t>rubber band</t>
  </si>
  <si>
    <t>x 12 envelopes</t>
  </si>
  <si>
    <t>x12 envelopes</t>
  </si>
  <si>
    <t>x12 folders</t>
  </si>
  <si>
    <t>plastic sleeves</t>
  </si>
  <si>
    <t>x50 envelopes</t>
  </si>
  <si>
    <t>x1 rim of papers</t>
  </si>
  <si>
    <t>arrey-6</t>
  </si>
  <si>
    <t>x 1 lamp holder</t>
  </si>
  <si>
    <t>eri-1</t>
  </si>
  <si>
    <t>electricity repairs</t>
  </si>
  <si>
    <t>arrey-11</t>
  </si>
  <si>
    <t>x 1 office lock</t>
  </si>
  <si>
    <t>eri-2</t>
  </si>
  <si>
    <t>lock repairs</t>
  </si>
  <si>
    <t>eri-3</t>
  </si>
  <si>
    <t>x 4 bulbs</t>
  </si>
  <si>
    <t>eri-4</t>
  </si>
  <si>
    <t>electricity tester</t>
  </si>
  <si>
    <t>20/5</t>
  </si>
  <si>
    <t>x4 toilet tissues</t>
  </si>
  <si>
    <t>arrey-18</t>
  </si>
  <si>
    <t>photocopies</t>
  </si>
  <si>
    <t>arrey-19</t>
  </si>
  <si>
    <t>arrey-29</t>
  </si>
  <si>
    <t>x16 photocopy</t>
  </si>
  <si>
    <t>ann-6</t>
  </si>
  <si>
    <t>x 1 tap</t>
  </si>
  <si>
    <t>eri-9</t>
  </si>
  <si>
    <t>arrey-30</t>
  </si>
  <si>
    <t>Receipt booklet</t>
  </si>
  <si>
    <t>arrey-33</t>
  </si>
  <si>
    <t>x2L window cleaning liguid</t>
  </si>
  <si>
    <t>arrey-37</t>
  </si>
  <si>
    <t>x1284 Professional literature photocopy</t>
  </si>
  <si>
    <t>ann-7</t>
  </si>
  <si>
    <t>x6 binding</t>
  </si>
  <si>
    <t>x 2 bulbs</t>
  </si>
  <si>
    <t>eri-13</t>
  </si>
  <si>
    <t>Express Union</t>
  </si>
  <si>
    <t>arrey-1</t>
  </si>
  <si>
    <t>arrey-4</t>
  </si>
  <si>
    <t>arrey-5</t>
  </si>
  <si>
    <t>arrey-7</t>
  </si>
  <si>
    <t>arrey-8</t>
  </si>
  <si>
    <t>arrey-9</t>
  </si>
  <si>
    <t>arrey-10</t>
  </si>
  <si>
    <t>arrey-12</t>
  </si>
  <si>
    <t>arrey-13</t>
  </si>
  <si>
    <t>arrey-14</t>
  </si>
  <si>
    <t>arrey-15</t>
  </si>
  <si>
    <t>arrey-16</t>
  </si>
  <si>
    <t>arrey-17</t>
  </si>
  <si>
    <t>arrey-20</t>
  </si>
  <si>
    <t>arrey-21</t>
  </si>
  <si>
    <t>arrey-22</t>
  </si>
  <si>
    <t>arrey-23</t>
  </si>
  <si>
    <t>arrey-24</t>
  </si>
  <si>
    <t>arrey-25</t>
  </si>
  <si>
    <t>arrey-26</t>
  </si>
  <si>
    <t>arrey-27</t>
  </si>
  <si>
    <t>arrey-28</t>
  </si>
  <si>
    <t>arrey-31</t>
  </si>
  <si>
    <t>arrey-32</t>
  </si>
  <si>
    <t>arrey-33a</t>
  </si>
  <si>
    <t>arrey-34</t>
  </si>
  <si>
    <t>arrey-35</t>
  </si>
  <si>
    <t>arrey-36</t>
  </si>
  <si>
    <t>arrey-38</t>
  </si>
  <si>
    <t>arrey-39</t>
  </si>
  <si>
    <t>Bailiff's report on theft</t>
  </si>
  <si>
    <t>fel-4</t>
  </si>
  <si>
    <t>x25 food + drinks</t>
  </si>
  <si>
    <t>Laga family</t>
  </si>
  <si>
    <t>arrey-40</t>
  </si>
  <si>
    <t>UNICS</t>
  </si>
  <si>
    <t>31/4</t>
  </si>
  <si>
    <t>Afriland</t>
  </si>
  <si>
    <t>Rent</t>
  </si>
  <si>
    <t>Rent + Bills</t>
  </si>
  <si>
    <t>HR-Rent-9.4</t>
  </si>
  <si>
    <t>HR-Rent-9.5</t>
  </si>
  <si>
    <t>Electricity-SONEL</t>
  </si>
  <si>
    <t>HR-electricity-9.4</t>
  </si>
  <si>
    <t>Water-SNEC</t>
  </si>
  <si>
    <t>HR-water-9.4</t>
  </si>
  <si>
    <t>Salary of media officer is supplemented by bonuses scaled to the results he provides</t>
  </si>
  <si>
    <t>Inter City-Transport</t>
  </si>
  <si>
    <t>inter-city Transport</t>
  </si>
  <si>
    <t>local Transport</t>
  </si>
  <si>
    <t>loca Transport</t>
  </si>
  <si>
    <t>Phone international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</si>
</sst>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[$€-2]\ #,##0"/>
    <numFmt numFmtId="195" formatCode="#,##0.00;[Red]#,##0.00"/>
    <numFmt numFmtId="196" formatCode="[$£-809]#,##0"/>
    <numFmt numFmtId="197" formatCode="&quot;$&quot;#,##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3"/>
      <name val="Arial"/>
      <family val="0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21"/>
      <name val="Arial"/>
      <family val="2"/>
    </font>
    <font>
      <sz val="10"/>
      <color indexed="54"/>
      <name val="Arial"/>
      <family val="2"/>
    </font>
    <font>
      <sz val="9"/>
      <color indexed="53"/>
      <name val="Arial"/>
      <family val="0"/>
    </font>
    <font>
      <sz val="10"/>
      <color indexed="19"/>
      <name val="Arial"/>
      <family val="2"/>
    </font>
    <font>
      <sz val="8"/>
      <color indexed="20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17"/>
      <name val="Arial"/>
      <family val="2"/>
    </font>
    <font>
      <b/>
      <sz val="9"/>
      <color indexed="50"/>
      <name val="Arial"/>
      <family val="2"/>
    </font>
    <font>
      <sz val="8"/>
      <color indexed="10"/>
      <name val="Arial"/>
      <family val="0"/>
    </font>
    <font>
      <sz val="10"/>
      <color indexed="16"/>
      <name val="Arial"/>
      <family val="0"/>
    </font>
    <font>
      <sz val="8"/>
      <color indexed="16"/>
      <name val="Arial"/>
      <family val="0"/>
    </font>
    <font>
      <b/>
      <sz val="10"/>
      <color indexed="53"/>
      <name val="Arial"/>
      <family val="2"/>
    </font>
    <font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0"/>
      <name val="Arial"/>
      <family val="2"/>
    </font>
    <font>
      <u val="single"/>
      <sz val="10"/>
      <color indexed="50"/>
      <name val="Arial"/>
      <family val="2"/>
    </font>
    <font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7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90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192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193" fontId="0" fillId="0" borderId="4" xfId="0" applyNumberFormat="1" applyFont="1" applyFill="1" applyBorder="1" applyAlignment="1">
      <alignment/>
    </xf>
    <xf numFmtId="0" fontId="0" fillId="3" borderId="0" xfId="0" applyFill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192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49" fontId="1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49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0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4" fontId="0" fillId="2" borderId="0" xfId="0" applyNumberFormat="1" applyFill="1" applyBorder="1" applyAlignment="1">
      <alignment horizontal="left"/>
    </xf>
    <xf numFmtId="192" fontId="0" fillId="0" borderId="0" xfId="0" applyNumberFormat="1" applyFill="1" applyAlignment="1">
      <alignment/>
    </xf>
    <xf numFmtId="0" fontId="0" fillId="0" borderId="0" xfId="0" applyFont="1" applyAlignment="1">
      <alignment/>
    </xf>
    <xf numFmtId="49" fontId="0" fillId="2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9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/>
    </xf>
    <xf numFmtId="49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92" fontId="0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/>
    </xf>
    <xf numFmtId="49" fontId="0" fillId="0" borderId="3" xfId="0" applyNumberFormat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1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5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0" borderId="5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0" fillId="2" borderId="0" xfId="0" applyNumberFormat="1" applyFont="1" applyFill="1" applyAlignment="1">
      <alignment horizontal="left"/>
    </xf>
    <xf numFmtId="192" fontId="0" fillId="2" borderId="0" xfId="0" applyNumberFormat="1" applyFont="1" applyFill="1" applyAlignment="1">
      <alignment/>
    </xf>
    <xf numFmtId="49" fontId="0" fillId="0" borderId="5" xfId="0" applyNumberFormat="1" applyFont="1" applyBorder="1" applyAlignment="1">
      <alignment horizontal="left"/>
    </xf>
    <xf numFmtId="192" fontId="14" fillId="0" borderId="5" xfId="0" applyNumberFormat="1" applyFont="1" applyBorder="1" applyAlignment="1">
      <alignment/>
    </xf>
    <xf numFmtId="0" fontId="15" fillId="0" borderId="0" xfId="0" applyFont="1" applyFill="1" applyAlignment="1">
      <alignment/>
    </xf>
    <xf numFmtId="3" fontId="0" fillId="0" borderId="4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192" fontId="0" fillId="0" borderId="4" xfId="0" applyNumberFormat="1" applyBorder="1" applyAlignment="1">
      <alignment/>
    </xf>
    <xf numFmtId="192" fontId="0" fillId="0" borderId="0" xfId="0" applyNumberFormat="1" applyBorder="1" applyAlignment="1">
      <alignment/>
    </xf>
    <xf numFmtId="49" fontId="16" fillId="0" borderId="4" xfId="0" applyNumberFormat="1" applyFont="1" applyBorder="1" applyAlignment="1">
      <alignment/>
    </xf>
    <xf numFmtId="49" fontId="17" fillId="0" borderId="0" xfId="0" applyNumberFormat="1" applyFont="1" applyFill="1" applyAlignment="1">
      <alignment/>
    </xf>
    <xf numFmtId="3" fontId="18" fillId="0" borderId="4" xfId="0" applyNumberFormat="1" applyFont="1" applyFill="1" applyBorder="1" applyAlignment="1">
      <alignment/>
    </xf>
    <xf numFmtId="49" fontId="18" fillId="0" borderId="4" xfId="0" applyNumberFormat="1" applyFont="1" applyFill="1" applyBorder="1" applyAlignment="1">
      <alignment/>
    </xf>
    <xf numFmtId="49" fontId="17" fillId="0" borderId="4" xfId="0" applyNumberFormat="1" applyFont="1" applyBorder="1" applyAlignment="1">
      <alignment horizontal="center"/>
    </xf>
    <xf numFmtId="0" fontId="17" fillId="0" borderId="0" xfId="0" applyFont="1" applyAlignment="1">
      <alignment/>
    </xf>
    <xf numFmtId="3" fontId="17" fillId="0" borderId="4" xfId="0" applyNumberFormat="1" applyFont="1" applyFill="1" applyBorder="1" applyAlignment="1">
      <alignment/>
    </xf>
    <xf numFmtId="49" fontId="17" fillId="0" borderId="4" xfId="0" applyNumberFormat="1" applyFont="1" applyBorder="1" applyAlignment="1">
      <alignment/>
    </xf>
    <xf numFmtId="49" fontId="17" fillId="0" borderId="4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49" fontId="19" fillId="0" borderId="0" xfId="0" applyNumberFormat="1" applyFont="1" applyFill="1" applyAlignment="1">
      <alignment/>
    </xf>
    <xf numFmtId="3" fontId="12" fillId="0" borderId="4" xfId="0" applyNumberFormat="1" applyFont="1" applyFill="1" applyBorder="1" applyAlignment="1">
      <alignment/>
    </xf>
    <xf numFmtId="49" fontId="12" fillId="0" borderId="4" xfId="0" applyNumberFormat="1" applyFont="1" applyFill="1" applyBorder="1" applyAlignment="1">
      <alignment/>
    </xf>
    <xf numFmtId="49" fontId="12" fillId="0" borderId="4" xfId="0" applyNumberFormat="1" applyFont="1" applyFill="1" applyBorder="1" applyAlignment="1">
      <alignment horizontal="left"/>
    </xf>
    <xf numFmtId="49" fontId="19" fillId="0" borderId="4" xfId="0" applyNumberFormat="1" applyFont="1" applyFill="1" applyBorder="1" applyAlignment="1">
      <alignment horizontal="center"/>
    </xf>
    <xf numFmtId="192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/>
    </xf>
    <xf numFmtId="49" fontId="0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192" fontId="14" fillId="0" borderId="0" xfId="0" applyNumberFormat="1" applyFont="1" applyBorder="1" applyAlignment="1">
      <alignment/>
    </xf>
    <xf numFmtId="49" fontId="0" fillId="0" borderId="0" xfId="0" applyNumberFormat="1" applyAlignment="1">
      <alignment horizontal="left"/>
    </xf>
    <xf numFmtId="0" fontId="20" fillId="2" borderId="0" xfId="0" applyFont="1" applyFill="1" applyAlignment="1">
      <alignment/>
    </xf>
    <xf numFmtId="49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19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16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 horizontal="left"/>
    </xf>
    <xf numFmtId="49" fontId="16" fillId="2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/>
    </xf>
    <xf numFmtId="192" fontId="16" fillId="2" borderId="0" xfId="0" applyNumberFormat="1" applyFont="1" applyFill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3" fontId="23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/>
    </xf>
    <xf numFmtId="192" fontId="14" fillId="2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Alignment="1">
      <alignment horizontal="center"/>
    </xf>
    <xf numFmtId="3" fontId="24" fillId="0" borderId="0" xfId="0" applyNumberFormat="1" applyFont="1" applyAlignment="1">
      <alignment/>
    </xf>
    <xf numFmtId="192" fontId="25" fillId="0" borderId="0" xfId="0" applyNumberFormat="1" applyFont="1" applyFill="1" applyAlignment="1">
      <alignment/>
    </xf>
    <xf numFmtId="192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3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192" fontId="14" fillId="0" borderId="0" xfId="0" applyNumberFormat="1" applyFont="1" applyFill="1" applyAlignment="1">
      <alignment/>
    </xf>
    <xf numFmtId="49" fontId="17" fillId="2" borderId="0" xfId="0" applyNumberFormat="1" applyFont="1" applyFill="1" applyAlignment="1">
      <alignment/>
    </xf>
    <xf numFmtId="3" fontId="27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 horizontal="center"/>
    </xf>
    <xf numFmtId="192" fontId="17" fillId="2" borderId="0" xfId="0" applyNumberFormat="1" applyFont="1" applyFill="1" applyAlignment="1">
      <alignment/>
    </xf>
    <xf numFmtId="49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3" fontId="12" fillId="0" borderId="0" xfId="0" applyNumberFormat="1" applyFont="1" applyFill="1" applyAlignment="1">
      <alignment/>
    </xf>
    <xf numFmtId="192" fontId="2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0" fillId="3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49" fontId="12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/>
    </xf>
    <xf numFmtId="192" fontId="28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192" fontId="3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center"/>
    </xf>
    <xf numFmtId="190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3" fontId="21" fillId="0" borderId="0" xfId="0" applyNumberFormat="1" applyFont="1" applyFill="1" applyAlignment="1">
      <alignment/>
    </xf>
    <xf numFmtId="196" fontId="16" fillId="0" borderId="0" xfId="0" applyNumberFormat="1" applyFont="1" applyFill="1" applyAlignment="1">
      <alignment/>
    </xf>
    <xf numFmtId="195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Alignment="1">
      <alignment/>
    </xf>
    <xf numFmtId="3" fontId="24" fillId="0" borderId="4" xfId="0" applyNumberFormat="1" applyFont="1" applyFill="1" applyBorder="1" applyAlignment="1">
      <alignment/>
    </xf>
    <xf numFmtId="49" fontId="24" fillId="0" borderId="4" xfId="0" applyNumberFormat="1" applyFont="1" applyFill="1" applyBorder="1" applyAlignment="1">
      <alignment/>
    </xf>
    <xf numFmtId="49" fontId="24" fillId="0" borderId="4" xfId="0" applyNumberFormat="1" applyFont="1" applyFill="1" applyBorder="1" applyAlignment="1">
      <alignment horizontal="left"/>
    </xf>
    <xf numFmtId="49" fontId="24" fillId="0" borderId="4" xfId="0" applyNumberFormat="1" applyFont="1" applyFill="1" applyBorder="1" applyAlignment="1">
      <alignment horizontal="center"/>
    </xf>
    <xf numFmtId="192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29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left"/>
    </xf>
    <xf numFmtId="190" fontId="24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197" fontId="24" fillId="0" borderId="0" xfId="0" applyNumberFormat="1" applyFont="1" applyFill="1" applyAlignment="1">
      <alignment/>
    </xf>
    <xf numFmtId="195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 horizontal="left"/>
    </xf>
    <xf numFmtId="49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/>
    </xf>
    <xf numFmtId="49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3" fontId="24" fillId="0" borderId="0" xfId="0" applyNumberFormat="1" applyFont="1" applyFill="1" applyAlignment="1">
      <alignment/>
    </xf>
    <xf numFmtId="192" fontId="25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2" borderId="0" xfId="0" applyFont="1" applyFill="1" applyAlignment="1">
      <alignment/>
    </xf>
    <xf numFmtId="49" fontId="24" fillId="2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 horizontal="left"/>
    </xf>
    <xf numFmtId="49" fontId="24" fillId="2" borderId="0" xfId="0" applyNumberFormat="1" applyFont="1" applyFill="1" applyAlignment="1">
      <alignment horizontal="center"/>
    </xf>
    <xf numFmtId="192" fontId="25" fillId="2" borderId="0" xfId="0" applyNumberFormat="1" applyFont="1" applyFill="1" applyAlignment="1">
      <alignment/>
    </xf>
    <xf numFmtId="0" fontId="24" fillId="2" borderId="0" xfId="0" applyFont="1" applyFill="1" applyBorder="1" applyAlignment="1">
      <alignment/>
    </xf>
    <xf numFmtId="192" fontId="0" fillId="0" borderId="4" xfId="0" applyNumberFormat="1" applyFont="1" applyBorder="1" applyAlignment="1">
      <alignment/>
    </xf>
    <xf numFmtId="3" fontId="34" fillId="0" borderId="5" xfId="0" applyNumberFormat="1" applyFont="1" applyBorder="1" applyAlignment="1">
      <alignment/>
    </xf>
    <xf numFmtId="3" fontId="12" fillId="0" borderId="0" xfId="0" applyNumberFormat="1" applyFont="1" applyAlignment="1" quotePrefix="1">
      <alignment/>
    </xf>
    <xf numFmtId="3" fontId="16" fillId="2" borderId="0" xfId="0" applyNumberFormat="1" applyFont="1" applyFill="1" applyAlignment="1" quotePrefix="1">
      <alignment/>
    </xf>
    <xf numFmtId="3" fontId="16" fillId="2" borderId="0" xfId="0" applyNumberFormat="1" applyFont="1" applyFill="1" applyAlignment="1">
      <alignment/>
    </xf>
    <xf numFmtId="3" fontId="16" fillId="0" borderId="4" xfId="0" applyNumberFormat="1" applyFont="1" applyBorder="1" applyAlignment="1">
      <alignment/>
    </xf>
    <xf numFmtId="3" fontId="18" fillId="2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35" fillId="0" borderId="5" xfId="0" applyNumberFormat="1" applyFont="1" applyFill="1" applyBorder="1" applyAlignment="1">
      <alignment/>
    </xf>
    <xf numFmtId="3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3" fontId="36" fillId="0" borderId="5" xfId="0" applyNumberFormat="1" applyFont="1" applyBorder="1" applyAlignment="1">
      <alignment/>
    </xf>
    <xf numFmtId="3" fontId="17" fillId="0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3" fontId="36" fillId="2" borderId="0" xfId="0" applyNumberFormat="1" applyFont="1" applyFill="1" applyAlignment="1">
      <alignment/>
    </xf>
    <xf numFmtId="3" fontId="37" fillId="0" borderId="0" xfId="0" applyNumberFormat="1" applyFont="1" applyAlignment="1">
      <alignment/>
    </xf>
    <xf numFmtId="3" fontId="17" fillId="0" borderId="0" xfId="0" applyNumberFormat="1" applyFont="1" applyAlignment="1" quotePrefix="1">
      <alignment/>
    </xf>
    <xf numFmtId="3" fontId="36" fillId="2" borderId="0" xfId="0" applyNumberFormat="1" applyFont="1" applyFill="1" applyAlignment="1" quotePrefix="1">
      <alignment/>
    </xf>
    <xf numFmtId="3" fontId="24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3" fontId="0" fillId="2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3" fontId="34" fillId="0" borderId="0" xfId="0" applyNumberFormat="1" applyFont="1" applyFill="1" applyAlignment="1">
      <alignment/>
    </xf>
    <xf numFmtId="3" fontId="38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3" fontId="12" fillId="2" borderId="0" xfId="0" applyNumberFormat="1" applyFont="1" applyFill="1" applyAlignment="1" quotePrefix="1">
      <alignment/>
    </xf>
    <xf numFmtId="49" fontId="0" fillId="0" borderId="0" xfId="0" applyNumberFormat="1" applyFont="1" applyAlignment="1">
      <alignment/>
    </xf>
    <xf numFmtId="3" fontId="12" fillId="0" borderId="0" xfId="0" applyNumberFormat="1" applyFont="1" applyFill="1" applyAlignment="1" quotePrefix="1">
      <alignment/>
    </xf>
    <xf numFmtId="49" fontId="0" fillId="2" borderId="0" xfId="0" applyNumberFormat="1" applyFill="1" applyAlignment="1">
      <alignment horizontal="left"/>
    </xf>
    <xf numFmtId="1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3" fontId="18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" fontId="18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49" fontId="0" fillId="0" borderId="0" xfId="19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left"/>
    </xf>
    <xf numFmtId="3" fontId="18" fillId="0" borderId="0" xfId="0" applyNumberFormat="1" applyFont="1" applyAlignment="1">
      <alignment/>
    </xf>
    <xf numFmtId="3" fontId="24" fillId="0" borderId="0" xfId="0" applyNumberFormat="1" applyFont="1" applyFill="1" applyAlignment="1" quotePrefix="1">
      <alignment/>
    </xf>
    <xf numFmtId="3" fontId="24" fillId="0" borderId="0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>
      <alignment/>
    </xf>
    <xf numFmtId="3" fontId="18" fillId="0" borderId="0" xfId="0" applyNumberFormat="1" applyFont="1" applyFill="1" applyAlignment="1" quotePrefix="1">
      <alignment/>
    </xf>
    <xf numFmtId="3" fontId="16" fillId="0" borderId="0" xfId="0" applyNumberFormat="1" applyFont="1" applyFill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16" fillId="3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Emeline%202009\Financial%20Reports\March%202009\ANALYSIS\LAGA_March_2009_Financial_Reports%201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5"/>
  <sheetViews>
    <sheetView workbookViewId="0" topLeftCell="A1">
      <pane ySplit="5" topLeftCell="BM147" activePane="bottomLeft" state="frozen"/>
      <selection pane="topLeft" activeCell="A1" sqref="A1"/>
      <selection pane="bottomLeft" activeCell="J154" sqref="J154"/>
    </sheetView>
  </sheetViews>
  <sheetFormatPr defaultColWidth="9.140625" defaultRowHeight="12.75" zeroHeight="1"/>
  <cols>
    <col min="1" max="1" width="5.140625" style="1" customWidth="1"/>
    <col min="2" max="2" width="11.5742187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101" customWidth="1"/>
    <col min="7" max="7" width="6.8515625" style="35" customWidth="1"/>
    <col min="8" max="8" width="10.140625" style="7" customWidth="1"/>
    <col min="9" max="9" width="10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96"/>
      <c r="G1" s="17"/>
      <c r="H1" s="16"/>
      <c r="I1" s="4"/>
    </row>
    <row r="2" spans="1:9" ht="17.25" customHeight="1">
      <c r="A2" s="19"/>
      <c r="B2" s="331" t="s">
        <v>159</v>
      </c>
      <c r="C2" s="331"/>
      <c r="D2" s="331"/>
      <c r="E2" s="331"/>
      <c r="F2" s="331"/>
      <c r="G2" s="331"/>
      <c r="H2" s="331"/>
      <c r="I2" s="29"/>
    </row>
    <row r="3" spans="1:9" s="23" customFormat="1" ht="18" customHeight="1">
      <c r="A3" s="20"/>
      <c r="B3" s="21"/>
      <c r="C3" s="21"/>
      <c r="D3" s="21"/>
      <c r="E3" s="21"/>
      <c r="F3" s="97"/>
      <c r="G3" s="21"/>
      <c r="H3" s="21"/>
      <c r="I3" s="22"/>
    </row>
    <row r="4" spans="1:9" ht="15" customHeight="1">
      <c r="A4" s="19"/>
      <c r="B4" s="27" t="s">
        <v>3</v>
      </c>
      <c r="C4" s="26" t="s">
        <v>9</v>
      </c>
      <c r="D4" s="26" t="s">
        <v>4</v>
      </c>
      <c r="E4" s="26" t="s">
        <v>10</v>
      </c>
      <c r="F4" s="98" t="s">
        <v>5</v>
      </c>
      <c r="G4" s="24" t="s">
        <v>7</v>
      </c>
      <c r="H4" s="27" t="s">
        <v>6</v>
      </c>
      <c r="I4" s="28" t="s">
        <v>8</v>
      </c>
    </row>
    <row r="5" spans="1:13" ht="18.75" customHeight="1">
      <c r="A5" s="31"/>
      <c r="B5" s="31" t="s">
        <v>109</v>
      </c>
      <c r="C5" s="31"/>
      <c r="D5" s="31"/>
      <c r="E5" s="31"/>
      <c r="F5" s="99"/>
      <c r="G5" s="34"/>
      <c r="H5" s="32">
        <v>0</v>
      </c>
      <c r="I5" s="33">
        <v>490</v>
      </c>
      <c r="K5" t="s">
        <v>11</v>
      </c>
      <c r="L5" t="s">
        <v>12</v>
      </c>
      <c r="M5" s="2">
        <v>490</v>
      </c>
    </row>
    <row r="6" spans="2:13" ht="12.75">
      <c r="B6" s="37"/>
      <c r="C6" s="20"/>
      <c r="D6" s="20"/>
      <c r="E6" s="20"/>
      <c r="F6" s="100"/>
      <c r="I6" s="30"/>
      <c r="M6" s="2">
        <v>490</v>
      </c>
    </row>
    <row r="7" spans="4:13" ht="12.75">
      <c r="D7" s="20"/>
      <c r="I7" s="30"/>
      <c r="M7" s="2">
        <v>490</v>
      </c>
    </row>
    <row r="8" spans="2:13" ht="12.75">
      <c r="B8" s="37"/>
      <c r="D8" s="20"/>
      <c r="G8" s="39"/>
      <c r="I8" s="30"/>
      <c r="M8" s="2">
        <v>490</v>
      </c>
    </row>
    <row r="9" spans="1:13" ht="12.75">
      <c r="A9" s="48"/>
      <c r="B9" s="49" t="s">
        <v>13</v>
      </c>
      <c r="C9" s="50"/>
      <c r="D9" s="50" t="s">
        <v>14</v>
      </c>
      <c r="E9" s="50" t="s">
        <v>15</v>
      </c>
      <c r="F9" s="102"/>
      <c r="G9" s="51"/>
      <c r="H9" s="49"/>
      <c r="I9" s="52" t="s">
        <v>16</v>
      </c>
      <c r="J9" s="53"/>
      <c r="K9" s="2"/>
      <c r="M9" s="2">
        <v>490</v>
      </c>
    </row>
    <row r="10" spans="1:13" s="23" customFormat="1" ht="12.75">
      <c r="A10" s="48"/>
      <c r="B10" s="49">
        <v>1443660</v>
      </c>
      <c r="C10" s="54"/>
      <c r="D10" s="50" t="s">
        <v>17</v>
      </c>
      <c r="E10" s="85" t="s">
        <v>106</v>
      </c>
      <c r="F10" s="103"/>
      <c r="G10" s="55"/>
      <c r="H10" s="56">
        <v>1443660</v>
      </c>
      <c r="I10" s="57">
        <v>2946.24489795918</v>
      </c>
      <c r="J10" s="42"/>
      <c r="K10" s="42"/>
      <c r="L10" s="42"/>
      <c r="M10" s="2">
        <v>490</v>
      </c>
    </row>
    <row r="11" spans="1:13" s="23" customFormat="1" ht="12.75">
      <c r="A11" s="48"/>
      <c r="B11" s="49">
        <v>572000</v>
      </c>
      <c r="C11" s="54"/>
      <c r="D11" s="50" t="s">
        <v>18</v>
      </c>
      <c r="E11" s="85" t="s">
        <v>79</v>
      </c>
      <c r="F11" s="103"/>
      <c r="G11" s="55"/>
      <c r="H11" s="56">
        <v>572000</v>
      </c>
      <c r="I11" s="57">
        <v>1167.3469387755101</v>
      </c>
      <c r="J11" s="42"/>
      <c r="K11" s="42"/>
      <c r="L11" s="42"/>
      <c r="M11" s="2">
        <v>490</v>
      </c>
    </row>
    <row r="12" spans="1:13" s="58" customFormat="1" ht="12.75">
      <c r="A12" s="48"/>
      <c r="B12" s="49">
        <v>2075215</v>
      </c>
      <c r="C12" s="54"/>
      <c r="D12" s="50" t="s">
        <v>19</v>
      </c>
      <c r="E12" s="85" t="s">
        <v>104</v>
      </c>
      <c r="F12" s="103"/>
      <c r="G12" s="55"/>
      <c r="H12" s="56">
        <v>2075215</v>
      </c>
      <c r="I12" s="57">
        <v>4235.132653061224</v>
      </c>
      <c r="J12" s="42"/>
      <c r="K12" s="42"/>
      <c r="L12" s="42"/>
      <c r="M12" s="2">
        <v>490</v>
      </c>
    </row>
    <row r="13" spans="1:13" s="58" customFormat="1" ht="12.75">
      <c r="A13" s="48"/>
      <c r="B13" s="49">
        <v>1147740</v>
      </c>
      <c r="C13" s="54"/>
      <c r="D13" s="50" t="s">
        <v>20</v>
      </c>
      <c r="E13" s="85" t="s">
        <v>105</v>
      </c>
      <c r="F13" s="103"/>
      <c r="G13" s="55"/>
      <c r="H13" s="56">
        <v>1147740</v>
      </c>
      <c r="I13" s="57">
        <v>2342.326530612245</v>
      </c>
      <c r="J13" s="42"/>
      <c r="K13" s="42"/>
      <c r="L13" s="42"/>
      <c r="M13" s="2">
        <v>490</v>
      </c>
    </row>
    <row r="14" spans="1:13" s="58" customFormat="1" ht="12.75">
      <c r="A14" s="48"/>
      <c r="B14" s="49">
        <v>183310</v>
      </c>
      <c r="C14" s="54"/>
      <c r="D14" s="50" t="s">
        <v>21</v>
      </c>
      <c r="E14" s="85" t="s">
        <v>107</v>
      </c>
      <c r="F14" s="103"/>
      <c r="G14" s="55"/>
      <c r="H14" s="56">
        <v>183310</v>
      </c>
      <c r="I14" s="57">
        <v>374.1020408163265</v>
      </c>
      <c r="J14" s="42"/>
      <c r="K14" s="42"/>
      <c r="L14" s="42"/>
      <c r="M14" s="2">
        <v>490</v>
      </c>
    </row>
    <row r="15" spans="1:13" s="58" customFormat="1" ht="12.75">
      <c r="A15" s="48"/>
      <c r="B15" s="49">
        <v>966000</v>
      </c>
      <c r="C15" s="54"/>
      <c r="D15" s="50" t="s">
        <v>22</v>
      </c>
      <c r="E15" s="54" t="s">
        <v>23</v>
      </c>
      <c r="F15" s="103"/>
      <c r="G15" s="55" t="s">
        <v>81</v>
      </c>
      <c r="H15" s="56">
        <v>966000</v>
      </c>
      <c r="I15" s="57">
        <v>1971.4285714285713</v>
      </c>
      <c r="J15" s="42"/>
      <c r="K15" s="42"/>
      <c r="L15" s="42"/>
      <c r="M15" s="2">
        <v>490</v>
      </c>
    </row>
    <row r="16" spans="1:13" s="58" customFormat="1" ht="12.75">
      <c r="A16" s="48"/>
      <c r="B16" s="49">
        <v>1397727</v>
      </c>
      <c r="C16" s="54"/>
      <c r="D16" s="50" t="s">
        <v>24</v>
      </c>
      <c r="E16" s="54"/>
      <c r="F16" s="103"/>
      <c r="G16" s="55"/>
      <c r="H16" s="56">
        <v>1397727</v>
      </c>
      <c r="I16" s="57">
        <v>2852.504081632653</v>
      </c>
      <c r="J16" s="42"/>
      <c r="K16" s="42"/>
      <c r="L16" s="42"/>
      <c r="M16" s="2">
        <v>490</v>
      </c>
    </row>
    <row r="17" spans="1:13" ht="12.75">
      <c r="A17" s="59"/>
      <c r="B17" s="49">
        <v>7785652</v>
      </c>
      <c r="C17" s="50" t="s">
        <v>108</v>
      </c>
      <c r="D17" s="54"/>
      <c r="E17" s="54"/>
      <c r="F17" s="103"/>
      <c r="G17" s="55"/>
      <c r="H17" s="56">
        <v>0</v>
      </c>
      <c r="I17" s="57">
        <v>15889.085714285715</v>
      </c>
      <c r="J17" s="2"/>
      <c r="K17" s="2"/>
      <c r="L17" s="2"/>
      <c r="M17" s="2">
        <v>490</v>
      </c>
    </row>
    <row r="18" spans="2:13" ht="12.75">
      <c r="B18" s="43"/>
      <c r="F18" s="104"/>
      <c r="I18" s="30"/>
      <c r="M18" s="2">
        <v>490</v>
      </c>
    </row>
    <row r="19" spans="1:13" s="67" customFormat="1" ht="13.5" thickBot="1">
      <c r="A19" s="60"/>
      <c r="B19" s="61">
        <v>7785652</v>
      </c>
      <c r="C19" s="62" t="s">
        <v>25</v>
      </c>
      <c r="D19" s="63"/>
      <c r="E19" s="63"/>
      <c r="F19" s="105"/>
      <c r="G19" s="64"/>
      <c r="H19" s="65"/>
      <c r="I19" s="66"/>
      <c r="M19" s="2">
        <v>490</v>
      </c>
    </row>
    <row r="20" spans="4:13" ht="12.75">
      <c r="D20" s="20"/>
      <c r="I20" s="30"/>
      <c r="M20" s="2">
        <v>490</v>
      </c>
    </row>
    <row r="21" spans="4:13" ht="12.75">
      <c r="D21" s="20"/>
      <c r="I21" s="30"/>
      <c r="M21" s="2">
        <v>490</v>
      </c>
    </row>
    <row r="22" spans="1:13" s="67" customFormat="1" ht="13.5" thickBot="1">
      <c r="A22" s="60"/>
      <c r="B22" s="267">
        <v>1443660</v>
      </c>
      <c r="C22" s="60"/>
      <c r="D22" s="69" t="s">
        <v>26</v>
      </c>
      <c r="E22" s="63"/>
      <c r="F22" s="105"/>
      <c r="G22" s="64"/>
      <c r="H22" s="70">
        <v>-1443660</v>
      </c>
      <c r="I22" s="66">
        <v>2946.2448979591836</v>
      </c>
      <c r="M22" s="2">
        <v>490</v>
      </c>
    </row>
    <row r="23" spans="2:13" ht="12.75">
      <c r="B23" s="201"/>
      <c r="I23" s="30"/>
      <c r="M23" s="2">
        <v>490</v>
      </c>
    </row>
    <row r="24" spans="2:13" ht="12.75">
      <c r="B24" s="201"/>
      <c r="I24" s="30"/>
      <c r="M24" s="2">
        <v>490</v>
      </c>
    </row>
    <row r="25" spans="1:13" s="75" customFormat="1" ht="12.75">
      <c r="A25" s="19"/>
      <c r="B25" s="210">
        <v>36300</v>
      </c>
      <c r="C25" s="71" t="s">
        <v>27</v>
      </c>
      <c r="D25" s="80" t="s">
        <v>80</v>
      </c>
      <c r="E25" s="71" t="s">
        <v>28</v>
      </c>
      <c r="F25" s="106" t="s">
        <v>60</v>
      </c>
      <c r="G25" s="72" t="s">
        <v>29</v>
      </c>
      <c r="H25" s="73"/>
      <c r="I25" s="74">
        <v>74.08163265306122</v>
      </c>
      <c r="J25" s="74"/>
      <c r="K25" s="74"/>
      <c r="M25" s="2">
        <v>490</v>
      </c>
    </row>
    <row r="26" spans="2:13" ht="12.75">
      <c r="B26" s="201"/>
      <c r="D26" s="20"/>
      <c r="H26" s="7">
        <v>0</v>
      </c>
      <c r="I26" s="30">
        <v>0</v>
      </c>
      <c r="M26" s="2">
        <v>490</v>
      </c>
    </row>
    <row r="27" spans="1:13" s="75" customFormat="1" ht="12.75">
      <c r="A27" s="19"/>
      <c r="B27" s="210">
        <v>40000</v>
      </c>
      <c r="C27" s="71" t="s">
        <v>32</v>
      </c>
      <c r="D27" s="80" t="s">
        <v>155</v>
      </c>
      <c r="E27" s="71" t="s">
        <v>33</v>
      </c>
      <c r="F27" s="106" t="s">
        <v>34</v>
      </c>
      <c r="G27" s="72" t="s">
        <v>29</v>
      </c>
      <c r="H27" s="73"/>
      <c r="I27" s="74">
        <v>81.63265306122449</v>
      </c>
      <c r="J27" s="74"/>
      <c r="K27" s="74"/>
      <c r="M27" s="2">
        <v>490</v>
      </c>
    </row>
    <row r="28" spans="2:13" ht="12.75">
      <c r="B28" s="201"/>
      <c r="D28" s="20"/>
      <c r="H28" s="7">
        <v>0</v>
      </c>
      <c r="I28" s="30">
        <v>0</v>
      </c>
      <c r="M28" s="2">
        <v>490</v>
      </c>
    </row>
    <row r="29" spans="1:13" s="75" customFormat="1" ht="12.75">
      <c r="A29" s="19"/>
      <c r="B29" s="210">
        <v>37700</v>
      </c>
      <c r="C29" s="71" t="s">
        <v>35</v>
      </c>
      <c r="D29" s="80" t="s">
        <v>38</v>
      </c>
      <c r="E29" s="71" t="s">
        <v>28</v>
      </c>
      <c r="F29" s="106" t="s">
        <v>36</v>
      </c>
      <c r="G29" s="72" t="s">
        <v>37</v>
      </c>
      <c r="H29" s="73"/>
      <c r="I29" s="74">
        <v>76.93877551020408</v>
      </c>
      <c r="J29" s="74"/>
      <c r="K29" s="74"/>
      <c r="M29" s="2">
        <v>490</v>
      </c>
    </row>
    <row r="30" spans="2:13" ht="12.75">
      <c r="B30" s="201"/>
      <c r="H30" s="7">
        <v>0</v>
      </c>
      <c r="I30" s="30">
        <v>0</v>
      </c>
      <c r="M30" s="2">
        <v>490</v>
      </c>
    </row>
    <row r="31" spans="1:13" s="75" customFormat="1" ht="12.75">
      <c r="A31" s="19"/>
      <c r="B31" s="210">
        <v>13600</v>
      </c>
      <c r="C31" s="71" t="s">
        <v>39</v>
      </c>
      <c r="D31" s="80" t="s">
        <v>38</v>
      </c>
      <c r="E31" s="71" t="s">
        <v>28</v>
      </c>
      <c r="F31" s="106" t="s">
        <v>40</v>
      </c>
      <c r="G31" s="72" t="s">
        <v>41</v>
      </c>
      <c r="H31" s="73"/>
      <c r="I31" s="74">
        <v>27.755102040816325</v>
      </c>
      <c r="J31" s="74"/>
      <c r="K31" s="74"/>
      <c r="M31" s="2">
        <v>490</v>
      </c>
    </row>
    <row r="32" spans="2:13" ht="12.75">
      <c r="B32" s="201"/>
      <c r="H32" s="7">
        <v>0</v>
      </c>
      <c r="I32" s="30">
        <v>0</v>
      </c>
      <c r="M32" s="2">
        <v>490</v>
      </c>
    </row>
    <row r="33" spans="1:13" s="75" customFormat="1" ht="12.75">
      <c r="A33" s="19"/>
      <c r="B33" s="210">
        <v>46200</v>
      </c>
      <c r="C33" s="71" t="s">
        <v>42</v>
      </c>
      <c r="D33" s="80" t="s">
        <v>45</v>
      </c>
      <c r="E33" s="71" t="s">
        <v>43</v>
      </c>
      <c r="F33" s="106" t="s">
        <v>44</v>
      </c>
      <c r="G33" s="72" t="s">
        <v>41</v>
      </c>
      <c r="H33" s="73"/>
      <c r="I33" s="74">
        <v>94.28571428571429</v>
      </c>
      <c r="J33" s="74"/>
      <c r="K33" s="74"/>
      <c r="M33" s="2">
        <v>490</v>
      </c>
    </row>
    <row r="34" spans="2:13" ht="12.75">
      <c r="B34" s="201"/>
      <c r="H34" s="7">
        <v>0</v>
      </c>
      <c r="I34" s="30">
        <v>0</v>
      </c>
      <c r="M34" s="2">
        <v>490</v>
      </c>
    </row>
    <row r="35" spans="1:13" s="75" customFormat="1" ht="12.75">
      <c r="A35" s="19"/>
      <c r="B35" s="210">
        <v>120200</v>
      </c>
      <c r="C35" s="71" t="s">
        <v>46</v>
      </c>
      <c r="D35" s="80" t="s">
        <v>51</v>
      </c>
      <c r="E35" s="71" t="s">
        <v>47</v>
      </c>
      <c r="F35" s="106" t="s">
        <v>48</v>
      </c>
      <c r="G35" s="72" t="s">
        <v>49</v>
      </c>
      <c r="H35" s="73"/>
      <c r="I35" s="74">
        <v>245.30612244897958</v>
      </c>
      <c r="J35" s="74"/>
      <c r="K35" s="74"/>
      <c r="M35" s="2">
        <v>490</v>
      </c>
    </row>
    <row r="36" spans="2:13" ht="12.75">
      <c r="B36" s="201"/>
      <c r="H36" s="7">
        <v>0</v>
      </c>
      <c r="I36" s="30">
        <v>0</v>
      </c>
      <c r="M36" s="2">
        <v>490</v>
      </c>
    </row>
    <row r="37" spans="1:13" s="75" customFormat="1" ht="12.75">
      <c r="A37" s="19"/>
      <c r="B37" s="210">
        <v>39500</v>
      </c>
      <c r="C37" s="71" t="s">
        <v>52</v>
      </c>
      <c r="D37" s="80" t="s">
        <v>53</v>
      </c>
      <c r="E37" s="71" t="s">
        <v>47</v>
      </c>
      <c r="F37" s="106" t="s">
        <v>48</v>
      </c>
      <c r="G37" s="72" t="s">
        <v>41</v>
      </c>
      <c r="H37" s="73"/>
      <c r="I37" s="74">
        <v>80.61224489795919</v>
      </c>
      <c r="J37" s="74"/>
      <c r="K37" s="74"/>
      <c r="M37" s="2">
        <v>490</v>
      </c>
    </row>
    <row r="38" spans="2:13" ht="12.75">
      <c r="B38" s="208"/>
      <c r="H38" s="7">
        <v>0</v>
      </c>
      <c r="I38" s="30">
        <v>0</v>
      </c>
      <c r="M38" s="2">
        <v>490</v>
      </c>
    </row>
    <row r="39" spans="1:13" s="75" customFormat="1" ht="12.75">
      <c r="A39" s="19"/>
      <c r="B39" s="210">
        <v>47000</v>
      </c>
      <c r="C39" s="71" t="s">
        <v>54</v>
      </c>
      <c r="D39" s="80" t="s">
        <v>56</v>
      </c>
      <c r="E39" s="71" t="s">
        <v>43</v>
      </c>
      <c r="F39" s="106" t="s">
        <v>55</v>
      </c>
      <c r="G39" s="72" t="s">
        <v>29</v>
      </c>
      <c r="H39" s="73"/>
      <c r="I39" s="74">
        <v>95.91836734693878</v>
      </c>
      <c r="J39" s="74"/>
      <c r="K39" s="74"/>
      <c r="M39" s="2">
        <v>490</v>
      </c>
    </row>
    <row r="40" spans="2:13" ht="12.75">
      <c r="B40" s="201"/>
      <c r="H40" s="7">
        <v>0</v>
      </c>
      <c r="I40" s="30">
        <v>0</v>
      </c>
      <c r="M40" s="2">
        <v>490</v>
      </c>
    </row>
    <row r="41" spans="1:13" s="75" customFormat="1" ht="12.75">
      <c r="A41" s="19"/>
      <c r="B41" s="210">
        <v>29100</v>
      </c>
      <c r="C41" s="71" t="s">
        <v>57</v>
      </c>
      <c r="D41" s="80" t="s">
        <v>56</v>
      </c>
      <c r="E41" s="71" t="s">
        <v>43</v>
      </c>
      <c r="F41" s="106" t="s">
        <v>44</v>
      </c>
      <c r="G41" s="72" t="s">
        <v>58</v>
      </c>
      <c r="H41" s="73"/>
      <c r="I41" s="74">
        <v>59.38775510204081</v>
      </c>
      <c r="J41" s="74"/>
      <c r="K41" s="74"/>
      <c r="M41" s="2">
        <v>490</v>
      </c>
    </row>
    <row r="42" spans="2:13" ht="12.75">
      <c r="B42" s="201"/>
      <c r="H42" s="7">
        <v>0</v>
      </c>
      <c r="I42" s="30">
        <v>0</v>
      </c>
      <c r="M42" s="2">
        <v>490</v>
      </c>
    </row>
    <row r="43" spans="1:13" s="75" customFormat="1" ht="12.75">
      <c r="A43" s="19"/>
      <c r="B43" s="210">
        <v>149155</v>
      </c>
      <c r="C43" s="71" t="s">
        <v>59</v>
      </c>
      <c r="D43" s="80" t="s">
        <v>61</v>
      </c>
      <c r="E43" s="71" t="s">
        <v>28</v>
      </c>
      <c r="F43" s="106" t="s">
        <v>60</v>
      </c>
      <c r="G43" s="72" t="s">
        <v>58</v>
      </c>
      <c r="H43" s="73"/>
      <c r="I43" s="74">
        <v>304.3979591836735</v>
      </c>
      <c r="J43" s="74"/>
      <c r="K43" s="74"/>
      <c r="M43" s="2">
        <v>490</v>
      </c>
    </row>
    <row r="44" spans="2:13" ht="12.75">
      <c r="B44" s="201"/>
      <c r="H44" s="7">
        <v>0</v>
      </c>
      <c r="I44" s="30">
        <v>0</v>
      </c>
      <c r="M44" s="2">
        <v>490</v>
      </c>
    </row>
    <row r="45" spans="1:13" s="75" customFormat="1" ht="12.75">
      <c r="A45" s="19"/>
      <c r="B45" s="210">
        <v>19700</v>
      </c>
      <c r="C45" s="71" t="s">
        <v>62</v>
      </c>
      <c r="D45" s="80" t="s">
        <v>63</v>
      </c>
      <c r="E45" s="71" t="s">
        <v>33</v>
      </c>
      <c r="F45" s="106" t="s">
        <v>34</v>
      </c>
      <c r="G45" s="72" t="s">
        <v>58</v>
      </c>
      <c r="H45" s="73"/>
      <c r="I45" s="74">
        <v>40.204081632653065</v>
      </c>
      <c r="J45" s="74"/>
      <c r="K45" s="74"/>
      <c r="M45" s="2">
        <v>490</v>
      </c>
    </row>
    <row r="46" spans="2:13" ht="12.75">
      <c r="B46" s="201"/>
      <c r="H46" s="7">
        <v>0</v>
      </c>
      <c r="I46" s="30">
        <v>0</v>
      </c>
      <c r="M46" s="2">
        <v>490</v>
      </c>
    </row>
    <row r="47" spans="1:13" s="75" customFormat="1" ht="12.75">
      <c r="A47" s="19"/>
      <c r="B47" s="210">
        <v>92350</v>
      </c>
      <c r="C47" s="71" t="s">
        <v>64</v>
      </c>
      <c r="D47" s="80" t="s">
        <v>65</v>
      </c>
      <c r="E47" s="71" t="s">
        <v>28</v>
      </c>
      <c r="F47" s="106" t="s">
        <v>60</v>
      </c>
      <c r="G47" s="72" t="s">
        <v>29</v>
      </c>
      <c r="H47" s="73"/>
      <c r="I47" s="74">
        <v>188.46938775510205</v>
      </c>
      <c r="J47" s="74"/>
      <c r="K47" s="74"/>
      <c r="M47" s="2">
        <v>490</v>
      </c>
    </row>
    <row r="48" spans="2:13" ht="12.75">
      <c r="B48" s="201"/>
      <c r="D48" s="20"/>
      <c r="H48" s="7">
        <v>0</v>
      </c>
      <c r="I48" s="30">
        <v>0</v>
      </c>
      <c r="M48" s="2">
        <v>490</v>
      </c>
    </row>
    <row r="49" spans="1:13" s="75" customFormat="1" ht="12.75">
      <c r="A49" s="19"/>
      <c r="B49" s="210">
        <v>7500</v>
      </c>
      <c r="C49" s="71" t="s">
        <v>66</v>
      </c>
      <c r="D49" s="80" t="s">
        <v>68</v>
      </c>
      <c r="E49" s="71" t="s">
        <v>28</v>
      </c>
      <c r="F49" s="106" t="s">
        <v>67</v>
      </c>
      <c r="G49" s="72" t="s">
        <v>58</v>
      </c>
      <c r="H49" s="73"/>
      <c r="I49" s="74">
        <v>15.306122448979592</v>
      </c>
      <c r="J49" s="74"/>
      <c r="K49" s="74"/>
      <c r="M49" s="2">
        <v>490</v>
      </c>
    </row>
    <row r="50" spans="2:13" ht="12.75">
      <c r="B50" s="201"/>
      <c r="H50" s="7">
        <v>0</v>
      </c>
      <c r="I50" s="30">
        <v>0</v>
      </c>
      <c r="M50" s="2">
        <v>490</v>
      </c>
    </row>
    <row r="51" spans="1:13" s="75" customFormat="1" ht="12.75">
      <c r="A51" s="19"/>
      <c r="B51" s="210">
        <v>45100</v>
      </c>
      <c r="C51" s="71" t="s">
        <v>69</v>
      </c>
      <c r="D51" s="80" t="s">
        <v>72</v>
      </c>
      <c r="E51" s="71" t="s">
        <v>70</v>
      </c>
      <c r="F51" s="106" t="s">
        <v>71</v>
      </c>
      <c r="G51" s="72" t="s">
        <v>49</v>
      </c>
      <c r="H51" s="73"/>
      <c r="I51" s="74">
        <v>92.04081632653062</v>
      </c>
      <c r="J51" s="74"/>
      <c r="K51" s="74"/>
      <c r="M51" s="2">
        <v>490</v>
      </c>
    </row>
    <row r="52" spans="2:13" ht="12.75">
      <c r="B52" s="201"/>
      <c r="H52" s="7">
        <v>0</v>
      </c>
      <c r="I52" s="30">
        <v>0</v>
      </c>
      <c r="M52" s="2">
        <v>490</v>
      </c>
    </row>
    <row r="53" spans="1:13" s="75" customFormat="1" ht="12.75">
      <c r="A53" s="19"/>
      <c r="B53" s="210">
        <v>60100</v>
      </c>
      <c r="C53" s="71" t="s">
        <v>73</v>
      </c>
      <c r="D53" s="80" t="s">
        <v>74</v>
      </c>
      <c r="E53" s="71" t="s">
        <v>156</v>
      </c>
      <c r="F53" s="106" t="s">
        <v>48</v>
      </c>
      <c r="G53" s="72" t="s">
        <v>49</v>
      </c>
      <c r="H53" s="73"/>
      <c r="I53" s="74">
        <v>122.65306122448979</v>
      </c>
      <c r="J53" s="74"/>
      <c r="K53" s="74"/>
      <c r="M53" s="2">
        <v>490</v>
      </c>
    </row>
    <row r="54" spans="2:13" ht="12.75">
      <c r="B54" s="268"/>
      <c r="H54" s="7">
        <v>0</v>
      </c>
      <c r="I54" s="30">
        <v>0</v>
      </c>
      <c r="M54" s="2">
        <v>490</v>
      </c>
    </row>
    <row r="55" spans="1:13" s="75" customFormat="1" ht="12.75">
      <c r="A55" s="19"/>
      <c r="B55" s="210">
        <v>96900</v>
      </c>
      <c r="C55" s="71" t="s">
        <v>75</v>
      </c>
      <c r="D55" s="80" t="s">
        <v>76</v>
      </c>
      <c r="E55" s="71" t="s">
        <v>28</v>
      </c>
      <c r="F55" s="106" t="s">
        <v>67</v>
      </c>
      <c r="G55" s="72" t="s">
        <v>49</v>
      </c>
      <c r="H55" s="73"/>
      <c r="I55" s="74">
        <v>197.75510204081633</v>
      </c>
      <c r="J55" s="74"/>
      <c r="K55" s="74"/>
      <c r="M55" s="2">
        <v>490</v>
      </c>
    </row>
    <row r="56" spans="2:13" ht="12.75">
      <c r="B56" s="201"/>
      <c r="H56" s="7">
        <v>0</v>
      </c>
      <c r="I56" s="30">
        <v>0</v>
      </c>
      <c r="M56" s="2">
        <v>490</v>
      </c>
    </row>
    <row r="57" spans="1:13" s="75" customFormat="1" ht="12.75">
      <c r="A57" s="19"/>
      <c r="B57" s="210">
        <v>30700</v>
      </c>
      <c r="C57" s="71" t="s">
        <v>77</v>
      </c>
      <c r="D57" s="80" t="s">
        <v>78</v>
      </c>
      <c r="E57" s="71" t="s">
        <v>70</v>
      </c>
      <c r="F57" s="106" t="s">
        <v>71</v>
      </c>
      <c r="G57" s="72" t="s">
        <v>58</v>
      </c>
      <c r="H57" s="73"/>
      <c r="I57" s="74">
        <v>62.6530612244898</v>
      </c>
      <c r="J57" s="74"/>
      <c r="K57" s="74"/>
      <c r="M57" s="2">
        <v>490</v>
      </c>
    </row>
    <row r="58" spans="2:13" ht="12.75">
      <c r="B58" s="201"/>
      <c r="D58" s="20"/>
      <c r="H58" s="7">
        <v>0</v>
      </c>
      <c r="I58" s="30">
        <v>0</v>
      </c>
      <c r="M58" s="2">
        <v>490</v>
      </c>
    </row>
    <row r="59" spans="1:13" s="75" customFormat="1" ht="12.75">
      <c r="A59" s="19"/>
      <c r="B59" s="210">
        <v>25000</v>
      </c>
      <c r="C59" s="19" t="s">
        <v>1</v>
      </c>
      <c r="D59" s="19"/>
      <c r="E59" s="19"/>
      <c r="F59" s="98"/>
      <c r="G59" s="26"/>
      <c r="H59" s="73">
        <v>0</v>
      </c>
      <c r="I59" s="74">
        <v>51.02040816326531</v>
      </c>
      <c r="M59" s="2">
        <v>490</v>
      </c>
    </row>
    <row r="60" spans="1:13" s="23" customFormat="1" ht="12.75">
      <c r="A60" s="1"/>
      <c r="B60" s="201"/>
      <c r="C60" s="1"/>
      <c r="D60" s="1"/>
      <c r="E60" s="1"/>
      <c r="F60" s="101"/>
      <c r="G60" s="35"/>
      <c r="H60" s="7">
        <v>0</v>
      </c>
      <c r="I60" s="30">
        <v>0</v>
      </c>
      <c r="J60"/>
      <c r="K60"/>
      <c r="L60"/>
      <c r="M60" s="2">
        <v>490</v>
      </c>
    </row>
    <row r="61" spans="1:13" ht="12.75">
      <c r="A61" s="19"/>
      <c r="B61" s="210">
        <v>507555</v>
      </c>
      <c r="C61" s="19" t="s">
        <v>82</v>
      </c>
      <c r="D61" s="19"/>
      <c r="E61" s="19"/>
      <c r="F61" s="108"/>
      <c r="G61" s="26"/>
      <c r="H61" s="73">
        <v>0</v>
      </c>
      <c r="I61" s="74">
        <v>1035.8265306122448</v>
      </c>
      <c r="J61" s="75"/>
      <c r="K61" s="75"/>
      <c r="L61" s="75"/>
      <c r="M61" s="2">
        <v>490</v>
      </c>
    </row>
    <row r="62" spans="2:13" ht="13.5" customHeight="1">
      <c r="B62" s="201"/>
      <c r="H62" s="7">
        <v>0</v>
      </c>
      <c r="I62" s="30">
        <v>0</v>
      </c>
      <c r="M62" s="2">
        <v>490</v>
      </c>
    </row>
    <row r="63" spans="2:13" ht="12.75">
      <c r="B63" s="201"/>
      <c r="C63" s="23"/>
      <c r="H63" s="7">
        <v>0</v>
      </c>
      <c r="I63" s="30">
        <v>0</v>
      </c>
      <c r="M63" s="2">
        <v>490</v>
      </c>
    </row>
    <row r="64" spans="2:13" ht="12.75">
      <c r="B64" s="201"/>
      <c r="C64" s="7"/>
      <c r="H64" s="7">
        <v>0</v>
      </c>
      <c r="I64" s="30">
        <v>0</v>
      </c>
      <c r="M64" s="2">
        <v>490</v>
      </c>
    </row>
    <row r="65" spans="2:13" ht="12.75">
      <c r="B65" s="201"/>
      <c r="H65" s="7">
        <v>0</v>
      </c>
      <c r="I65" s="30">
        <v>0</v>
      </c>
      <c r="M65" s="2">
        <v>490</v>
      </c>
    </row>
    <row r="66" spans="1:13" ht="13.5" thickBot="1">
      <c r="A66" s="60"/>
      <c r="B66" s="68">
        <v>572000</v>
      </c>
      <c r="C66" s="60"/>
      <c r="D66" s="69" t="s">
        <v>84</v>
      </c>
      <c r="E66" s="63"/>
      <c r="F66" s="105"/>
      <c r="G66" s="64"/>
      <c r="H66" s="65">
        <v>0</v>
      </c>
      <c r="I66" s="66">
        <v>1167.3469387755101</v>
      </c>
      <c r="J66" s="67"/>
      <c r="K66" s="67"/>
      <c r="L66" s="67"/>
      <c r="M66" s="2">
        <v>490</v>
      </c>
    </row>
    <row r="67" spans="1:13" s="75" customFormat="1" ht="12.75">
      <c r="A67" s="1"/>
      <c r="B67" s="201"/>
      <c r="C67" s="1"/>
      <c r="D67" s="1"/>
      <c r="E67" s="1"/>
      <c r="F67" s="101"/>
      <c r="G67" s="35"/>
      <c r="H67" s="7">
        <v>0</v>
      </c>
      <c r="I67" s="30">
        <v>0</v>
      </c>
      <c r="J67"/>
      <c r="K67"/>
      <c r="L67"/>
      <c r="M67" s="2">
        <v>490</v>
      </c>
    </row>
    <row r="68" spans="1:13" s="75" customFormat="1" ht="12.75">
      <c r="A68" s="1"/>
      <c r="B68" s="201"/>
      <c r="C68" s="1"/>
      <c r="D68" s="1"/>
      <c r="E68" s="1"/>
      <c r="F68" s="101"/>
      <c r="G68" s="35"/>
      <c r="H68" s="7">
        <v>0</v>
      </c>
      <c r="I68" s="30">
        <v>0</v>
      </c>
      <c r="J68"/>
      <c r="K68"/>
      <c r="L68"/>
      <c r="M68" s="42">
        <v>490</v>
      </c>
    </row>
    <row r="69" spans="1:13" s="75" customFormat="1" ht="12.75">
      <c r="A69" s="19"/>
      <c r="B69" s="284">
        <v>392000</v>
      </c>
      <c r="C69" s="19" t="s">
        <v>153</v>
      </c>
      <c r="D69" s="19"/>
      <c r="E69" s="19"/>
      <c r="F69" s="98"/>
      <c r="G69" s="26"/>
      <c r="H69" s="73">
        <v>-392000</v>
      </c>
      <c r="I69" s="74">
        <v>800</v>
      </c>
      <c r="M69" s="77">
        <v>490</v>
      </c>
    </row>
    <row r="70" spans="2:13" ht="12.75">
      <c r="B70" s="201"/>
      <c r="D70" s="20"/>
      <c r="I70" s="30"/>
      <c r="M70" s="2"/>
    </row>
    <row r="71" spans="1:13" ht="12.75">
      <c r="A71" s="19"/>
      <c r="B71" s="210">
        <v>180000</v>
      </c>
      <c r="C71" s="19" t="s">
        <v>82</v>
      </c>
      <c r="D71" s="19"/>
      <c r="E71" s="19"/>
      <c r="F71" s="112"/>
      <c r="G71" s="26"/>
      <c r="H71" s="73">
        <v>0</v>
      </c>
      <c r="I71" s="113">
        <v>367.3469387755102</v>
      </c>
      <c r="J71" s="75"/>
      <c r="K71" s="75"/>
      <c r="L71" s="75"/>
      <c r="M71" s="2">
        <v>490</v>
      </c>
    </row>
    <row r="72" spans="4:13" ht="12.75">
      <c r="D72" s="20"/>
      <c r="H72" s="7">
        <v>0</v>
      </c>
      <c r="I72" s="30">
        <v>0</v>
      </c>
      <c r="M72" s="2">
        <v>490</v>
      </c>
    </row>
    <row r="73" spans="4:13" ht="12.75" hidden="1">
      <c r="D73" s="20"/>
      <c r="H73" s="7">
        <v>0</v>
      </c>
      <c r="I73" s="30">
        <v>0</v>
      </c>
      <c r="M73" s="2">
        <v>490</v>
      </c>
    </row>
    <row r="74" spans="4:13" ht="12.75" hidden="1">
      <c r="D74" s="20"/>
      <c r="H74" s="7">
        <v>0</v>
      </c>
      <c r="I74" s="30">
        <v>0</v>
      </c>
      <c r="M74" s="2">
        <v>490</v>
      </c>
    </row>
    <row r="75" spans="4:13" ht="12.75" hidden="1">
      <c r="D75" s="20"/>
      <c r="H75" s="7">
        <v>0</v>
      </c>
      <c r="I75" s="30">
        <v>0</v>
      </c>
      <c r="M75" s="2">
        <v>490</v>
      </c>
    </row>
    <row r="76" spans="4:13" ht="12.75" hidden="1">
      <c r="D76" s="20"/>
      <c r="H76" s="7">
        <v>0</v>
      </c>
      <c r="I76" s="30">
        <v>0</v>
      </c>
      <c r="M76" s="2">
        <v>490</v>
      </c>
    </row>
    <row r="77" spans="4:13" ht="12.75" hidden="1">
      <c r="D77" s="20"/>
      <c r="H77" s="7">
        <v>0</v>
      </c>
      <c r="I77" s="30">
        <v>0</v>
      </c>
      <c r="M77" s="2">
        <v>490</v>
      </c>
    </row>
    <row r="78" spans="4:13" ht="12.75" hidden="1">
      <c r="D78" s="20"/>
      <c r="H78" s="7">
        <v>0</v>
      </c>
      <c r="I78" s="30">
        <v>0</v>
      </c>
      <c r="M78" s="2">
        <v>490</v>
      </c>
    </row>
    <row r="79" spans="4:13" ht="12.75" hidden="1">
      <c r="D79" s="20"/>
      <c r="H79" s="7">
        <v>0</v>
      </c>
      <c r="I79" s="30">
        <v>0</v>
      </c>
      <c r="M79" s="2">
        <v>490</v>
      </c>
    </row>
    <row r="80" spans="4:13" ht="12.75" hidden="1">
      <c r="D80" s="20"/>
      <c r="H80" s="7">
        <v>0</v>
      </c>
      <c r="I80" s="30">
        <v>0</v>
      </c>
      <c r="M80" s="2">
        <v>490</v>
      </c>
    </row>
    <row r="81" spans="4:13" ht="12.75" hidden="1">
      <c r="D81" s="20"/>
      <c r="H81" s="7">
        <v>0</v>
      </c>
      <c r="I81" s="30">
        <v>0</v>
      </c>
      <c r="M81" s="2">
        <v>490</v>
      </c>
    </row>
    <row r="82" spans="4:13" ht="12.75" hidden="1">
      <c r="D82" s="20"/>
      <c r="H82" s="7">
        <v>0</v>
      </c>
      <c r="I82" s="30">
        <v>0</v>
      </c>
      <c r="M82" s="2">
        <v>490</v>
      </c>
    </row>
    <row r="83" spans="4:13" ht="12.75" hidden="1">
      <c r="D83" s="20"/>
      <c r="H83" s="7">
        <v>0</v>
      </c>
      <c r="I83" s="30">
        <v>0</v>
      </c>
      <c r="M83" s="2">
        <v>490</v>
      </c>
    </row>
    <row r="84" spans="4:13" ht="12.75" hidden="1">
      <c r="D84" s="20"/>
      <c r="H84" s="7">
        <v>0</v>
      </c>
      <c r="I84" s="30">
        <v>0</v>
      </c>
      <c r="M84" s="2">
        <v>490</v>
      </c>
    </row>
    <row r="85" spans="4:13" ht="12.75" hidden="1">
      <c r="D85" s="20"/>
      <c r="H85" s="7">
        <v>0</v>
      </c>
      <c r="I85" s="30">
        <v>0</v>
      </c>
      <c r="M85" s="2">
        <v>490</v>
      </c>
    </row>
    <row r="86" spans="4:13" ht="12.75" hidden="1">
      <c r="D86" s="20"/>
      <c r="H86" s="7">
        <v>0</v>
      </c>
      <c r="I86" s="30">
        <v>0</v>
      </c>
      <c r="M86" s="2">
        <v>490</v>
      </c>
    </row>
    <row r="87" spans="4:13" ht="12.75" hidden="1">
      <c r="D87" s="20"/>
      <c r="H87" s="7">
        <v>0</v>
      </c>
      <c r="I87" s="30">
        <v>0</v>
      </c>
      <c r="M87" s="2">
        <v>490</v>
      </c>
    </row>
    <row r="88" spans="4:13" ht="12.75" hidden="1">
      <c r="D88" s="20"/>
      <c r="H88" s="7">
        <v>0</v>
      </c>
      <c r="I88" s="30">
        <v>0</v>
      </c>
      <c r="M88" s="2">
        <v>490</v>
      </c>
    </row>
    <row r="89" spans="4:13" ht="12.75" hidden="1">
      <c r="D89" s="20"/>
      <c r="H89" s="7">
        <v>0</v>
      </c>
      <c r="I89" s="30">
        <v>0</v>
      </c>
      <c r="M89" s="2">
        <v>490</v>
      </c>
    </row>
    <row r="90" spans="4:13" ht="12.75" hidden="1">
      <c r="D90" s="20"/>
      <c r="H90" s="7">
        <v>0</v>
      </c>
      <c r="I90" s="30">
        <v>0</v>
      </c>
      <c r="M90" s="2">
        <v>490</v>
      </c>
    </row>
    <row r="91" spans="4:13" ht="12.75" hidden="1">
      <c r="D91" s="20"/>
      <c r="H91" s="7">
        <v>0</v>
      </c>
      <c r="I91" s="30">
        <v>0</v>
      </c>
      <c r="M91" s="2">
        <v>490</v>
      </c>
    </row>
    <row r="92" spans="4:13" ht="12.75">
      <c r="D92" s="20"/>
      <c r="H92" s="7">
        <v>0</v>
      </c>
      <c r="I92" s="30">
        <v>0</v>
      </c>
      <c r="M92" s="2">
        <v>490</v>
      </c>
    </row>
    <row r="93" spans="4:13" ht="12.75">
      <c r="D93" s="20"/>
      <c r="H93" s="7">
        <v>0</v>
      </c>
      <c r="I93" s="30">
        <v>0</v>
      </c>
      <c r="M93" s="2">
        <v>490</v>
      </c>
    </row>
    <row r="94" spans="4:13" ht="12.75" hidden="1">
      <c r="D94" s="20"/>
      <c r="H94" s="7">
        <v>0</v>
      </c>
      <c r="I94" s="30">
        <v>0</v>
      </c>
      <c r="M94" s="2">
        <v>490</v>
      </c>
    </row>
    <row r="95" spans="4:13" ht="12.75" hidden="1">
      <c r="D95" s="20"/>
      <c r="H95" s="7">
        <v>0</v>
      </c>
      <c r="I95" s="30">
        <v>0</v>
      </c>
      <c r="M95" s="2">
        <v>490</v>
      </c>
    </row>
    <row r="96" spans="4:13" ht="12.75" hidden="1">
      <c r="D96" s="20"/>
      <c r="H96" s="7">
        <v>0</v>
      </c>
      <c r="I96" s="30">
        <v>0</v>
      </c>
      <c r="M96" s="2">
        <v>490</v>
      </c>
    </row>
    <row r="97" spans="4:13" ht="12.75" hidden="1">
      <c r="D97" s="20"/>
      <c r="H97" s="7">
        <v>0</v>
      </c>
      <c r="I97" s="30">
        <v>0</v>
      </c>
      <c r="M97" s="2">
        <v>490</v>
      </c>
    </row>
    <row r="98" spans="4:13" ht="12.75" hidden="1">
      <c r="D98" s="20"/>
      <c r="H98" s="7">
        <v>0</v>
      </c>
      <c r="I98" s="30">
        <v>0</v>
      </c>
      <c r="M98" s="2">
        <v>490</v>
      </c>
    </row>
    <row r="99" spans="4:13" ht="12.75" hidden="1">
      <c r="D99" s="20"/>
      <c r="H99" s="7">
        <v>0</v>
      </c>
      <c r="I99" s="30">
        <v>0</v>
      </c>
      <c r="M99" s="2">
        <v>490</v>
      </c>
    </row>
    <row r="100" spans="4:13" ht="12.75" hidden="1">
      <c r="D100" s="20"/>
      <c r="H100" s="7">
        <v>0</v>
      </c>
      <c r="I100" s="30">
        <v>0</v>
      </c>
      <c r="M100" s="2">
        <v>490</v>
      </c>
    </row>
    <row r="101" spans="1:13" s="45" customFormat="1" ht="12.75" hidden="1">
      <c r="A101" s="44"/>
      <c r="B101" s="46"/>
      <c r="C101" s="47"/>
      <c r="D101" s="40"/>
      <c r="E101" s="44"/>
      <c r="F101" s="107"/>
      <c r="G101" s="41"/>
      <c r="H101" s="7">
        <v>0</v>
      </c>
      <c r="I101" s="30">
        <v>0</v>
      </c>
      <c r="M101" s="2">
        <v>490</v>
      </c>
    </row>
    <row r="102" spans="4:13" ht="12.75" hidden="1">
      <c r="D102" s="20"/>
      <c r="H102" s="7">
        <v>0</v>
      </c>
      <c r="I102" s="30">
        <v>0</v>
      </c>
      <c r="M102" s="2">
        <v>490</v>
      </c>
    </row>
    <row r="103" spans="4:13" ht="12.75" hidden="1">
      <c r="D103" s="20"/>
      <c r="H103" s="7">
        <v>0</v>
      </c>
      <c r="I103" s="30">
        <v>0</v>
      </c>
      <c r="M103" s="2">
        <v>490</v>
      </c>
    </row>
    <row r="104" spans="4:13" ht="12.75" hidden="1">
      <c r="D104" s="20"/>
      <c r="H104" s="7">
        <v>0</v>
      </c>
      <c r="I104" s="30">
        <v>0</v>
      </c>
      <c r="M104" s="2">
        <v>490</v>
      </c>
    </row>
    <row r="105" spans="4:13" ht="12.75" hidden="1">
      <c r="D105" s="20"/>
      <c r="H105" s="7">
        <v>0</v>
      </c>
      <c r="I105" s="30">
        <v>0</v>
      </c>
      <c r="M105" s="2">
        <v>490</v>
      </c>
    </row>
    <row r="106" spans="4:13" ht="12.75" hidden="1">
      <c r="D106" s="20"/>
      <c r="H106" s="7">
        <v>0</v>
      </c>
      <c r="I106" s="30">
        <v>0</v>
      </c>
      <c r="M106" s="2">
        <v>490</v>
      </c>
    </row>
    <row r="107" spans="4:13" ht="12.75" hidden="1">
      <c r="D107" s="20"/>
      <c r="H107" s="7">
        <v>0</v>
      </c>
      <c r="I107" s="30">
        <v>0</v>
      </c>
      <c r="M107" s="2">
        <v>490</v>
      </c>
    </row>
    <row r="108" spans="4:13" ht="12.75" hidden="1">
      <c r="D108" s="20"/>
      <c r="H108" s="7">
        <v>0</v>
      </c>
      <c r="I108" s="30">
        <v>0</v>
      </c>
      <c r="M108" s="2">
        <v>490</v>
      </c>
    </row>
    <row r="109" spans="4:13" ht="12.75" hidden="1">
      <c r="D109" s="20"/>
      <c r="H109" s="7">
        <v>0</v>
      </c>
      <c r="I109" s="30">
        <v>0</v>
      </c>
      <c r="M109" s="2">
        <v>490</v>
      </c>
    </row>
    <row r="110" spans="4:13" ht="12.75" hidden="1">
      <c r="D110" s="20"/>
      <c r="H110" s="7">
        <v>0</v>
      </c>
      <c r="I110" s="30">
        <v>0</v>
      </c>
      <c r="M110" s="2">
        <v>490</v>
      </c>
    </row>
    <row r="111" spans="4:13" ht="12.75" hidden="1">
      <c r="D111" s="20"/>
      <c r="H111" s="7">
        <v>0</v>
      </c>
      <c r="I111" s="30">
        <v>0</v>
      </c>
      <c r="M111" s="2">
        <v>490</v>
      </c>
    </row>
    <row r="112" spans="4:13" ht="12.75" hidden="1">
      <c r="D112" s="20"/>
      <c r="H112" s="7">
        <v>0</v>
      </c>
      <c r="I112" s="30">
        <v>0</v>
      </c>
      <c r="M112" s="2">
        <v>490</v>
      </c>
    </row>
    <row r="113" spans="8:13" ht="12.75" hidden="1">
      <c r="H113" s="7">
        <v>0</v>
      </c>
      <c r="I113" s="30">
        <v>0</v>
      </c>
      <c r="M113" s="2">
        <v>490</v>
      </c>
    </row>
    <row r="114" spans="8:13" ht="12.75">
      <c r="H114" s="7">
        <v>0</v>
      </c>
      <c r="I114" s="30">
        <v>0</v>
      </c>
      <c r="M114" s="2">
        <v>490</v>
      </c>
    </row>
    <row r="115" spans="1:13" ht="13.5" thickBot="1">
      <c r="A115" s="60"/>
      <c r="B115" s="68">
        <v>2075215</v>
      </c>
      <c r="C115" s="60"/>
      <c r="D115" s="69" t="s">
        <v>85</v>
      </c>
      <c r="E115" s="63"/>
      <c r="F115" s="105"/>
      <c r="G115" s="64"/>
      <c r="H115" s="65">
        <v>0</v>
      </c>
      <c r="I115" s="66">
        <v>2940.019417475728</v>
      </c>
      <c r="J115" s="67"/>
      <c r="K115" s="67"/>
      <c r="L115" s="67"/>
      <c r="M115" s="2">
        <v>490</v>
      </c>
    </row>
    <row r="116" spans="2:13" ht="12.75">
      <c r="B116" s="79"/>
      <c r="C116" s="20"/>
      <c r="D116" s="20"/>
      <c r="E116" s="40"/>
      <c r="G116" s="41"/>
      <c r="H116" s="7">
        <v>0</v>
      </c>
      <c r="I116" s="30">
        <v>0</v>
      </c>
      <c r="M116" s="2">
        <v>490</v>
      </c>
    </row>
    <row r="117" spans="2:13" ht="12.75">
      <c r="B117" s="37"/>
      <c r="C117" s="20"/>
      <c r="D117" s="20"/>
      <c r="E117" s="20"/>
      <c r="G117" s="38"/>
      <c r="H117" s="7">
        <v>0</v>
      </c>
      <c r="I117" s="30">
        <v>0</v>
      </c>
      <c r="M117" s="2">
        <v>490</v>
      </c>
    </row>
    <row r="118" spans="1:13" s="75" customFormat="1" ht="12.75">
      <c r="A118" s="19"/>
      <c r="B118" s="275">
        <v>204100</v>
      </c>
      <c r="C118" s="19" t="s">
        <v>30</v>
      </c>
      <c r="D118" s="19"/>
      <c r="E118" s="19"/>
      <c r="F118" s="98"/>
      <c r="G118" s="26"/>
      <c r="H118" s="73">
        <v>0</v>
      </c>
      <c r="I118" s="74">
        <v>416.53061224489795</v>
      </c>
      <c r="M118" s="2">
        <v>490</v>
      </c>
    </row>
    <row r="119" spans="2:13" ht="12.75">
      <c r="B119" s="273"/>
      <c r="H119" s="7">
        <v>0</v>
      </c>
      <c r="I119" s="30">
        <v>0</v>
      </c>
      <c r="M119" s="2">
        <v>490</v>
      </c>
    </row>
    <row r="120" spans="1:13" s="75" customFormat="1" ht="12.75">
      <c r="A120" s="19"/>
      <c r="B120" s="275">
        <v>1500</v>
      </c>
      <c r="C120" s="19" t="s">
        <v>1</v>
      </c>
      <c r="D120" s="19"/>
      <c r="E120" s="19"/>
      <c r="F120" s="98"/>
      <c r="G120" s="26"/>
      <c r="H120" s="73">
        <v>0</v>
      </c>
      <c r="I120" s="74">
        <v>3.061224489795918</v>
      </c>
      <c r="M120" s="2">
        <v>490</v>
      </c>
    </row>
    <row r="121" spans="1:13" s="23" customFormat="1" ht="12.75">
      <c r="A121" s="20"/>
      <c r="B121" s="273"/>
      <c r="C121" s="1"/>
      <c r="D121" s="1"/>
      <c r="E121" s="1"/>
      <c r="F121" s="101"/>
      <c r="G121" s="35"/>
      <c r="H121" s="7">
        <v>0</v>
      </c>
      <c r="I121" s="30">
        <v>0</v>
      </c>
      <c r="K121"/>
      <c r="M121" s="2">
        <v>490</v>
      </c>
    </row>
    <row r="122" spans="1:13" s="75" customFormat="1" ht="12.75">
      <c r="A122" s="19"/>
      <c r="B122" s="275">
        <v>145800</v>
      </c>
      <c r="C122" s="19" t="s">
        <v>86</v>
      </c>
      <c r="D122" s="19"/>
      <c r="E122" s="19"/>
      <c r="F122" s="109"/>
      <c r="G122" s="26"/>
      <c r="H122" s="73">
        <v>0</v>
      </c>
      <c r="I122" s="74">
        <v>297.55102040816325</v>
      </c>
      <c r="M122" s="2">
        <v>490</v>
      </c>
    </row>
    <row r="123" spans="1:13" s="23" customFormat="1" ht="12.75">
      <c r="A123" s="20"/>
      <c r="B123" s="273"/>
      <c r="C123" s="1"/>
      <c r="D123" s="1"/>
      <c r="E123" s="1"/>
      <c r="F123" s="101"/>
      <c r="G123" s="35"/>
      <c r="H123" s="7">
        <v>0</v>
      </c>
      <c r="I123" s="30">
        <v>0</v>
      </c>
      <c r="K123"/>
      <c r="M123" s="2">
        <v>490</v>
      </c>
    </row>
    <row r="124" spans="1:13" s="75" customFormat="1" ht="12.75">
      <c r="A124" s="19"/>
      <c r="B124" s="275">
        <v>126050</v>
      </c>
      <c r="C124" s="19"/>
      <c r="D124" s="19"/>
      <c r="E124" s="19" t="s">
        <v>87</v>
      </c>
      <c r="F124" s="98"/>
      <c r="G124" s="26"/>
      <c r="H124" s="73">
        <v>0</v>
      </c>
      <c r="I124" s="74">
        <v>257.2448979591837</v>
      </c>
      <c r="M124" s="2">
        <v>490</v>
      </c>
    </row>
    <row r="125" spans="2:13" ht="12.75">
      <c r="B125" s="273"/>
      <c r="H125" s="7">
        <v>0</v>
      </c>
      <c r="I125" s="30">
        <v>0</v>
      </c>
      <c r="M125" s="2">
        <v>490</v>
      </c>
    </row>
    <row r="126" spans="1:13" s="75" customFormat="1" ht="12.75">
      <c r="A126" s="19"/>
      <c r="B126" s="275">
        <v>130000</v>
      </c>
      <c r="C126" s="19" t="s">
        <v>88</v>
      </c>
      <c r="D126" s="19"/>
      <c r="E126" s="19"/>
      <c r="F126" s="98"/>
      <c r="G126" s="26"/>
      <c r="H126" s="73">
        <v>0</v>
      </c>
      <c r="I126" s="74">
        <v>265.3061224489796</v>
      </c>
      <c r="M126" s="2">
        <v>490</v>
      </c>
    </row>
    <row r="127" spans="2:13" ht="12.75">
      <c r="B127" s="273"/>
      <c r="H127" s="7">
        <v>0</v>
      </c>
      <c r="I127" s="30">
        <v>0</v>
      </c>
      <c r="M127" s="2">
        <v>490</v>
      </c>
    </row>
    <row r="128" spans="1:13" s="75" customFormat="1" ht="12.75">
      <c r="A128" s="19"/>
      <c r="B128" s="275">
        <v>33400</v>
      </c>
      <c r="C128" s="19" t="s">
        <v>89</v>
      </c>
      <c r="D128" s="19"/>
      <c r="E128" s="19"/>
      <c r="F128" s="98"/>
      <c r="G128" s="26"/>
      <c r="H128" s="73">
        <v>0</v>
      </c>
      <c r="I128" s="74">
        <v>68.16326530612245</v>
      </c>
      <c r="M128" s="2">
        <v>490</v>
      </c>
    </row>
    <row r="129" spans="8:13" ht="12.75">
      <c r="H129" s="7">
        <v>0</v>
      </c>
      <c r="I129" s="30">
        <v>0</v>
      </c>
      <c r="M129" s="2">
        <v>490</v>
      </c>
    </row>
    <row r="130" spans="1:13" s="75" customFormat="1" ht="12.75">
      <c r="A130" s="19"/>
      <c r="B130" s="284">
        <v>670000</v>
      </c>
      <c r="C130" s="19" t="s">
        <v>90</v>
      </c>
      <c r="D130" s="19"/>
      <c r="E130" s="19"/>
      <c r="F130" s="98"/>
      <c r="G130" s="26"/>
      <c r="H130" s="73">
        <v>0</v>
      </c>
      <c r="I130" s="74">
        <v>1367.3469387755101</v>
      </c>
      <c r="M130" s="2">
        <v>490</v>
      </c>
    </row>
    <row r="131" spans="2:13" ht="12.75">
      <c r="B131" s="186"/>
      <c r="H131" s="7">
        <v>0</v>
      </c>
      <c r="I131" s="30">
        <v>0</v>
      </c>
      <c r="M131" s="2">
        <v>490</v>
      </c>
    </row>
    <row r="132" spans="1:13" ht="12.75">
      <c r="A132" s="19"/>
      <c r="B132" s="284">
        <v>690865</v>
      </c>
      <c r="C132" s="19" t="s">
        <v>91</v>
      </c>
      <c r="D132" s="19"/>
      <c r="E132" s="19"/>
      <c r="F132" s="98"/>
      <c r="G132" s="26"/>
      <c r="H132" s="73">
        <v>0</v>
      </c>
      <c r="I132" s="74">
        <v>1409.9285714285713</v>
      </c>
      <c r="J132" s="75"/>
      <c r="K132" s="75"/>
      <c r="L132" s="75"/>
      <c r="M132" s="2">
        <v>490</v>
      </c>
    </row>
    <row r="133" spans="8:13" ht="12.75">
      <c r="H133" s="7">
        <v>0</v>
      </c>
      <c r="I133" s="30">
        <v>0</v>
      </c>
      <c r="M133" s="2">
        <v>490</v>
      </c>
    </row>
    <row r="134" spans="8:13" ht="12.75">
      <c r="H134" s="7">
        <v>0</v>
      </c>
      <c r="I134" s="30">
        <v>0</v>
      </c>
      <c r="M134" s="2">
        <v>490</v>
      </c>
    </row>
    <row r="135" spans="8:13" ht="12.75">
      <c r="H135" s="7">
        <v>0</v>
      </c>
      <c r="I135" s="30">
        <v>0</v>
      </c>
      <c r="M135" s="2">
        <v>490</v>
      </c>
    </row>
    <row r="136" spans="8:13" ht="12.75">
      <c r="H136" s="7">
        <v>0</v>
      </c>
      <c r="I136" s="30">
        <v>0</v>
      </c>
      <c r="M136" s="2">
        <v>490</v>
      </c>
    </row>
    <row r="137" spans="1:13" ht="13.5" thickBot="1">
      <c r="A137" s="60"/>
      <c r="B137" s="61">
        <v>1147740</v>
      </c>
      <c r="C137" s="63"/>
      <c r="D137" s="87" t="s">
        <v>20</v>
      </c>
      <c r="E137" s="60"/>
      <c r="F137" s="110"/>
      <c r="G137" s="64"/>
      <c r="H137" s="65">
        <v>-1147740</v>
      </c>
      <c r="I137" s="66">
        <v>2342.326530612245</v>
      </c>
      <c r="J137" s="67"/>
      <c r="K137" s="67"/>
      <c r="L137" s="67"/>
      <c r="M137" s="2">
        <v>490</v>
      </c>
    </row>
    <row r="138" spans="8:13" ht="12.75">
      <c r="H138" s="7">
        <v>0</v>
      </c>
      <c r="I138" s="30">
        <v>0</v>
      </c>
      <c r="M138" s="2">
        <v>490</v>
      </c>
    </row>
    <row r="139" spans="8:13" ht="12.75">
      <c r="H139" s="7">
        <v>0</v>
      </c>
      <c r="I139" s="30">
        <v>0</v>
      </c>
      <c r="M139" s="2">
        <v>490</v>
      </c>
    </row>
    <row r="140" spans="1:13" s="75" customFormat="1" ht="12.75">
      <c r="A140" s="19"/>
      <c r="B140" s="275">
        <v>177500</v>
      </c>
      <c r="C140" s="19" t="s">
        <v>30</v>
      </c>
      <c r="D140" s="19"/>
      <c r="E140" s="19"/>
      <c r="F140" s="98"/>
      <c r="G140" s="26"/>
      <c r="H140" s="73">
        <v>0</v>
      </c>
      <c r="I140" s="74">
        <v>362.2448979591837</v>
      </c>
      <c r="M140" s="2">
        <v>490</v>
      </c>
    </row>
    <row r="141" spans="2:13" ht="12.75">
      <c r="B141" s="273"/>
      <c r="H141" s="7">
        <v>0</v>
      </c>
      <c r="I141" s="30">
        <v>0</v>
      </c>
      <c r="M141" s="2">
        <v>490</v>
      </c>
    </row>
    <row r="142" spans="1:13" s="75" customFormat="1" ht="12.75">
      <c r="A142" s="19"/>
      <c r="B142" s="275">
        <v>250</v>
      </c>
      <c r="C142" s="19" t="s">
        <v>83</v>
      </c>
      <c r="D142" s="19"/>
      <c r="E142" s="19"/>
      <c r="F142" s="98"/>
      <c r="G142" s="26"/>
      <c r="H142" s="73">
        <v>0</v>
      </c>
      <c r="I142" s="74">
        <v>0.5102040816326531</v>
      </c>
      <c r="M142" s="2">
        <v>490</v>
      </c>
    </row>
    <row r="143" spans="2:13" ht="12.75">
      <c r="B143" s="273"/>
      <c r="C143" s="20"/>
      <c r="D143" s="20"/>
      <c r="H143" s="7">
        <v>0</v>
      </c>
      <c r="I143" s="30">
        <v>0</v>
      </c>
      <c r="M143" s="2">
        <v>490</v>
      </c>
    </row>
    <row r="144" spans="1:13" s="75" customFormat="1" ht="12.75">
      <c r="A144" s="19"/>
      <c r="B144" s="275">
        <v>96750</v>
      </c>
      <c r="C144" s="19"/>
      <c r="D144" s="19"/>
      <c r="E144" s="19" t="s">
        <v>87</v>
      </c>
      <c r="F144" s="98"/>
      <c r="G144" s="26"/>
      <c r="H144" s="73">
        <v>0</v>
      </c>
      <c r="I144" s="74">
        <v>197.44897959183675</v>
      </c>
      <c r="M144" s="2">
        <v>490</v>
      </c>
    </row>
    <row r="145" spans="8:13" ht="12.75">
      <c r="H145" s="7">
        <v>0</v>
      </c>
      <c r="I145" s="30">
        <v>0</v>
      </c>
      <c r="M145" s="2">
        <v>490</v>
      </c>
    </row>
    <row r="146" spans="8:13" ht="12.75">
      <c r="H146" s="7">
        <v>0</v>
      </c>
      <c r="I146" s="30">
        <v>0</v>
      </c>
      <c r="M146" s="2">
        <v>490</v>
      </c>
    </row>
    <row r="147" spans="8:13" ht="12.75">
      <c r="H147" s="7">
        <v>0</v>
      </c>
      <c r="I147" s="81">
        <v>0</v>
      </c>
      <c r="M147" s="2">
        <v>490</v>
      </c>
    </row>
    <row r="148" spans="8:13" ht="12.75">
      <c r="H148" s="7">
        <v>0</v>
      </c>
      <c r="I148" s="81">
        <v>0</v>
      </c>
      <c r="M148" s="2">
        <v>490</v>
      </c>
    </row>
    <row r="149" spans="1:13" s="75" customFormat="1" ht="12.75">
      <c r="A149" s="19"/>
      <c r="B149" s="280">
        <v>190000</v>
      </c>
      <c r="C149" s="88" t="s">
        <v>92</v>
      </c>
      <c r="D149" s="19"/>
      <c r="E149" s="19"/>
      <c r="F149" s="98"/>
      <c r="G149" s="26"/>
      <c r="H149" s="73">
        <v>-190000</v>
      </c>
      <c r="I149" s="74">
        <v>387.7551020408163</v>
      </c>
      <c r="M149" s="2">
        <v>490</v>
      </c>
    </row>
    <row r="150" spans="1:13" s="23" customFormat="1" ht="12.75">
      <c r="A150" s="20"/>
      <c r="B150" s="330" t="s">
        <v>960</v>
      </c>
      <c r="C150" s="20"/>
      <c r="D150" s="20"/>
      <c r="E150" s="20"/>
      <c r="F150" s="38"/>
      <c r="G150" s="218"/>
      <c r="H150" s="37"/>
      <c r="I150" s="81">
        <v>0</v>
      </c>
      <c r="M150" s="2">
        <v>490</v>
      </c>
    </row>
    <row r="151" spans="2:13" ht="12.75">
      <c r="B151" s="193"/>
      <c r="H151" s="7">
        <v>0</v>
      </c>
      <c r="I151" s="30">
        <v>0</v>
      </c>
      <c r="M151" s="2">
        <v>490</v>
      </c>
    </row>
    <row r="152" spans="1:13" s="75" customFormat="1" ht="12.75">
      <c r="A152" s="19"/>
      <c r="B152" s="279">
        <v>90000</v>
      </c>
      <c r="C152" s="19"/>
      <c r="D152" s="19"/>
      <c r="E152" s="89" t="s">
        <v>93</v>
      </c>
      <c r="F152" s="98"/>
      <c r="G152" s="26"/>
      <c r="H152" s="73">
        <v>0</v>
      </c>
      <c r="I152" s="74">
        <v>183.6734693877551</v>
      </c>
      <c r="M152" s="2">
        <v>490</v>
      </c>
    </row>
    <row r="153" spans="2:13" ht="12.75">
      <c r="B153" s="281"/>
      <c r="H153" s="7">
        <v>0</v>
      </c>
      <c r="I153" s="30">
        <v>0</v>
      </c>
      <c r="M153" s="2">
        <v>490</v>
      </c>
    </row>
    <row r="154" spans="1:13" s="75" customFormat="1" ht="12.75">
      <c r="A154" s="19"/>
      <c r="B154" s="279">
        <v>50000</v>
      </c>
      <c r="C154" s="19"/>
      <c r="D154" s="19"/>
      <c r="E154" s="89" t="s">
        <v>94</v>
      </c>
      <c r="F154" s="98"/>
      <c r="G154" s="26"/>
      <c r="H154" s="73"/>
      <c r="I154" s="74">
        <v>102.04081632653062</v>
      </c>
      <c r="M154" s="2">
        <v>490</v>
      </c>
    </row>
    <row r="155" spans="2:13" ht="12.75">
      <c r="B155" s="193"/>
      <c r="H155" s="7">
        <v>0</v>
      </c>
      <c r="I155" s="30">
        <v>0</v>
      </c>
      <c r="M155" s="2">
        <v>490</v>
      </c>
    </row>
    <row r="156" spans="1:13" s="75" customFormat="1" ht="12.75">
      <c r="A156" s="19"/>
      <c r="B156" s="279">
        <v>40000</v>
      </c>
      <c r="C156" s="19"/>
      <c r="D156" s="19"/>
      <c r="E156" s="89" t="s">
        <v>95</v>
      </c>
      <c r="F156" s="98"/>
      <c r="G156" s="26"/>
      <c r="H156" s="73"/>
      <c r="I156" s="74">
        <v>81.63265306122449</v>
      </c>
      <c r="M156" s="2">
        <v>490</v>
      </c>
    </row>
    <row r="157" spans="2:13" ht="12.75">
      <c r="B157" s="193"/>
      <c r="H157" s="7">
        <v>0</v>
      </c>
      <c r="I157" s="30">
        <v>0</v>
      </c>
      <c r="M157" s="2">
        <v>490</v>
      </c>
    </row>
    <row r="158" spans="1:13" s="75" customFormat="1" ht="12.75">
      <c r="A158" s="19"/>
      <c r="B158" s="279">
        <v>10000</v>
      </c>
      <c r="C158" s="19"/>
      <c r="D158" s="19"/>
      <c r="E158" s="89" t="s">
        <v>96</v>
      </c>
      <c r="F158" s="98"/>
      <c r="G158" s="26"/>
      <c r="H158" s="73"/>
      <c r="I158" s="74">
        <v>20.408163265306122</v>
      </c>
      <c r="M158" s="2">
        <v>490</v>
      </c>
    </row>
    <row r="159" spans="2:13" ht="12.75">
      <c r="B159" s="193"/>
      <c r="H159" s="7">
        <v>0</v>
      </c>
      <c r="I159" s="30">
        <v>0</v>
      </c>
      <c r="M159" s="2">
        <v>490</v>
      </c>
    </row>
    <row r="160" spans="2:13" ht="12.75">
      <c r="B160" s="282"/>
      <c r="H160" s="7">
        <v>0</v>
      </c>
      <c r="I160" s="30">
        <v>0</v>
      </c>
      <c r="M160" s="2">
        <v>490</v>
      </c>
    </row>
    <row r="161" spans="2:13" ht="12.75">
      <c r="B161" s="282"/>
      <c r="H161" s="7">
        <v>0</v>
      </c>
      <c r="I161" s="30">
        <v>0</v>
      </c>
      <c r="M161" s="2">
        <v>490</v>
      </c>
    </row>
    <row r="162" spans="1:13" s="75" customFormat="1" ht="12.75">
      <c r="A162" s="19"/>
      <c r="B162" s="283">
        <v>5000</v>
      </c>
      <c r="C162" s="88" t="s">
        <v>97</v>
      </c>
      <c r="D162" s="19"/>
      <c r="E162" s="19"/>
      <c r="F162" s="98"/>
      <c r="G162" s="26"/>
      <c r="H162" s="73">
        <v>-5000</v>
      </c>
      <c r="I162" s="74">
        <v>10.204081632653061</v>
      </c>
      <c r="M162" s="2">
        <v>490</v>
      </c>
    </row>
    <row r="163" spans="2:13" ht="12.75">
      <c r="B163" s="193"/>
      <c r="H163" s="7">
        <v>0</v>
      </c>
      <c r="I163" s="30">
        <v>0</v>
      </c>
      <c r="M163" s="2">
        <v>490</v>
      </c>
    </row>
    <row r="164" spans="1:13" s="75" customFormat="1" ht="12.75">
      <c r="A164" s="19"/>
      <c r="B164" s="279">
        <v>5000</v>
      </c>
      <c r="C164" s="19"/>
      <c r="D164" s="19"/>
      <c r="E164" s="19" t="s">
        <v>98</v>
      </c>
      <c r="F164" s="98"/>
      <c r="G164" s="26"/>
      <c r="H164" s="73"/>
      <c r="I164" s="74">
        <v>10.204081632653061</v>
      </c>
      <c r="M164" s="2">
        <v>490</v>
      </c>
    </row>
    <row r="165" spans="2:13" ht="12.75">
      <c r="B165" s="9"/>
      <c r="H165" s="7">
        <v>0</v>
      </c>
      <c r="I165" s="30">
        <v>0</v>
      </c>
      <c r="M165" s="2">
        <v>490</v>
      </c>
    </row>
    <row r="166" spans="2:13" ht="12.75">
      <c r="B166" s="9"/>
      <c r="H166" s="7">
        <v>0</v>
      </c>
      <c r="I166" s="30">
        <v>0</v>
      </c>
      <c r="M166" s="2">
        <v>490</v>
      </c>
    </row>
    <row r="167" spans="1:13" s="75" customFormat="1" ht="12.75">
      <c r="A167" s="19"/>
      <c r="B167" s="272">
        <v>56800</v>
      </c>
      <c r="C167" s="19"/>
      <c r="D167" s="19"/>
      <c r="E167" s="19" t="s">
        <v>89</v>
      </c>
      <c r="F167" s="98"/>
      <c r="G167" s="26"/>
      <c r="H167" s="73">
        <v>0</v>
      </c>
      <c r="I167" s="74">
        <v>115.91836734693878</v>
      </c>
      <c r="M167" s="2">
        <v>490</v>
      </c>
    </row>
    <row r="168" spans="8:13" ht="12.75" hidden="1">
      <c r="H168" s="7">
        <v>0</v>
      </c>
      <c r="M168" s="2">
        <v>490</v>
      </c>
    </row>
    <row r="169" spans="8:13" ht="12.75" hidden="1">
      <c r="H169" s="7">
        <v>0</v>
      </c>
      <c r="M169" s="2">
        <v>490</v>
      </c>
    </row>
    <row r="170" spans="8:13" ht="12.75" hidden="1">
      <c r="H170" s="7">
        <v>0</v>
      </c>
      <c r="M170" s="2">
        <v>490</v>
      </c>
    </row>
    <row r="171" spans="8:13" ht="12.75" hidden="1">
      <c r="H171" s="7">
        <v>0</v>
      </c>
      <c r="M171" s="2">
        <v>490</v>
      </c>
    </row>
    <row r="172" spans="8:13" ht="12.75" hidden="1">
      <c r="H172" s="7">
        <v>0</v>
      </c>
      <c r="M172" s="2">
        <v>490</v>
      </c>
    </row>
    <row r="173" spans="8:13" ht="12.75" hidden="1">
      <c r="H173" s="7">
        <v>0</v>
      </c>
      <c r="M173" s="2">
        <v>490</v>
      </c>
    </row>
    <row r="174" spans="8:13" ht="12.75" hidden="1">
      <c r="H174" s="7">
        <v>0</v>
      </c>
      <c r="M174" s="2">
        <v>490</v>
      </c>
    </row>
    <row r="175" spans="8:13" ht="12.75" hidden="1">
      <c r="H175" s="7">
        <v>0</v>
      </c>
      <c r="M175" s="2">
        <v>490</v>
      </c>
    </row>
    <row r="176" spans="8:13" ht="12.75" hidden="1">
      <c r="H176" s="7">
        <v>0</v>
      </c>
      <c r="M176" s="2">
        <v>490</v>
      </c>
    </row>
    <row r="177" spans="8:13" ht="12.75" hidden="1">
      <c r="H177" s="7">
        <v>0</v>
      </c>
      <c r="M177" s="2">
        <v>490</v>
      </c>
    </row>
    <row r="178" spans="8:13" ht="12.75" hidden="1">
      <c r="H178" s="7">
        <v>0</v>
      </c>
      <c r="M178" s="2">
        <v>490</v>
      </c>
    </row>
    <row r="179" spans="8:13" ht="12.75" hidden="1">
      <c r="H179" s="7">
        <v>0</v>
      </c>
      <c r="M179" s="2">
        <v>490</v>
      </c>
    </row>
    <row r="180" spans="8:13" ht="12.75" hidden="1">
      <c r="H180" s="7">
        <v>0</v>
      </c>
      <c r="M180" s="2">
        <v>490</v>
      </c>
    </row>
    <row r="181" spans="8:13" ht="12.75" hidden="1">
      <c r="H181" s="7">
        <v>0</v>
      </c>
      <c r="M181" s="2">
        <v>490</v>
      </c>
    </row>
    <row r="182" spans="8:13" ht="12.75" hidden="1">
      <c r="H182" s="7">
        <v>0</v>
      </c>
      <c r="M182" s="2">
        <v>490</v>
      </c>
    </row>
    <row r="183" spans="8:13" ht="12.75" hidden="1">
      <c r="H183" s="7">
        <v>0</v>
      </c>
      <c r="M183" s="2">
        <v>490</v>
      </c>
    </row>
    <row r="184" spans="8:13" ht="12.75" hidden="1">
      <c r="H184" s="7">
        <v>0</v>
      </c>
      <c r="M184" s="2">
        <v>490</v>
      </c>
    </row>
    <row r="185" spans="8:13" ht="12.75" hidden="1">
      <c r="H185" s="7">
        <v>0</v>
      </c>
      <c r="M185" s="2">
        <v>490</v>
      </c>
    </row>
    <row r="186" spans="8:13" ht="12.75" hidden="1">
      <c r="H186" s="7">
        <v>0</v>
      </c>
      <c r="M186" s="2">
        <v>490</v>
      </c>
    </row>
    <row r="187" spans="8:13" ht="12.75" hidden="1">
      <c r="H187" s="7">
        <v>0</v>
      </c>
      <c r="M187" s="2">
        <v>490</v>
      </c>
    </row>
    <row r="188" spans="8:13" ht="12.75" hidden="1">
      <c r="H188" s="7">
        <v>0</v>
      </c>
      <c r="M188" s="2">
        <v>490</v>
      </c>
    </row>
    <row r="189" spans="8:13" ht="12.75" hidden="1">
      <c r="H189" s="7">
        <v>0</v>
      </c>
      <c r="M189" s="2">
        <v>490</v>
      </c>
    </row>
    <row r="190" spans="8:13" ht="12.75" hidden="1">
      <c r="H190" s="7">
        <v>0</v>
      </c>
      <c r="M190" s="2">
        <v>490</v>
      </c>
    </row>
    <row r="191" spans="8:13" ht="12.75" hidden="1">
      <c r="H191" s="7">
        <v>0</v>
      </c>
      <c r="M191" s="2">
        <v>490</v>
      </c>
    </row>
    <row r="192" spans="8:13" ht="12.75" hidden="1">
      <c r="H192" s="7">
        <v>0</v>
      </c>
      <c r="M192" s="2">
        <v>490</v>
      </c>
    </row>
    <row r="193" spans="8:13" ht="12.75" hidden="1">
      <c r="H193" s="7">
        <v>0</v>
      </c>
      <c r="M193" s="2">
        <v>490</v>
      </c>
    </row>
    <row r="194" spans="8:13" ht="12.75" hidden="1">
      <c r="H194" s="7">
        <v>0</v>
      </c>
      <c r="M194" s="2">
        <v>490</v>
      </c>
    </row>
    <row r="195" spans="8:13" ht="12.75" hidden="1">
      <c r="H195" s="7">
        <v>0</v>
      </c>
      <c r="M195" s="2">
        <v>490</v>
      </c>
    </row>
    <row r="196" spans="8:13" ht="12.75" hidden="1">
      <c r="H196" s="7">
        <v>0</v>
      </c>
      <c r="M196" s="2">
        <v>490</v>
      </c>
    </row>
    <row r="197" spans="8:13" ht="12.75" hidden="1">
      <c r="H197" s="7">
        <v>0</v>
      </c>
      <c r="M197" s="2">
        <v>490</v>
      </c>
    </row>
    <row r="198" spans="8:13" ht="12.75" hidden="1">
      <c r="H198" s="7">
        <v>0</v>
      </c>
      <c r="M198" s="2">
        <v>490</v>
      </c>
    </row>
    <row r="199" spans="8:13" ht="12.75" hidden="1">
      <c r="H199" s="7">
        <v>0</v>
      </c>
      <c r="M199" s="2">
        <v>490</v>
      </c>
    </row>
    <row r="200" spans="8:13" ht="12.75" hidden="1">
      <c r="H200" s="7">
        <v>0</v>
      </c>
      <c r="M200" s="2">
        <v>490</v>
      </c>
    </row>
    <row r="201" spans="8:13" ht="12.75" hidden="1">
      <c r="H201" s="7">
        <v>0</v>
      </c>
      <c r="M201" s="2">
        <v>490</v>
      </c>
    </row>
    <row r="202" spans="8:13" ht="12.75" hidden="1">
      <c r="H202" s="7">
        <v>0</v>
      </c>
      <c r="M202" s="2">
        <v>490</v>
      </c>
    </row>
    <row r="203" spans="8:13" ht="12.75" hidden="1">
      <c r="H203" s="7">
        <v>0</v>
      </c>
      <c r="M203" s="2">
        <v>490</v>
      </c>
    </row>
    <row r="204" spans="8:13" ht="12.75" hidden="1">
      <c r="H204" s="7">
        <v>0</v>
      </c>
      <c r="M204" s="2">
        <v>490</v>
      </c>
    </row>
    <row r="205" spans="8:13" ht="12.75" hidden="1">
      <c r="H205" s="7">
        <v>0</v>
      </c>
      <c r="M205" s="2">
        <v>490</v>
      </c>
    </row>
    <row r="206" spans="8:13" ht="12.75" hidden="1">
      <c r="H206" s="7">
        <v>0</v>
      </c>
      <c r="M206" s="2">
        <v>490</v>
      </c>
    </row>
    <row r="207" spans="8:13" ht="12.75" hidden="1">
      <c r="H207" s="7">
        <v>0</v>
      </c>
      <c r="M207" s="2">
        <v>490</v>
      </c>
    </row>
    <row r="208" spans="8:13" ht="12.75" hidden="1">
      <c r="H208" s="7">
        <v>0</v>
      </c>
      <c r="M208" s="2">
        <v>490</v>
      </c>
    </row>
    <row r="209" spans="8:13" ht="12.75" hidden="1">
      <c r="H209" s="7">
        <v>0</v>
      </c>
      <c r="M209" s="2">
        <v>490</v>
      </c>
    </row>
    <row r="210" spans="8:13" ht="12.75" hidden="1">
      <c r="H210" s="7">
        <v>0</v>
      </c>
      <c r="M210" s="2">
        <v>490</v>
      </c>
    </row>
    <row r="211" spans="8:13" ht="12.75" hidden="1">
      <c r="H211" s="7">
        <v>0</v>
      </c>
      <c r="M211" s="2">
        <v>490</v>
      </c>
    </row>
    <row r="212" spans="8:13" ht="12.75" hidden="1">
      <c r="H212" s="7">
        <v>0</v>
      </c>
      <c r="M212" s="2">
        <v>490</v>
      </c>
    </row>
    <row r="213" spans="8:13" ht="12.75" hidden="1">
      <c r="H213" s="7">
        <v>0</v>
      </c>
      <c r="M213" s="2">
        <v>490</v>
      </c>
    </row>
    <row r="214" spans="8:13" ht="12.75" hidden="1">
      <c r="H214" s="7">
        <v>0</v>
      </c>
      <c r="M214" s="2">
        <v>490</v>
      </c>
    </row>
    <row r="215" spans="8:13" ht="12.75" hidden="1">
      <c r="H215" s="7">
        <v>0</v>
      </c>
      <c r="M215" s="2">
        <v>490</v>
      </c>
    </row>
    <row r="216" spans="8:13" ht="12.75" hidden="1">
      <c r="H216" s="7">
        <v>0</v>
      </c>
      <c r="M216" s="2">
        <v>490</v>
      </c>
    </row>
    <row r="217" spans="8:13" ht="12.75" hidden="1">
      <c r="H217" s="7">
        <v>0</v>
      </c>
      <c r="M217" s="2">
        <v>490</v>
      </c>
    </row>
    <row r="218" spans="8:13" ht="12.75" hidden="1">
      <c r="H218" s="7">
        <v>0</v>
      </c>
      <c r="M218" s="2">
        <v>490</v>
      </c>
    </row>
    <row r="219" spans="8:13" ht="12.75" hidden="1">
      <c r="H219" s="7">
        <v>0</v>
      </c>
      <c r="M219" s="2">
        <v>490</v>
      </c>
    </row>
    <row r="220" spans="8:13" ht="12.75" hidden="1">
      <c r="H220" s="7">
        <v>0</v>
      </c>
      <c r="M220" s="2">
        <v>490</v>
      </c>
    </row>
    <row r="221" spans="8:13" ht="12.75" hidden="1">
      <c r="H221" s="7">
        <v>0</v>
      </c>
      <c r="M221" s="2">
        <v>490</v>
      </c>
    </row>
    <row r="222" spans="8:13" ht="12.75" hidden="1">
      <c r="H222" s="7">
        <v>0</v>
      </c>
      <c r="M222" s="2">
        <v>490</v>
      </c>
    </row>
    <row r="223" spans="8:13" ht="12.75" hidden="1">
      <c r="H223" s="7">
        <v>0</v>
      </c>
      <c r="M223" s="2">
        <v>490</v>
      </c>
    </row>
    <row r="224" spans="8:13" ht="12.75" hidden="1">
      <c r="H224" s="7">
        <v>0</v>
      </c>
      <c r="M224" s="2">
        <v>490</v>
      </c>
    </row>
    <row r="225" spans="8:13" ht="12.75" hidden="1">
      <c r="H225" s="7">
        <v>0</v>
      </c>
      <c r="M225" s="2">
        <v>490</v>
      </c>
    </row>
    <row r="226" spans="8:13" ht="12.75" hidden="1">
      <c r="H226" s="7">
        <v>0</v>
      </c>
      <c r="M226" s="2">
        <v>490</v>
      </c>
    </row>
    <row r="227" spans="8:13" ht="12.75" hidden="1">
      <c r="H227" s="7">
        <v>0</v>
      </c>
      <c r="M227" s="2">
        <v>490</v>
      </c>
    </row>
    <row r="228" spans="8:13" ht="12.75" hidden="1">
      <c r="H228" s="7">
        <v>0</v>
      </c>
      <c r="M228" s="2">
        <v>490</v>
      </c>
    </row>
    <row r="229" spans="8:13" ht="12.75" hidden="1">
      <c r="H229" s="7">
        <v>0</v>
      </c>
      <c r="M229" s="2">
        <v>490</v>
      </c>
    </row>
    <row r="230" spans="8:13" ht="12.75" hidden="1">
      <c r="H230" s="7">
        <v>0</v>
      </c>
      <c r="M230" s="2">
        <v>490</v>
      </c>
    </row>
    <row r="231" spans="8:13" ht="12.75" hidden="1">
      <c r="H231" s="7">
        <v>0</v>
      </c>
      <c r="M231" s="2">
        <v>490</v>
      </c>
    </row>
    <row r="232" spans="8:13" ht="12.75" hidden="1">
      <c r="H232" s="7">
        <v>0</v>
      </c>
      <c r="M232" s="2">
        <v>490</v>
      </c>
    </row>
    <row r="233" spans="8:13" ht="12.75" hidden="1">
      <c r="H233" s="7">
        <v>0</v>
      </c>
      <c r="M233" s="2">
        <v>490</v>
      </c>
    </row>
    <row r="234" spans="8:13" ht="12.75" hidden="1">
      <c r="H234" s="7">
        <v>0</v>
      </c>
      <c r="M234" s="2">
        <v>490</v>
      </c>
    </row>
    <row r="235" spans="8:13" ht="12.75" hidden="1">
      <c r="H235" s="7">
        <v>0</v>
      </c>
      <c r="M235" s="2">
        <v>490</v>
      </c>
    </row>
    <row r="236" spans="8:13" ht="12.75" hidden="1">
      <c r="H236" s="7">
        <v>0</v>
      </c>
      <c r="M236" s="2">
        <v>490</v>
      </c>
    </row>
    <row r="237" spans="8:13" ht="12.75" hidden="1">
      <c r="H237" s="7">
        <v>0</v>
      </c>
      <c r="M237" s="2">
        <v>490</v>
      </c>
    </row>
    <row r="238" spans="8:13" ht="12.75" hidden="1">
      <c r="H238" s="7">
        <v>0</v>
      </c>
      <c r="M238" s="2">
        <v>490</v>
      </c>
    </row>
    <row r="239" spans="8:13" ht="12.75" hidden="1">
      <c r="H239" s="7">
        <v>0</v>
      </c>
      <c r="M239" s="2">
        <v>490</v>
      </c>
    </row>
    <row r="240" spans="8:13" ht="12.75" hidden="1">
      <c r="H240" s="7">
        <v>0</v>
      </c>
      <c r="M240" s="2">
        <v>490</v>
      </c>
    </row>
    <row r="241" spans="8:13" ht="12.75" hidden="1">
      <c r="H241" s="7">
        <v>0</v>
      </c>
      <c r="M241" s="2">
        <v>490</v>
      </c>
    </row>
    <row r="242" spans="8:13" ht="12.75" hidden="1">
      <c r="H242" s="7">
        <v>0</v>
      </c>
      <c r="M242" s="2">
        <v>490</v>
      </c>
    </row>
    <row r="243" spans="8:13" ht="12.75" hidden="1">
      <c r="H243" s="7">
        <v>0</v>
      </c>
      <c r="M243" s="2">
        <v>490</v>
      </c>
    </row>
    <row r="244" spans="8:13" ht="12.75" hidden="1">
      <c r="H244" s="7">
        <v>0</v>
      </c>
      <c r="M244" s="2">
        <v>490</v>
      </c>
    </row>
    <row r="245" spans="8:13" ht="12.75" hidden="1">
      <c r="H245" s="7">
        <v>0</v>
      </c>
      <c r="M245" s="2">
        <v>490</v>
      </c>
    </row>
    <row r="246" spans="8:13" ht="12.75" hidden="1">
      <c r="H246" s="7">
        <v>0</v>
      </c>
      <c r="M246" s="2">
        <v>490</v>
      </c>
    </row>
    <row r="247" spans="8:13" ht="12.75" hidden="1">
      <c r="H247" s="7">
        <v>0</v>
      </c>
      <c r="M247" s="2">
        <v>490</v>
      </c>
    </row>
    <row r="248" spans="8:13" ht="12.75" hidden="1">
      <c r="H248" s="7">
        <v>0</v>
      </c>
      <c r="M248" s="2">
        <v>490</v>
      </c>
    </row>
    <row r="249" spans="8:13" ht="12.75" hidden="1">
      <c r="H249" s="7">
        <v>0</v>
      </c>
      <c r="M249" s="2">
        <v>490</v>
      </c>
    </row>
    <row r="250" spans="8:13" ht="12.75" hidden="1">
      <c r="H250" s="7">
        <v>0</v>
      </c>
      <c r="M250" s="2">
        <v>490</v>
      </c>
    </row>
    <row r="251" spans="8:13" ht="12.75" hidden="1">
      <c r="H251" s="7">
        <v>0</v>
      </c>
      <c r="M251" s="2">
        <v>490</v>
      </c>
    </row>
    <row r="252" spans="8:13" ht="12.75" hidden="1">
      <c r="H252" s="7">
        <v>0</v>
      </c>
      <c r="M252" s="2">
        <v>490</v>
      </c>
    </row>
    <row r="253" spans="8:13" ht="12.75" hidden="1">
      <c r="H253" s="7">
        <v>0</v>
      </c>
      <c r="M253" s="2">
        <v>490</v>
      </c>
    </row>
    <row r="254" spans="8:13" ht="12.75" hidden="1">
      <c r="H254" s="7">
        <v>0</v>
      </c>
      <c r="M254" s="2">
        <v>490</v>
      </c>
    </row>
    <row r="255" spans="8:13" ht="12.75" hidden="1">
      <c r="H255" s="7">
        <v>0</v>
      </c>
      <c r="M255" s="2">
        <v>490</v>
      </c>
    </row>
    <row r="256" spans="8:13" ht="12.75" hidden="1">
      <c r="H256" s="7">
        <v>0</v>
      </c>
      <c r="M256" s="2">
        <v>490</v>
      </c>
    </row>
    <row r="257" spans="8:13" ht="12.75" hidden="1">
      <c r="H257" s="7">
        <v>0</v>
      </c>
      <c r="M257" s="2">
        <v>490</v>
      </c>
    </row>
    <row r="258" spans="8:13" ht="12.75" hidden="1">
      <c r="H258" s="7">
        <v>0</v>
      </c>
      <c r="M258" s="2">
        <v>490</v>
      </c>
    </row>
    <row r="259" spans="8:13" ht="12.75" hidden="1">
      <c r="H259" s="7">
        <v>0</v>
      </c>
      <c r="M259" s="2">
        <v>490</v>
      </c>
    </row>
    <row r="260" spans="8:13" ht="12.75" hidden="1">
      <c r="H260" s="7">
        <v>0</v>
      </c>
      <c r="M260" s="2">
        <v>490</v>
      </c>
    </row>
    <row r="261" spans="8:13" ht="12.75" hidden="1">
      <c r="H261" s="7">
        <v>0</v>
      </c>
      <c r="M261" s="2">
        <v>490</v>
      </c>
    </row>
    <row r="262" spans="8:13" ht="12.75" hidden="1">
      <c r="H262" s="7">
        <v>0</v>
      </c>
      <c r="M262" s="2">
        <v>490</v>
      </c>
    </row>
    <row r="263" spans="8:13" ht="12.75" hidden="1">
      <c r="H263" s="7">
        <v>0</v>
      </c>
      <c r="M263" s="2">
        <v>490</v>
      </c>
    </row>
    <row r="264" spans="8:13" ht="12.75" hidden="1">
      <c r="H264" s="7">
        <v>0</v>
      </c>
      <c r="M264" s="2">
        <v>490</v>
      </c>
    </row>
    <row r="265" spans="8:13" ht="12.75" hidden="1">
      <c r="H265" s="7">
        <v>0</v>
      </c>
      <c r="M265" s="2">
        <v>490</v>
      </c>
    </row>
    <row r="266" spans="8:13" ht="12.75" hidden="1">
      <c r="H266" s="7">
        <v>0</v>
      </c>
      <c r="M266" s="2">
        <v>490</v>
      </c>
    </row>
    <row r="267" spans="8:13" ht="12.75" hidden="1">
      <c r="H267" s="7">
        <v>0</v>
      </c>
      <c r="M267" s="2">
        <v>490</v>
      </c>
    </row>
    <row r="268" spans="8:13" ht="12.75" hidden="1">
      <c r="H268" s="7">
        <v>0</v>
      </c>
      <c r="M268" s="2">
        <v>490</v>
      </c>
    </row>
    <row r="269" spans="8:13" ht="12.75" hidden="1">
      <c r="H269" s="7">
        <v>0</v>
      </c>
      <c r="M269" s="2">
        <v>490</v>
      </c>
    </row>
    <row r="270" spans="8:13" ht="12.75" hidden="1">
      <c r="H270" s="7">
        <v>0</v>
      </c>
      <c r="M270" s="2">
        <v>490</v>
      </c>
    </row>
    <row r="271" spans="8:13" ht="12.75" hidden="1">
      <c r="H271" s="7">
        <v>0</v>
      </c>
      <c r="M271" s="2">
        <v>490</v>
      </c>
    </row>
    <row r="272" spans="8:13" ht="12.75" hidden="1">
      <c r="H272" s="7">
        <v>0</v>
      </c>
      <c r="M272" s="2">
        <v>490</v>
      </c>
    </row>
    <row r="273" spans="8:13" ht="12.75" hidden="1">
      <c r="H273" s="7">
        <v>0</v>
      </c>
      <c r="M273" s="2">
        <v>490</v>
      </c>
    </row>
    <row r="274" spans="8:13" ht="12.75" hidden="1">
      <c r="H274" s="7">
        <v>0</v>
      </c>
      <c r="M274" s="2">
        <v>490</v>
      </c>
    </row>
    <row r="275" spans="8:13" ht="12.75" hidden="1">
      <c r="H275" s="7">
        <v>0</v>
      </c>
      <c r="M275" s="2">
        <v>490</v>
      </c>
    </row>
    <row r="276" spans="8:13" ht="12.75" hidden="1">
      <c r="H276" s="7">
        <v>0</v>
      </c>
      <c r="M276" s="2">
        <v>490</v>
      </c>
    </row>
    <row r="277" spans="8:13" ht="12.75" hidden="1">
      <c r="H277" s="7">
        <v>0</v>
      </c>
      <c r="M277" s="2">
        <v>490</v>
      </c>
    </row>
    <row r="278" spans="8:13" ht="12.75" hidden="1">
      <c r="H278" s="7">
        <v>0</v>
      </c>
      <c r="M278" s="2">
        <v>490</v>
      </c>
    </row>
    <row r="279" spans="8:13" ht="12.75" hidden="1">
      <c r="H279" s="7">
        <v>0</v>
      </c>
      <c r="M279" s="2">
        <v>490</v>
      </c>
    </row>
    <row r="280" spans="8:13" ht="12.75" hidden="1">
      <c r="H280" s="7">
        <v>0</v>
      </c>
      <c r="M280" s="2">
        <v>490</v>
      </c>
    </row>
    <row r="281" spans="8:13" ht="12.75" hidden="1">
      <c r="H281" s="7">
        <v>0</v>
      </c>
      <c r="M281" s="2">
        <v>490</v>
      </c>
    </row>
    <row r="282" spans="8:13" ht="12.75" hidden="1">
      <c r="H282" s="7">
        <v>0</v>
      </c>
      <c r="M282" s="2">
        <v>490</v>
      </c>
    </row>
    <row r="283" spans="8:13" ht="12.75" hidden="1">
      <c r="H283" s="7">
        <v>0</v>
      </c>
      <c r="M283" s="2">
        <v>490</v>
      </c>
    </row>
    <row r="284" spans="8:13" ht="12.75" hidden="1">
      <c r="H284" s="7">
        <v>0</v>
      </c>
      <c r="M284" s="2">
        <v>490</v>
      </c>
    </row>
    <row r="285" spans="8:13" ht="12.75" hidden="1">
      <c r="H285" s="7">
        <v>0</v>
      </c>
      <c r="M285" s="2">
        <v>490</v>
      </c>
    </row>
    <row r="286" spans="8:13" ht="12.75" hidden="1">
      <c r="H286" s="7">
        <v>0</v>
      </c>
      <c r="M286" s="2">
        <v>490</v>
      </c>
    </row>
    <row r="287" spans="8:13" ht="12.75" hidden="1">
      <c r="H287" s="7">
        <v>0</v>
      </c>
      <c r="M287" s="2">
        <v>490</v>
      </c>
    </row>
    <row r="288" spans="8:13" ht="12.75" hidden="1">
      <c r="H288" s="7">
        <v>0</v>
      </c>
      <c r="M288" s="2">
        <v>490</v>
      </c>
    </row>
    <row r="289" spans="8:13" ht="12.75" hidden="1">
      <c r="H289" s="7">
        <v>0</v>
      </c>
      <c r="M289" s="2">
        <v>490</v>
      </c>
    </row>
    <row r="290" spans="8:13" ht="12.75" hidden="1">
      <c r="H290" s="7">
        <v>0</v>
      </c>
      <c r="M290" s="2">
        <v>490</v>
      </c>
    </row>
    <row r="291" spans="8:13" ht="12.75" hidden="1">
      <c r="H291" s="7">
        <v>0</v>
      </c>
      <c r="M291" s="2">
        <v>490</v>
      </c>
    </row>
    <row r="292" spans="8:13" ht="12.75" hidden="1">
      <c r="H292" s="7">
        <v>0</v>
      </c>
      <c r="M292" s="2">
        <v>490</v>
      </c>
    </row>
    <row r="293" spans="8:13" ht="12.75" hidden="1">
      <c r="H293" s="7">
        <v>0</v>
      </c>
      <c r="M293" s="2">
        <v>490</v>
      </c>
    </row>
    <row r="294" spans="8:13" ht="12.75" hidden="1">
      <c r="H294" s="7">
        <v>0</v>
      </c>
      <c r="M294" s="2">
        <v>490</v>
      </c>
    </row>
    <row r="295" spans="8:13" ht="12.75" hidden="1">
      <c r="H295" s="7">
        <v>0</v>
      </c>
      <c r="M295" s="2">
        <v>490</v>
      </c>
    </row>
    <row r="296" spans="8:13" ht="12.75" hidden="1">
      <c r="H296" s="7">
        <v>0</v>
      </c>
      <c r="M296" s="2">
        <v>490</v>
      </c>
    </row>
    <row r="297" spans="8:13" ht="12.75" hidden="1">
      <c r="H297" s="7">
        <v>0</v>
      </c>
      <c r="M297" s="2">
        <v>490</v>
      </c>
    </row>
    <row r="298" spans="8:13" ht="12.75" hidden="1">
      <c r="H298" s="7">
        <v>0</v>
      </c>
      <c r="M298" s="2">
        <v>490</v>
      </c>
    </row>
    <row r="299" spans="8:13" ht="12.75" hidden="1">
      <c r="H299" s="7">
        <v>0</v>
      </c>
      <c r="M299" s="2">
        <v>490</v>
      </c>
    </row>
    <row r="300" spans="8:13" ht="12.75" hidden="1">
      <c r="H300" s="7">
        <v>0</v>
      </c>
      <c r="M300" s="2">
        <v>490</v>
      </c>
    </row>
    <row r="301" spans="8:13" ht="12.75" hidden="1">
      <c r="H301" s="7">
        <v>0</v>
      </c>
      <c r="M301" s="2">
        <v>490</v>
      </c>
    </row>
    <row r="302" spans="8:13" ht="12.75" hidden="1">
      <c r="H302" s="7">
        <v>0</v>
      </c>
      <c r="M302" s="2">
        <v>490</v>
      </c>
    </row>
    <row r="303" spans="8:13" ht="12.75" hidden="1">
      <c r="H303" s="7">
        <v>0</v>
      </c>
      <c r="M303" s="2">
        <v>490</v>
      </c>
    </row>
    <row r="304" spans="8:13" ht="12.75" hidden="1">
      <c r="H304" s="7">
        <v>0</v>
      </c>
      <c r="M304" s="2">
        <v>490</v>
      </c>
    </row>
    <row r="305" spans="8:13" ht="12.75" hidden="1">
      <c r="H305" s="7">
        <v>0</v>
      </c>
      <c r="M305" s="2">
        <v>490</v>
      </c>
    </row>
    <row r="306" spans="8:13" ht="12.75" hidden="1">
      <c r="H306" s="7">
        <v>0</v>
      </c>
      <c r="M306" s="2">
        <v>490</v>
      </c>
    </row>
    <row r="307" spans="8:13" ht="12.75" hidden="1">
      <c r="H307" s="7">
        <v>0</v>
      </c>
      <c r="M307" s="2">
        <v>490</v>
      </c>
    </row>
    <row r="308" spans="8:13" ht="12.75" hidden="1">
      <c r="H308" s="7">
        <v>0</v>
      </c>
      <c r="M308" s="2">
        <v>490</v>
      </c>
    </row>
    <row r="309" spans="8:13" ht="12.75" hidden="1">
      <c r="H309" s="7">
        <v>0</v>
      </c>
      <c r="M309" s="2">
        <v>490</v>
      </c>
    </row>
    <row r="310" spans="8:13" ht="12.75" hidden="1">
      <c r="H310" s="7">
        <v>0</v>
      </c>
      <c r="M310" s="2">
        <v>490</v>
      </c>
    </row>
    <row r="311" spans="8:13" ht="12.75" hidden="1">
      <c r="H311" s="7">
        <v>0</v>
      </c>
      <c r="M311" s="2">
        <v>490</v>
      </c>
    </row>
    <row r="312" spans="8:13" ht="12.75" hidden="1">
      <c r="H312" s="7">
        <v>0</v>
      </c>
      <c r="M312" s="2">
        <v>490</v>
      </c>
    </row>
    <row r="313" spans="8:13" ht="12.75" hidden="1">
      <c r="H313" s="7">
        <v>0</v>
      </c>
      <c r="M313" s="2">
        <v>490</v>
      </c>
    </row>
    <row r="314" spans="8:13" ht="12.75" hidden="1">
      <c r="H314" s="7">
        <v>0</v>
      </c>
      <c r="M314" s="2">
        <v>490</v>
      </c>
    </row>
    <row r="315" spans="8:13" ht="12.75" hidden="1">
      <c r="H315" s="7">
        <v>0</v>
      </c>
      <c r="M315" s="2">
        <v>490</v>
      </c>
    </row>
    <row r="316" spans="8:13" ht="12.75" hidden="1">
      <c r="H316" s="7">
        <v>0</v>
      </c>
      <c r="M316" s="2">
        <v>490</v>
      </c>
    </row>
    <row r="317" spans="8:13" ht="12.75" hidden="1">
      <c r="H317" s="7">
        <v>0</v>
      </c>
      <c r="M317" s="2">
        <v>490</v>
      </c>
    </row>
    <row r="318" spans="8:13" ht="12.75" hidden="1">
      <c r="H318" s="7">
        <v>0</v>
      </c>
      <c r="M318" s="2">
        <v>490</v>
      </c>
    </row>
    <row r="319" spans="8:13" ht="12.75" hidden="1">
      <c r="H319" s="7">
        <v>0</v>
      </c>
      <c r="M319" s="2">
        <v>490</v>
      </c>
    </row>
    <row r="320" spans="8:13" ht="12.75" hidden="1">
      <c r="H320" s="7">
        <v>0</v>
      </c>
      <c r="M320" s="2">
        <v>490</v>
      </c>
    </row>
    <row r="321" spans="8:13" ht="12.75" hidden="1">
      <c r="H321" s="7">
        <v>0</v>
      </c>
      <c r="M321" s="2">
        <v>490</v>
      </c>
    </row>
    <row r="322" spans="8:13" ht="12.75" hidden="1">
      <c r="H322" s="7">
        <v>0</v>
      </c>
      <c r="M322" s="2">
        <v>490</v>
      </c>
    </row>
    <row r="323" spans="8:13" ht="12.75" hidden="1">
      <c r="H323" s="7">
        <v>0</v>
      </c>
      <c r="M323" s="2">
        <v>490</v>
      </c>
    </row>
    <row r="324" spans="8:13" ht="12.75" hidden="1">
      <c r="H324" s="7">
        <v>0</v>
      </c>
      <c r="M324" s="2">
        <v>490</v>
      </c>
    </row>
    <row r="325" spans="8:13" ht="12.75" hidden="1">
      <c r="H325" s="7">
        <v>0</v>
      </c>
      <c r="M325" s="2">
        <v>490</v>
      </c>
    </row>
    <row r="326" spans="8:13" ht="12.75" hidden="1">
      <c r="H326" s="7">
        <v>0</v>
      </c>
      <c r="M326" s="2">
        <v>490</v>
      </c>
    </row>
    <row r="327" spans="8:13" ht="12.75" hidden="1">
      <c r="H327" s="7">
        <v>0</v>
      </c>
      <c r="M327" s="2">
        <v>490</v>
      </c>
    </row>
    <row r="328" spans="8:13" ht="12.75" hidden="1">
      <c r="H328" s="7">
        <v>0</v>
      </c>
      <c r="M328" s="2">
        <v>490</v>
      </c>
    </row>
    <row r="329" spans="8:13" ht="12.75" hidden="1">
      <c r="H329" s="7">
        <v>0</v>
      </c>
      <c r="M329" s="2">
        <v>490</v>
      </c>
    </row>
    <row r="330" spans="8:13" ht="12.75" hidden="1">
      <c r="H330" s="7">
        <v>0</v>
      </c>
      <c r="M330" s="2">
        <v>490</v>
      </c>
    </row>
    <row r="331" spans="8:13" ht="12.75" hidden="1">
      <c r="H331" s="7">
        <v>0</v>
      </c>
      <c r="M331" s="2">
        <v>490</v>
      </c>
    </row>
    <row r="332" spans="8:13" ht="12.75" hidden="1">
      <c r="H332" s="7">
        <v>0</v>
      </c>
      <c r="M332" s="2">
        <v>490</v>
      </c>
    </row>
    <row r="333" spans="8:13" ht="12.75" hidden="1">
      <c r="H333" s="7">
        <v>0</v>
      </c>
      <c r="M333" s="2">
        <v>490</v>
      </c>
    </row>
    <row r="334" spans="8:13" ht="12.75" hidden="1">
      <c r="H334" s="7">
        <v>0</v>
      </c>
      <c r="M334" s="2">
        <v>490</v>
      </c>
    </row>
    <row r="335" spans="8:13" ht="12.75" hidden="1">
      <c r="H335" s="7">
        <v>0</v>
      </c>
      <c r="M335" s="2">
        <v>490</v>
      </c>
    </row>
    <row r="336" spans="8:13" ht="12.75" hidden="1">
      <c r="H336" s="7">
        <v>0</v>
      </c>
      <c r="M336" s="2">
        <v>490</v>
      </c>
    </row>
    <row r="337" spans="8:13" ht="12.75" hidden="1">
      <c r="H337" s="7">
        <v>0</v>
      </c>
      <c r="M337" s="2">
        <v>490</v>
      </c>
    </row>
    <row r="338" spans="8:13" ht="12.75" hidden="1">
      <c r="H338" s="7">
        <v>0</v>
      </c>
      <c r="M338" s="2">
        <v>490</v>
      </c>
    </row>
    <row r="339" spans="8:13" ht="12.75" hidden="1">
      <c r="H339" s="7">
        <v>0</v>
      </c>
      <c r="M339" s="2">
        <v>490</v>
      </c>
    </row>
    <row r="340" spans="8:13" ht="12.75" hidden="1">
      <c r="H340" s="7">
        <v>0</v>
      </c>
      <c r="M340" s="2">
        <v>490</v>
      </c>
    </row>
    <row r="341" spans="8:13" ht="12.75" hidden="1">
      <c r="H341" s="7">
        <v>0</v>
      </c>
      <c r="M341" s="2">
        <v>490</v>
      </c>
    </row>
    <row r="342" spans="8:13" ht="12.75" hidden="1">
      <c r="H342" s="7">
        <v>0</v>
      </c>
      <c r="M342" s="2">
        <v>490</v>
      </c>
    </row>
    <row r="343" spans="8:13" ht="12.75" hidden="1">
      <c r="H343" s="7">
        <v>0</v>
      </c>
      <c r="M343" s="2">
        <v>490</v>
      </c>
    </row>
    <row r="344" spans="8:13" ht="12.75" hidden="1">
      <c r="H344" s="7">
        <v>0</v>
      </c>
      <c r="M344" s="2">
        <v>490</v>
      </c>
    </row>
    <row r="345" spans="8:13" ht="12.75" hidden="1">
      <c r="H345" s="7">
        <v>0</v>
      </c>
      <c r="M345" s="2">
        <v>490</v>
      </c>
    </row>
    <row r="346" spans="8:13" ht="12.75" hidden="1">
      <c r="H346" s="7">
        <v>0</v>
      </c>
      <c r="M346" s="2">
        <v>490</v>
      </c>
    </row>
    <row r="347" spans="8:13" ht="12.75" hidden="1">
      <c r="H347" s="7">
        <v>0</v>
      </c>
      <c r="M347" s="2">
        <v>490</v>
      </c>
    </row>
    <row r="348" spans="8:13" ht="12.75" hidden="1">
      <c r="H348" s="7">
        <v>0</v>
      </c>
      <c r="M348" s="2">
        <v>490</v>
      </c>
    </row>
    <row r="349" spans="8:13" ht="12.75" hidden="1">
      <c r="H349" s="7">
        <v>0</v>
      </c>
      <c r="M349" s="2">
        <v>490</v>
      </c>
    </row>
    <row r="350" spans="8:13" ht="12.75" hidden="1">
      <c r="H350" s="7">
        <v>0</v>
      </c>
      <c r="M350" s="2">
        <v>490</v>
      </c>
    </row>
    <row r="351" spans="8:13" ht="12.75" hidden="1">
      <c r="H351" s="7">
        <v>0</v>
      </c>
      <c r="M351" s="2">
        <v>490</v>
      </c>
    </row>
    <row r="352" spans="8:13" ht="12.75" hidden="1">
      <c r="H352" s="7">
        <v>0</v>
      </c>
      <c r="M352" s="2">
        <v>490</v>
      </c>
    </row>
    <row r="353" spans="8:13" ht="12.75" hidden="1">
      <c r="H353" s="7">
        <v>0</v>
      </c>
      <c r="M353" s="2">
        <v>490</v>
      </c>
    </row>
    <row r="354" spans="8:13" ht="12.75" hidden="1">
      <c r="H354" s="7">
        <v>0</v>
      </c>
      <c r="M354" s="2">
        <v>490</v>
      </c>
    </row>
    <row r="355" spans="8:13" ht="12.75" hidden="1">
      <c r="H355" s="7">
        <v>0</v>
      </c>
      <c r="M355" s="2">
        <v>490</v>
      </c>
    </row>
    <row r="356" spans="8:13" ht="12.75" hidden="1">
      <c r="H356" s="7">
        <v>0</v>
      </c>
      <c r="M356" s="2">
        <v>490</v>
      </c>
    </row>
    <row r="357" spans="8:13" ht="12.75" hidden="1">
      <c r="H357" s="7">
        <v>0</v>
      </c>
      <c r="M357" s="2">
        <v>490</v>
      </c>
    </row>
    <row r="358" spans="8:13" ht="12.75" hidden="1">
      <c r="H358" s="7">
        <v>0</v>
      </c>
      <c r="M358" s="2">
        <v>490</v>
      </c>
    </row>
    <row r="359" spans="8:13" ht="12.75" hidden="1">
      <c r="H359" s="7">
        <v>0</v>
      </c>
      <c r="M359" s="2">
        <v>490</v>
      </c>
    </row>
    <row r="360" spans="8:13" ht="12.75" hidden="1">
      <c r="H360" s="7">
        <v>0</v>
      </c>
      <c r="M360" s="2">
        <v>490</v>
      </c>
    </row>
    <row r="361" spans="8:13" ht="12.75" hidden="1">
      <c r="H361" s="7">
        <v>0</v>
      </c>
      <c r="M361" s="2">
        <v>490</v>
      </c>
    </row>
    <row r="362" spans="8:13" ht="12.75" hidden="1">
      <c r="H362" s="7">
        <v>0</v>
      </c>
      <c r="M362" s="2">
        <v>490</v>
      </c>
    </row>
    <row r="363" spans="8:13" ht="12.75" hidden="1">
      <c r="H363" s="7">
        <v>0</v>
      </c>
      <c r="M363" s="2">
        <v>490</v>
      </c>
    </row>
    <row r="364" spans="8:13" ht="12.75" hidden="1">
      <c r="H364" s="7">
        <v>0</v>
      </c>
      <c r="M364" s="2">
        <v>490</v>
      </c>
    </row>
    <row r="365" spans="8:13" ht="12.75" hidden="1">
      <c r="H365" s="7">
        <v>0</v>
      </c>
      <c r="M365" s="2">
        <v>490</v>
      </c>
    </row>
    <row r="366" spans="8:13" ht="12.75" hidden="1">
      <c r="H366" s="7">
        <v>0</v>
      </c>
      <c r="M366" s="2">
        <v>490</v>
      </c>
    </row>
    <row r="367" spans="8:13" ht="12.75" hidden="1">
      <c r="H367" s="7">
        <v>0</v>
      </c>
      <c r="M367" s="2">
        <v>490</v>
      </c>
    </row>
    <row r="368" spans="8:13" ht="12.75" hidden="1">
      <c r="H368" s="7">
        <v>0</v>
      </c>
      <c r="M368" s="2">
        <v>490</v>
      </c>
    </row>
    <row r="369" spans="8:13" ht="12.75" hidden="1">
      <c r="H369" s="7">
        <v>0</v>
      </c>
      <c r="M369" s="2">
        <v>490</v>
      </c>
    </row>
    <row r="370" spans="8:13" ht="12.75" hidden="1">
      <c r="H370" s="7">
        <v>0</v>
      </c>
      <c r="M370" s="2">
        <v>490</v>
      </c>
    </row>
    <row r="371" spans="8:13" ht="12.75" hidden="1">
      <c r="H371" s="7">
        <v>0</v>
      </c>
      <c r="M371" s="2">
        <v>490</v>
      </c>
    </row>
    <row r="372" spans="8:13" ht="12.75" hidden="1">
      <c r="H372" s="7">
        <v>0</v>
      </c>
      <c r="M372" s="2">
        <v>490</v>
      </c>
    </row>
    <row r="373" spans="8:13" ht="12.75" hidden="1">
      <c r="H373" s="7">
        <v>0</v>
      </c>
      <c r="M373" s="2">
        <v>490</v>
      </c>
    </row>
    <row r="374" spans="8:13" ht="12.75" hidden="1">
      <c r="H374" s="7">
        <v>0</v>
      </c>
      <c r="M374" s="2">
        <v>490</v>
      </c>
    </row>
    <row r="375" spans="8:13" ht="12.75" hidden="1">
      <c r="H375" s="7">
        <v>0</v>
      </c>
      <c r="M375" s="2">
        <v>490</v>
      </c>
    </row>
    <row r="376" spans="8:13" ht="12.75" hidden="1">
      <c r="H376" s="7">
        <v>0</v>
      </c>
      <c r="M376" s="2">
        <v>490</v>
      </c>
    </row>
    <row r="377" spans="8:13" ht="12.75" hidden="1">
      <c r="H377" s="7">
        <v>0</v>
      </c>
      <c r="M377" s="2">
        <v>490</v>
      </c>
    </row>
    <row r="378" spans="8:13" ht="12.75" hidden="1">
      <c r="H378" s="7">
        <v>0</v>
      </c>
      <c r="M378" s="2">
        <v>490</v>
      </c>
    </row>
    <row r="379" spans="8:13" ht="12.75" hidden="1">
      <c r="H379" s="7">
        <v>0</v>
      </c>
      <c r="M379" s="2">
        <v>490</v>
      </c>
    </row>
    <row r="380" spans="8:13" ht="12.75" hidden="1">
      <c r="H380" s="7">
        <v>0</v>
      </c>
      <c r="M380" s="2">
        <v>490</v>
      </c>
    </row>
    <row r="381" spans="8:13" ht="12.75" hidden="1">
      <c r="H381" s="7">
        <v>0</v>
      </c>
      <c r="M381" s="2">
        <v>490</v>
      </c>
    </row>
    <row r="382" spans="8:13" ht="12.75" hidden="1">
      <c r="H382" s="7">
        <v>0</v>
      </c>
      <c r="M382" s="2">
        <v>490</v>
      </c>
    </row>
    <row r="383" spans="8:13" ht="12.75" hidden="1">
      <c r="H383" s="7">
        <v>0</v>
      </c>
      <c r="M383" s="2">
        <v>490</v>
      </c>
    </row>
    <row r="384" spans="8:13" ht="12.75" hidden="1">
      <c r="H384" s="7">
        <v>0</v>
      </c>
      <c r="M384" s="2">
        <v>490</v>
      </c>
    </row>
    <row r="385" spans="8:13" ht="12.75" hidden="1">
      <c r="H385" s="7">
        <v>0</v>
      </c>
      <c r="M385" s="2">
        <v>490</v>
      </c>
    </row>
    <row r="386" spans="8:13" ht="12.75" hidden="1">
      <c r="H386" s="7">
        <v>0</v>
      </c>
      <c r="M386" s="2">
        <v>490</v>
      </c>
    </row>
    <row r="387" spans="8:13" ht="12.75" hidden="1">
      <c r="H387" s="7">
        <v>0</v>
      </c>
      <c r="M387" s="2">
        <v>490</v>
      </c>
    </row>
    <row r="388" spans="8:13" ht="12.75" hidden="1">
      <c r="H388" s="7">
        <v>0</v>
      </c>
      <c r="M388" s="2">
        <v>490</v>
      </c>
    </row>
    <row r="389" spans="8:13" ht="12.75" hidden="1">
      <c r="H389" s="7">
        <v>0</v>
      </c>
      <c r="M389" s="2">
        <v>490</v>
      </c>
    </row>
    <row r="390" spans="8:13" ht="12.75" hidden="1">
      <c r="H390" s="7">
        <v>0</v>
      </c>
      <c r="M390" s="2">
        <v>490</v>
      </c>
    </row>
    <row r="391" spans="8:13" ht="12.75" hidden="1">
      <c r="H391" s="7">
        <v>0</v>
      </c>
      <c r="M391" s="2">
        <v>490</v>
      </c>
    </row>
    <row r="392" spans="8:13" ht="12.75" hidden="1">
      <c r="H392" s="7">
        <v>0</v>
      </c>
      <c r="M392" s="2">
        <v>490</v>
      </c>
    </row>
    <row r="393" spans="8:13" ht="12.75" hidden="1">
      <c r="H393" s="7">
        <v>0</v>
      </c>
      <c r="M393" s="2">
        <v>490</v>
      </c>
    </row>
    <row r="394" spans="8:13" ht="12.75" hidden="1">
      <c r="H394" s="7">
        <v>0</v>
      </c>
      <c r="M394" s="2">
        <v>490</v>
      </c>
    </row>
    <row r="395" spans="8:13" ht="12.75" hidden="1">
      <c r="H395" s="7">
        <v>0</v>
      </c>
      <c r="M395" s="2">
        <v>490</v>
      </c>
    </row>
    <row r="396" spans="8:13" ht="12.75" hidden="1">
      <c r="H396" s="7">
        <v>0</v>
      </c>
      <c r="M396" s="2">
        <v>490</v>
      </c>
    </row>
    <row r="397" spans="8:13" ht="12.75" hidden="1">
      <c r="H397" s="7">
        <v>0</v>
      </c>
      <c r="M397" s="2">
        <v>490</v>
      </c>
    </row>
    <row r="398" spans="8:13" ht="12.75" hidden="1">
      <c r="H398" s="7">
        <v>0</v>
      </c>
      <c r="M398" s="2">
        <v>490</v>
      </c>
    </row>
    <row r="399" spans="8:13" ht="12.75" hidden="1">
      <c r="H399" s="7">
        <v>0</v>
      </c>
      <c r="M399" s="2">
        <v>490</v>
      </c>
    </row>
    <row r="400" spans="8:13" ht="12.75" hidden="1">
      <c r="H400" s="7">
        <v>0</v>
      </c>
      <c r="M400" s="2">
        <v>490</v>
      </c>
    </row>
    <row r="401" spans="8:13" ht="12.75" hidden="1">
      <c r="H401" s="7">
        <v>0</v>
      </c>
      <c r="M401" s="2">
        <v>490</v>
      </c>
    </row>
    <row r="402" spans="8:13" ht="12.75" hidden="1">
      <c r="H402" s="7">
        <v>0</v>
      </c>
      <c r="M402" s="2">
        <v>490</v>
      </c>
    </row>
    <row r="403" spans="8:13" ht="12.75" hidden="1">
      <c r="H403" s="7">
        <v>0</v>
      </c>
      <c r="M403" s="2">
        <v>490</v>
      </c>
    </row>
    <row r="404" spans="8:13" ht="12.75" hidden="1">
      <c r="H404" s="7">
        <v>0</v>
      </c>
      <c r="M404" s="2">
        <v>490</v>
      </c>
    </row>
    <row r="405" spans="8:13" ht="12.75" hidden="1">
      <c r="H405" s="7">
        <v>0</v>
      </c>
      <c r="M405" s="2">
        <v>490</v>
      </c>
    </row>
    <row r="406" spans="8:13" ht="12.75" hidden="1">
      <c r="H406" s="7">
        <v>0</v>
      </c>
      <c r="M406" s="2">
        <v>490</v>
      </c>
    </row>
    <row r="407" spans="8:13" ht="12.75" hidden="1">
      <c r="H407" s="7">
        <v>0</v>
      </c>
      <c r="M407" s="2">
        <v>490</v>
      </c>
    </row>
    <row r="408" spans="8:13" ht="12.75" hidden="1">
      <c r="H408" s="7">
        <v>0</v>
      </c>
      <c r="M408" s="2">
        <v>490</v>
      </c>
    </row>
    <row r="409" spans="8:13" ht="12.75" hidden="1">
      <c r="H409" s="7">
        <v>0</v>
      </c>
      <c r="M409" s="2">
        <v>490</v>
      </c>
    </row>
    <row r="410" spans="8:13" ht="12.75" hidden="1">
      <c r="H410" s="7">
        <v>0</v>
      </c>
      <c r="M410" s="2">
        <v>490</v>
      </c>
    </row>
    <row r="411" spans="8:13" ht="12.75" hidden="1">
      <c r="H411" s="7">
        <v>0</v>
      </c>
      <c r="M411" s="2">
        <v>490</v>
      </c>
    </row>
    <row r="412" spans="8:13" ht="12.75" hidden="1">
      <c r="H412" s="7">
        <v>0</v>
      </c>
      <c r="M412" s="2">
        <v>490</v>
      </c>
    </row>
    <row r="413" spans="8:13" ht="12.75" hidden="1">
      <c r="H413" s="7">
        <v>0</v>
      </c>
      <c r="M413" s="2">
        <v>490</v>
      </c>
    </row>
    <row r="414" spans="8:13" ht="12.75" hidden="1">
      <c r="H414" s="7">
        <v>0</v>
      </c>
      <c r="M414" s="2">
        <v>490</v>
      </c>
    </row>
    <row r="415" spans="8:13" ht="12.75" hidden="1">
      <c r="H415" s="7">
        <v>0</v>
      </c>
      <c r="M415" s="2">
        <v>490</v>
      </c>
    </row>
    <row r="416" spans="8:13" ht="12.75" hidden="1">
      <c r="H416" s="7">
        <v>0</v>
      </c>
      <c r="M416" s="2">
        <v>490</v>
      </c>
    </row>
    <row r="417" spans="8:13" ht="12.75" hidden="1">
      <c r="H417" s="7">
        <v>0</v>
      </c>
      <c r="M417" s="2">
        <v>490</v>
      </c>
    </row>
    <row r="418" spans="8:13" ht="12.75" hidden="1">
      <c r="H418" s="7">
        <v>0</v>
      </c>
      <c r="M418" s="2">
        <v>490</v>
      </c>
    </row>
    <row r="419" spans="8:13" ht="12.75" hidden="1">
      <c r="H419" s="7">
        <v>0</v>
      </c>
      <c r="M419" s="2">
        <v>490</v>
      </c>
    </row>
    <row r="420" spans="8:13" ht="12.75" hidden="1">
      <c r="H420" s="7">
        <v>0</v>
      </c>
      <c r="M420" s="2">
        <v>490</v>
      </c>
    </row>
    <row r="421" spans="8:13" ht="12.75" hidden="1">
      <c r="H421" s="7">
        <v>0</v>
      </c>
      <c r="M421" s="2">
        <v>490</v>
      </c>
    </row>
    <row r="422" spans="8:13" ht="12.75" hidden="1">
      <c r="H422" s="7">
        <v>0</v>
      </c>
      <c r="M422" s="2">
        <v>490</v>
      </c>
    </row>
    <row r="423" spans="8:13" ht="12.75" hidden="1">
      <c r="H423" s="7">
        <v>0</v>
      </c>
      <c r="M423" s="2">
        <v>490</v>
      </c>
    </row>
    <row r="424" spans="8:13" ht="12.75" hidden="1">
      <c r="H424" s="7">
        <v>0</v>
      </c>
      <c r="M424" s="2">
        <v>490</v>
      </c>
    </row>
    <row r="425" spans="8:13" ht="12.75" hidden="1">
      <c r="H425" s="7">
        <v>0</v>
      </c>
      <c r="M425" s="2">
        <v>490</v>
      </c>
    </row>
    <row r="426" spans="8:13" ht="12.75" hidden="1">
      <c r="H426" s="7">
        <v>0</v>
      </c>
      <c r="M426" s="2">
        <v>490</v>
      </c>
    </row>
    <row r="427" spans="8:13" ht="12.75" hidden="1">
      <c r="H427" s="7">
        <v>0</v>
      </c>
      <c r="M427" s="2">
        <v>490</v>
      </c>
    </row>
    <row r="428" spans="8:13" ht="12.75" hidden="1">
      <c r="H428" s="7">
        <v>0</v>
      </c>
      <c r="M428" s="2">
        <v>490</v>
      </c>
    </row>
    <row r="429" spans="8:13" ht="12.75" hidden="1">
      <c r="H429" s="7">
        <v>0</v>
      </c>
      <c r="M429" s="2">
        <v>490</v>
      </c>
    </row>
    <row r="430" spans="8:13" ht="12.75" hidden="1">
      <c r="H430" s="7">
        <v>0</v>
      </c>
      <c r="M430" s="2">
        <v>490</v>
      </c>
    </row>
    <row r="431" spans="8:13" ht="12.75" hidden="1">
      <c r="H431" s="7">
        <v>0</v>
      </c>
      <c r="M431" s="2">
        <v>490</v>
      </c>
    </row>
    <row r="432" spans="8:13" ht="12.75" hidden="1">
      <c r="H432" s="7">
        <v>0</v>
      </c>
      <c r="M432" s="2">
        <v>490</v>
      </c>
    </row>
    <row r="433" spans="8:13" ht="12.75" hidden="1">
      <c r="H433" s="7">
        <v>0</v>
      </c>
      <c r="M433" s="2">
        <v>490</v>
      </c>
    </row>
    <row r="434" spans="8:13" ht="12.75" hidden="1">
      <c r="H434" s="7">
        <v>0</v>
      </c>
      <c r="M434" s="2">
        <v>490</v>
      </c>
    </row>
    <row r="435" spans="8:13" ht="12.75" hidden="1">
      <c r="H435" s="7">
        <v>0</v>
      </c>
      <c r="M435" s="2">
        <v>490</v>
      </c>
    </row>
    <row r="436" spans="8:13" ht="12.75" hidden="1">
      <c r="H436" s="7">
        <v>0</v>
      </c>
      <c r="M436" s="2">
        <v>490</v>
      </c>
    </row>
    <row r="437" spans="8:13" ht="12.75" hidden="1">
      <c r="H437" s="7">
        <v>0</v>
      </c>
      <c r="M437" s="2">
        <v>490</v>
      </c>
    </row>
    <row r="438" spans="8:13" ht="12.75" hidden="1">
      <c r="H438" s="7">
        <v>0</v>
      </c>
      <c r="M438" s="2">
        <v>490</v>
      </c>
    </row>
    <row r="439" spans="8:13" ht="12.75" hidden="1">
      <c r="H439" s="7">
        <v>0</v>
      </c>
      <c r="M439" s="2">
        <v>490</v>
      </c>
    </row>
    <row r="440" spans="8:13" ht="12.75" hidden="1">
      <c r="H440" s="7">
        <v>0</v>
      </c>
      <c r="M440" s="2">
        <v>490</v>
      </c>
    </row>
    <row r="441" spans="8:13" ht="12.75" hidden="1">
      <c r="H441" s="7">
        <v>0</v>
      </c>
      <c r="M441" s="2">
        <v>490</v>
      </c>
    </row>
    <row r="442" spans="8:13" ht="12.75" hidden="1">
      <c r="H442" s="7">
        <v>0</v>
      </c>
      <c r="M442" s="2">
        <v>490</v>
      </c>
    </row>
    <row r="443" spans="8:13" ht="12.75" hidden="1">
      <c r="H443" s="7">
        <v>0</v>
      </c>
      <c r="M443" s="2">
        <v>490</v>
      </c>
    </row>
    <row r="444" spans="8:13" ht="12.75" hidden="1">
      <c r="H444" s="7">
        <v>0</v>
      </c>
      <c r="M444" s="2">
        <v>490</v>
      </c>
    </row>
    <row r="445" spans="8:13" ht="12.75" hidden="1">
      <c r="H445" s="7">
        <v>0</v>
      </c>
      <c r="M445" s="2">
        <v>490</v>
      </c>
    </row>
    <row r="446" spans="8:13" ht="12.75" hidden="1">
      <c r="H446" s="7">
        <v>0</v>
      </c>
      <c r="M446" s="2">
        <v>490</v>
      </c>
    </row>
    <row r="447" spans="8:13" ht="12.75" hidden="1">
      <c r="H447" s="7">
        <v>0</v>
      </c>
      <c r="M447" s="2">
        <v>490</v>
      </c>
    </row>
    <row r="448" spans="8:13" ht="12.75" hidden="1">
      <c r="H448" s="7">
        <v>0</v>
      </c>
      <c r="M448" s="2">
        <v>490</v>
      </c>
    </row>
    <row r="449" spans="8:13" ht="12.75" hidden="1">
      <c r="H449" s="7">
        <v>0</v>
      </c>
      <c r="M449" s="2">
        <v>490</v>
      </c>
    </row>
    <row r="450" spans="8:13" ht="12.75" hidden="1">
      <c r="H450" s="7">
        <v>0</v>
      </c>
      <c r="M450" s="2">
        <v>490</v>
      </c>
    </row>
    <row r="451" spans="8:13" ht="12.75" hidden="1">
      <c r="H451" s="7">
        <v>0</v>
      </c>
      <c r="M451" s="2">
        <v>490</v>
      </c>
    </row>
    <row r="452" spans="8:13" ht="12.75" hidden="1">
      <c r="H452" s="7">
        <v>0</v>
      </c>
      <c r="M452" s="2">
        <v>490</v>
      </c>
    </row>
    <row r="453" spans="8:13" ht="12.75" hidden="1">
      <c r="H453" s="7">
        <v>0</v>
      </c>
      <c r="M453" s="2">
        <v>490</v>
      </c>
    </row>
    <row r="454" spans="8:13" ht="12.75" hidden="1">
      <c r="H454" s="7">
        <v>0</v>
      </c>
      <c r="M454" s="2">
        <v>490</v>
      </c>
    </row>
    <row r="455" spans="8:13" ht="12.75" hidden="1">
      <c r="H455" s="7">
        <v>0</v>
      </c>
      <c r="M455" s="2">
        <v>490</v>
      </c>
    </row>
    <row r="456" spans="8:13" ht="12.75" hidden="1">
      <c r="H456" s="7">
        <v>0</v>
      </c>
      <c r="M456" s="2">
        <v>490</v>
      </c>
    </row>
    <row r="457" spans="8:13" ht="12.75" hidden="1">
      <c r="H457" s="7">
        <v>0</v>
      </c>
      <c r="M457" s="2">
        <v>490</v>
      </c>
    </row>
    <row r="458" spans="8:13" ht="12.75" hidden="1">
      <c r="H458" s="7">
        <v>0</v>
      </c>
      <c r="M458" s="2">
        <v>490</v>
      </c>
    </row>
    <row r="459" spans="8:13" ht="12.75" hidden="1">
      <c r="H459" s="7">
        <v>0</v>
      </c>
      <c r="M459" s="2">
        <v>490</v>
      </c>
    </row>
    <row r="460" spans="8:13" ht="12.75" hidden="1">
      <c r="H460" s="7">
        <v>0</v>
      </c>
      <c r="M460" s="2">
        <v>490</v>
      </c>
    </row>
    <row r="461" spans="8:13" ht="12.75" hidden="1">
      <c r="H461" s="7">
        <v>0</v>
      </c>
      <c r="M461" s="2">
        <v>490</v>
      </c>
    </row>
    <row r="462" spans="8:13" ht="12.75" hidden="1">
      <c r="H462" s="7">
        <v>0</v>
      </c>
      <c r="M462" s="2">
        <v>490</v>
      </c>
    </row>
    <row r="463" spans="8:13" ht="12.75" hidden="1">
      <c r="H463" s="7">
        <v>0</v>
      </c>
      <c r="M463" s="2">
        <v>490</v>
      </c>
    </row>
    <row r="464" spans="8:13" ht="12.75" hidden="1">
      <c r="H464" s="7">
        <v>0</v>
      </c>
      <c r="M464" s="2">
        <v>490</v>
      </c>
    </row>
    <row r="465" spans="8:13" ht="12.75" hidden="1">
      <c r="H465" s="7">
        <v>0</v>
      </c>
      <c r="M465" s="2">
        <v>490</v>
      </c>
    </row>
    <row r="466" spans="8:13" ht="12.75" hidden="1">
      <c r="H466" s="7">
        <v>0</v>
      </c>
      <c r="M466" s="2">
        <v>490</v>
      </c>
    </row>
    <row r="467" spans="8:13" ht="12.75" hidden="1">
      <c r="H467" s="7">
        <v>0</v>
      </c>
      <c r="M467" s="2">
        <v>490</v>
      </c>
    </row>
    <row r="468" spans="8:13" ht="12.75" hidden="1">
      <c r="H468" s="7">
        <v>0</v>
      </c>
      <c r="M468" s="2">
        <v>490</v>
      </c>
    </row>
    <row r="469" spans="8:13" ht="12.75" hidden="1">
      <c r="H469" s="7">
        <v>0</v>
      </c>
      <c r="M469" s="2">
        <v>490</v>
      </c>
    </row>
    <row r="470" spans="8:13" ht="12.75" hidden="1">
      <c r="H470" s="7">
        <v>0</v>
      </c>
      <c r="M470" s="2">
        <v>490</v>
      </c>
    </row>
    <row r="471" spans="8:13" ht="12.75" hidden="1">
      <c r="H471" s="7">
        <v>0</v>
      </c>
      <c r="M471" s="2">
        <v>490</v>
      </c>
    </row>
    <row r="472" spans="8:13" ht="12.75" hidden="1">
      <c r="H472" s="7">
        <v>0</v>
      </c>
      <c r="M472" s="2">
        <v>490</v>
      </c>
    </row>
    <row r="473" spans="8:13" ht="12.75" hidden="1">
      <c r="H473" s="7">
        <v>0</v>
      </c>
      <c r="M473" s="2">
        <v>490</v>
      </c>
    </row>
    <row r="474" spans="8:13" ht="12.75" hidden="1">
      <c r="H474" s="7">
        <v>0</v>
      </c>
      <c r="M474" s="2">
        <v>490</v>
      </c>
    </row>
    <row r="475" spans="8:13" ht="12.75" hidden="1">
      <c r="H475" s="7">
        <v>0</v>
      </c>
      <c r="M475" s="2">
        <v>490</v>
      </c>
    </row>
    <row r="476" spans="8:13" ht="12.75" hidden="1">
      <c r="H476" s="7">
        <v>0</v>
      </c>
      <c r="M476" s="2">
        <v>490</v>
      </c>
    </row>
    <row r="477" spans="8:13" ht="12.75" hidden="1">
      <c r="H477" s="7">
        <v>0</v>
      </c>
      <c r="M477" s="2">
        <v>490</v>
      </c>
    </row>
    <row r="478" spans="8:13" ht="12.75" hidden="1">
      <c r="H478" s="7">
        <v>0</v>
      </c>
      <c r="M478" s="2">
        <v>490</v>
      </c>
    </row>
    <row r="479" spans="8:13" ht="12.75" hidden="1">
      <c r="H479" s="7">
        <v>0</v>
      </c>
      <c r="M479" s="2">
        <v>490</v>
      </c>
    </row>
    <row r="480" spans="8:13" ht="12.75" hidden="1">
      <c r="H480" s="7">
        <v>0</v>
      </c>
      <c r="M480" s="2">
        <v>490</v>
      </c>
    </row>
    <row r="481" spans="8:13" ht="12.75" hidden="1">
      <c r="H481" s="7">
        <v>0</v>
      </c>
      <c r="M481" s="2">
        <v>490</v>
      </c>
    </row>
    <row r="482" spans="8:13" ht="12.75" hidden="1">
      <c r="H482" s="7">
        <v>0</v>
      </c>
      <c r="M482" s="2">
        <v>490</v>
      </c>
    </row>
    <row r="483" spans="8:13" ht="12.75" hidden="1">
      <c r="H483" s="7">
        <v>0</v>
      </c>
      <c r="M483" s="2">
        <v>490</v>
      </c>
    </row>
    <row r="484" spans="8:13" ht="12.75" hidden="1">
      <c r="H484" s="7">
        <v>0</v>
      </c>
      <c r="M484" s="2">
        <v>490</v>
      </c>
    </row>
    <row r="485" spans="8:13" ht="12.75" hidden="1">
      <c r="H485" s="7">
        <v>0</v>
      </c>
      <c r="M485" s="2">
        <v>490</v>
      </c>
    </row>
    <row r="486" spans="8:13" ht="12.75" hidden="1">
      <c r="H486" s="7">
        <v>0</v>
      </c>
      <c r="M486" s="2">
        <v>490</v>
      </c>
    </row>
    <row r="487" spans="8:13" ht="12.75" hidden="1">
      <c r="H487" s="7">
        <v>0</v>
      </c>
      <c r="M487" s="2">
        <v>490</v>
      </c>
    </row>
    <row r="488" spans="8:13" ht="12.75" hidden="1">
      <c r="H488" s="7">
        <v>0</v>
      </c>
      <c r="M488" s="2">
        <v>490</v>
      </c>
    </row>
    <row r="489" spans="8:13" ht="12.75" hidden="1">
      <c r="H489" s="7">
        <v>0</v>
      </c>
      <c r="M489" s="2">
        <v>490</v>
      </c>
    </row>
    <row r="490" spans="8:13" ht="12.75" hidden="1">
      <c r="H490" s="7">
        <v>0</v>
      </c>
      <c r="M490" s="2">
        <v>490</v>
      </c>
    </row>
    <row r="491" spans="8:13" ht="12.75" hidden="1">
      <c r="H491" s="7">
        <v>0</v>
      </c>
      <c r="M491" s="2">
        <v>490</v>
      </c>
    </row>
    <row r="492" spans="8:13" ht="12.75" hidden="1">
      <c r="H492" s="7">
        <v>0</v>
      </c>
      <c r="M492" s="2">
        <v>490</v>
      </c>
    </row>
    <row r="493" spans="8:13" ht="12.75" hidden="1">
      <c r="H493" s="7">
        <v>0</v>
      </c>
      <c r="M493" s="2">
        <v>490</v>
      </c>
    </row>
    <row r="494" spans="8:13" ht="12.75" hidden="1">
      <c r="H494" s="7">
        <v>0</v>
      </c>
      <c r="M494" s="2">
        <v>490</v>
      </c>
    </row>
    <row r="495" spans="8:13" ht="12.75" hidden="1">
      <c r="H495" s="7">
        <v>0</v>
      </c>
      <c r="M495" s="2">
        <v>490</v>
      </c>
    </row>
    <row r="496" spans="8:13" ht="12.75" hidden="1">
      <c r="H496" s="7">
        <v>0</v>
      </c>
      <c r="M496" s="2">
        <v>490</v>
      </c>
    </row>
    <row r="497" spans="8:13" ht="12.75" hidden="1">
      <c r="H497" s="7">
        <v>0</v>
      </c>
      <c r="M497" s="2">
        <v>490</v>
      </c>
    </row>
    <row r="498" spans="8:13" ht="12.75" hidden="1">
      <c r="H498" s="7">
        <v>0</v>
      </c>
      <c r="M498" s="2">
        <v>490</v>
      </c>
    </row>
    <row r="499" spans="8:13" ht="12.75" hidden="1">
      <c r="H499" s="7">
        <v>0</v>
      </c>
      <c r="M499" s="2">
        <v>490</v>
      </c>
    </row>
    <row r="500" spans="8:13" ht="12.75" hidden="1">
      <c r="H500" s="7">
        <v>0</v>
      </c>
      <c r="M500" s="2">
        <v>490</v>
      </c>
    </row>
    <row r="501" spans="8:13" ht="12.75" hidden="1">
      <c r="H501" s="7">
        <v>0</v>
      </c>
      <c r="M501" s="2">
        <v>490</v>
      </c>
    </row>
    <row r="502" spans="8:13" ht="12.75" hidden="1">
      <c r="H502" s="7">
        <v>0</v>
      </c>
      <c r="M502" s="2">
        <v>490</v>
      </c>
    </row>
    <row r="503" spans="8:13" ht="12.75" hidden="1">
      <c r="H503" s="7">
        <v>0</v>
      </c>
      <c r="M503" s="2">
        <v>490</v>
      </c>
    </row>
    <row r="504" spans="8:13" ht="12.75" hidden="1">
      <c r="H504" s="7">
        <v>0</v>
      </c>
      <c r="M504" s="2">
        <v>490</v>
      </c>
    </row>
    <row r="505" spans="8:13" ht="12.75" hidden="1">
      <c r="H505" s="7">
        <v>0</v>
      </c>
      <c r="M505" s="2">
        <v>490</v>
      </c>
    </row>
    <row r="506" spans="8:13" ht="12.75" hidden="1">
      <c r="H506" s="7">
        <v>0</v>
      </c>
      <c r="M506" s="2">
        <v>490</v>
      </c>
    </row>
    <row r="507" spans="8:13" ht="12.75" hidden="1">
      <c r="H507" s="7">
        <v>0</v>
      </c>
      <c r="M507" s="2">
        <v>490</v>
      </c>
    </row>
    <row r="508" spans="8:13" ht="12.75" hidden="1">
      <c r="H508" s="7">
        <v>0</v>
      </c>
      <c r="M508" s="2">
        <v>490</v>
      </c>
    </row>
    <row r="509" spans="8:13" ht="12.75" hidden="1">
      <c r="H509" s="7">
        <v>0</v>
      </c>
      <c r="M509" s="2">
        <v>490</v>
      </c>
    </row>
    <row r="510" spans="8:13" ht="12.75" hidden="1">
      <c r="H510" s="7">
        <v>0</v>
      </c>
      <c r="M510" s="2">
        <v>490</v>
      </c>
    </row>
    <row r="511" spans="8:13" ht="12.75" hidden="1">
      <c r="H511" s="7">
        <v>0</v>
      </c>
      <c r="M511" s="2">
        <v>490</v>
      </c>
    </row>
    <row r="512" spans="8:13" ht="12.75" hidden="1">
      <c r="H512" s="7">
        <v>0</v>
      </c>
      <c r="M512" s="2">
        <v>490</v>
      </c>
    </row>
    <row r="513" spans="8:13" ht="12.75" hidden="1">
      <c r="H513" s="7">
        <v>0</v>
      </c>
      <c r="M513" s="2">
        <v>490</v>
      </c>
    </row>
    <row r="514" spans="8:13" ht="12.75" hidden="1">
      <c r="H514" s="7">
        <v>0</v>
      </c>
      <c r="M514" s="2">
        <v>490</v>
      </c>
    </row>
    <row r="515" spans="8:13" ht="12.75" hidden="1">
      <c r="H515" s="7">
        <v>0</v>
      </c>
      <c r="M515" s="2">
        <v>490</v>
      </c>
    </row>
    <row r="516" spans="8:13" ht="12.75" hidden="1">
      <c r="H516" s="7">
        <v>0</v>
      </c>
      <c r="M516" s="2">
        <v>490</v>
      </c>
    </row>
    <row r="517" spans="8:13" ht="12.75" hidden="1">
      <c r="H517" s="7">
        <v>0</v>
      </c>
      <c r="M517" s="2">
        <v>490</v>
      </c>
    </row>
    <row r="518" spans="8:13" ht="12.75" hidden="1">
      <c r="H518" s="7">
        <v>0</v>
      </c>
      <c r="M518" s="2">
        <v>490</v>
      </c>
    </row>
    <row r="519" spans="8:13" ht="12.75" hidden="1">
      <c r="H519" s="7">
        <v>0</v>
      </c>
      <c r="M519" s="2">
        <v>490</v>
      </c>
    </row>
    <row r="520" spans="8:13" ht="12.75" hidden="1">
      <c r="H520" s="7">
        <v>0</v>
      </c>
      <c r="M520" s="2">
        <v>490</v>
      </c>
    </row>
    <row r="521" spans="8:13" ht="12.75" hidden="1">
      <c r="H521" s="7">
        <v>0</v>
      </c>
      <c r="M521" s="2">
        <v>490</v>
      </c>
    </row>
    <row r="522" spans="8:13" ht="12.75" hidden="1">
      <c r="H522" s="7">
        <v>0</v>
      </c>
      <c r="M522" s="2">
        <v>490</v>
      </c>
    </row>
    <row r="523" spans="8:13" ht="12.75" hidden="1">
      <c r="H523" s="7">
        <v>0</v>
      </c>
      <c r="M523" s="2">
        <v>490</v>
      </c>
    </row>
    <row r="524" spans="8:13" ht="12.75" hidden="1">
      <c r="H524" s="7">
        <v>0</v>
      </c>
      <c r="M524" s="2">
        <v>490</v>
      </c>
    </row>
    <row r="525" spans="8:13" ht="12.75" hidden="1">
      <c r="H525" s="7">
        <v>0</v>
      </c>
      <c r="M525" s="2">
        <v>490</v>
      </c>
    </row>
    <row r="526" spans="8:13" ht="12.75" hidden="1">
      <c r="H526" s="7">
        <v>0</v>
      </c>
      <c r="M526" s="2">
        <v>490</v>
      </c>
    </row>
    <row r="527" spans="8:13" ht="12.75" hidden="1">
      <c r="H527" s="7">
        <v>0</v>
      </c>
      <c r="M527" s="2">
        <v>490</v>
      </c>
    </row>
    <row r="528" spans="8:13" ht="12.75" hidden="1">
      <c r="H528" s="7">
        <v>0</v>
      </c>
      <c r="M528" s="2">
        <v>490</v>
      </c>
    </row>
    <row r="529" spans="8:13" ht="12.75" hidden="1">
      <c r="H529" s="7">
        <v>0</v>
      </c>
      <c r="M529" s="2">
        <v>490</v>
      </c>
    </row>
    <row r="530" spans="8:13" ht="12.75" hidden="1">
      <c r="H530" s="7">
        <v>0</v>
      </c>
      <c r="M530" s="2">
        <v>490</v>
      </c>
    </row>
    <row r="531" spans="8:13" ht="12.75" hidden="1">
      <c r="H531" s="7">
        <v>0</v>
      </c>
      <c r="M531" s="2">
        <v>490</v>
      </c>
    </row>
    <row r="532" spans="8:13" ht="12.75" hidden="1">
      <c r="H532" s="7">
        <v>0</v>
      </c>
      <c r="M532" s="2">
        <v>490</v>
      </c>
    </row>
    <row r="533" spans="8:13" ht="12.75" hidden="1">
      <c r="H533" s="7">
        <v>0</v>
      </c>
      <c r="M533" s="2">
        <v>490</v>
      </c>
    </row>
    <row r="534" spans="8:13" ht="12.75" hidden="1">
      <c r="H534" s="7">
        <v>0</v>
      </c>
      <c r="M534" s="2">
        <v>490</v>
      </c>
    </row>
    <row r="535" spans="8:13" ht="12.75" hidden="1">
      <c r="H535" s="7">
        <v>0</v>
      </c>
      <c r="M535" s="2">
        <v>490</v>
      </c>
    </row>
    <row r="536" spans="8:13" ht="12.75" hidden="1">
      <c r="H536" s="7">
        <v>0</v>
      </c>
      <c r="M536" s="2">
        <v>490</v>
      </c>
    </row>
    <row r="537" spans="8:13" ht="12.75" hidden="1">
      <c r="H537" s="7">
        <v>0</v>
      </c>
      <c r="M537" s="2">
        <v>490</v>
      </c>
    </row>
    <row r="538" spans="8:13" ht="12.75" hidden="1">
      <c r="H538" s="7">
        <v>0</v>
      </c>
      <c r="M538" s="2">
        <v>490</v>
      </c>
    </row>
    <row r="539" spans="8:13" ht="12.75" hidden="1">
      <c r="H539" s="7">
        <v>0</v>
      </c>
      <c r="M539" s="2">
        <v>490</v>
      </c>
    </row>
    <row r="540" spans="8:13" ht="12.75" hidden="1">
      <c r="H540" s="7">
        <v>0</v>
      </c>
      <c r="M540" s="2">
        <v>490</v>
      </c>
    </row>
    <row r="541" spans="8:13" ht="12.75" hidden="1">
      <c r="H541" s="7">
        <v>0</v>
      </c>
      <c r="M541" s="2">
        <v>490</v>
      </c>
    </row>
    <row r="542" spans="8:13" ht="12.75" hidden="1">
      <c r="H542" s="7">
        <v>0</v>
      </c>
      <c r="M542" s="2">
        <v>490</v>
      </c>
    </row>
    <row r="543" spans="8:13" ht="12.75" hidden="1">
      <c r="H543" s="7">
        <v>0</v>
      </c>
      <c r="M543" s="2">
        <v>490</v>
      </c>
    </row>
    <row r="544" spans="8:13" ht="12.75" hidden="1">
      <c r="H544" s="7">
        <v>0</v>
      </c>
      <c r="M544" s="2">
        <v>490</v>
      </c>
    </row>
    <row r="545" spans="8:13" ht="12.75" hidden="1">
      <c r="H545" s="7">
        <v>0</v>
      </c>
      <c r="M545" s="2">
        <v>490</v>
      </c>
    </row>
    <row r="546" spans="8:13" ht="12.75" hidden="1">
      <c r="H546" s="7">
        <v>0</v>
      </c>
      <c r="M546" s="2">
        <v>490</v>
      </c>
    </row>
    <row r="547" spans="8:13" ht="12.75" hidden="1">
      <c r="H547" s="7">
        <v>0</v>
      </c>
      <c r="M547" s="2">
        <v>490</v>
      </c>
    </row>
    <row r="548" spans="8:13" ht="12.75" hidden="1">
      <c r="H548" s="7">
        <v>0</v>
      </c>
      <c r="M548" s="2">
        <v>490</v>
      </c>
    </row>
    <row r="549" spans="8:13" ht="12.75" hidden="1">
      <c r="H549" s="7">
        <v>0</v>
      </c>
      <c r="M549" s="2">
        <v>490</v>
      </c>
    </row>
    <row r="550" spans="8:13" ht="12.75" hidden="1">
      <c r="H550" s="7">
        <v>0</v>
      </c>
      <c r="M550" s="2">
        <v>490</v>
      </c>
    </row>
    <row r="551" spans="8:13" ht="12.75" hidden="1">
      <c r="H551" s="7">
        <v>0</v>
      </c>
      <c r="M551" s="2">
        <v>490</v>
      </c>
    </row>
    <row r="552" spans="8:13" ht="12.75" hidden="1">
      <c r="H552" s="7">
        <v>0</v>
      </c>
      <c r="M552" s="2">
        <v>490</v>
      </c>
    </row>
    <row r="553" spans="8:13" ht="12.75" hidden="1">
      <c r="H553" s="7">
        <v>0</v>
      </c>
      <c r="M553" s="2">
        <v>490</v>
      </c>
    </row>
    <row r="554" spans="8:13" ht="12.75" hidden="1">
      <c r="H554" s="7">
        <v>0</v>
      </c>
      <c r="M554" s="2">
        <v>490</v>
      </c>
    </row>
    <row r="555" spans="8:13" ht="12.75" hidden="1">
      <c r="H555" s="7">
        <v>0</v>
      </c>
      <c r="M555" s="2">
        <v>490</v>
      </c>
    </row>
    <row r="556" spans="8:13" ht="12.75" hidden="1">
      <c r="H556" s="7">
        <v>0</v>
      </c>
      <c r="M556" s="2">
        <v>490</v>
      </c>
    </row>
    <row r="557" spans="8:13" ht="12.75" hidden="1">
      <c r="H557" s="7">
        <v>0</v>
      </c>
      <c r="M557" s="2">
        <v>490</v>
      </c>
    </row>
    <row r="558" spans="8:13" ht="12.75" hidden="1">
      <c r="H558" s="7">
        <v>0</v>
      </c>
      <c r="M558" s="2">
        <v>490</v>
      </c>
    </row>
    <row r="559" spans="8:13" ht="12.75" hidden="1">
      <c r="H559" s="7">
        <v>0</v>
      </c>
      <c r="M559" s="2">
        <v>490</v>
      </c>
    </row>
    <row r="560" spans="8:13" ht="12.75" hidden="1">
      <c r="H560" s="7">
        <v>0</v>
      </c>
      <c r="M560" s="2">
        <v>490</v>
      </c>
    </row>
    <row r="561" spans="8:13" ht="12.75" hidden="1">
      <c r="H561" s="7">
        <v>0</v>
      </c>
      <c r="M561" s="2">
        <v>490</v>
      </c>
    </row>
    <row r="562" spans="8:13" ht="12.75" hidden="1">
      <c r="H562" s="7">
        <v>0</v>
      </c>
      <c r="M562" s="2">
        <v>490</v>
      </c>
    </row>
    <row r="563" spans="8:13" ht="12.75" hidden="1">
      <c r="H563" s="7">
        <v>0</v>
      </c>
      <c r="M563" s="2">
        <v>490</v>
      </c>
    </row>
    <row r="564" spans="8:13" ht="12.75" hidden="1">
      <c r="H564" s="7">
        <v>0</v>
      </c>
      <c r="M564" s="2">
        <v>490</v>
      </c>
    </row>
    <row r="565" spans="8:13" ht="12.75" hidden="1">
      <c r="H565" s="7">
        <v>0</v>
      </c>
      <c r="M565" s="2">
        <v>490</v>
      </c>
    </row>
    <row r="566" spans="8:13" ht="12.75" hidden="1">
      <c r="H566" s="7">
        <v>0</v>
      </c>
      <c r="M566" s="2">
        <v>490</v>
      </c>
    </row>
    <row r="567" spans="8:13" ht="12.75" hidden="1">
      <c r="H567" s="7">
        <v>0</v>
      </c>
      <c r="M567" s="2">
        <v>490</v>
      </c>
    </row>
    <row r="568" spans="8:13" ht="12.75" hidden="1">
      <c r="H568" s="7">
        <v>0</v>
      </c>
      <c r="M568" s="2">
        <v>490</v>
      </c>
    </row>
    <row r="569" spans="8:13" ht="12.75" hidden="1">
      <c r="H569" s="7">
        <v>0</v>
      </c>
      <c r="M569" s="2">
        <v>490</v>
      </c>
    </row>
    <row r="570" spans="8:13" ht="12.75" hidden="1">
      <c r="H570" s="7">
        <v>0</v>
      </c>
      <c r="M570" s="2">
        <v>490</v>
      </c>
    </row>
    <row r="571" spans="8:13" ht="12.75" hidden="1">
      <c r="H571" s="7">
        <v>0</v>
      </c>
      <c r="M571" s="2">
        <v>490</v>
      </c>
    </row>
    <row r="572" spans="8:13" ht="12.75" hidden="1">
      <c r="H572" s="7">
        <v>0</v>
      </c>
      <c r="M572" s="2">
        <v>490</v>
      </c>
    </row>
    <row r="573" spans="8:13" ht="12.75" hidden="1">
      <c r="H573" s="7">
        <v>0</v>
      </c>
      <c r="M573" s="2">
        <v>490</v>
      </c>
    </row>
    <row r="574" spans="8:13" ht="12.75" hidden="1">
      <c r="H574" s="7">
        <v>0</v>
      </c>
      <c r="M574" s="2">
        <v>490</v>
      </c>
    </row>
    <row r="575" spans="8:13" ht="12.75" hidden="1">
      <c r="H575" s="7">
        <v>0</v>
      </c>
      <c r="M575" s="2">
        <v>490</v>
      </c>
    </row>
    <row r="576" spans="8:13" ht="12.75" hidden="1">
      <c r="H576" s="7">
        <v>0</v>
      </c>
      <c r="M576" s="2">
        <v>490</v>
      </c>
    </row>
    <row r="577" spans="8:13" ht="12.75" hidden="1">
      <c r="H577" s="7">
        <v>0</v>
      </c>
      <c r="M577" s="2">
        <v>490</v>
      </c>
    </row>
    <row r="578" spans="8:13" ht="12.75" hidden="1">
      <c r="H578" s="7">
        <v>0</v>
      </c>
      <c r="M578" s="2">
        <v>490</v>
      </c>
    </row>
    <row r="579" spans="8:13" ht="12.75" hidden="1">
      <c r="H579" s="7">
        <v>0</v>
      </c>
      <c r="M579" s="2">
        <v>490</v>
      </c>
    </row>
    <row r="580" spans="8:13" ht="12.75" hidden="1">
      <c r="H580" s="7">
        <v>0</v>
      </c>
      <c r="M580" s="2">
        <v>490</v>
      </c>
    </row>
    <row r="581" spans="8:13" ht="12.75" hidden="1">
      <c r="H581" s="7">
        <v>0</v>
      </c>
      <c r="M581" s="2">
        <v>490</v>
      </c>
    </row>
    <row r="582" spans="8:13" ht="12.75" hidden="1">
      <c r="H582" s="7">
        <v>0</v>
      </c>
      <c r="M582" s="2">
        <v>490</v>
      </c>
    </row>
    <row r="583" spans="8:13" ht="12.75" hidden="1">
      <c r="H583" s="7">
        <v>0</v>
      </c>
      <c r="M583" s="2">
        <v>490</v>
      </c>
    </row>
    <row r="584" spans="8:13" ht="12.75" hidden="1">
      <c r="H584" s="7">
        <v>0</v>
      </c>
      <c r="M584" s="2">
        <v>490</v>
      </c>
    </row>
    <row r="585" spans="8:13" ht="12.75" hidden="1">
      <c r="H585" s="7">
        <v>0</v>
      </c>
      <c r="M585" s="2">
        <v>490</v>
      </c>
    </row>
    <row r="586" spans="8:13" ht="12.75" hidden="1">
      <c r="H586" s="7">
        <v>0</v>
      </c>
      <c r="M586" s="2">
        <v>490</v>
      </c>
    </row>
    <row r="587" spans="8:13" ht="12.75" hidden="1">
      <c r="H587" s="7">
        <v>0</v>
      </c>
      <c r="M587" s="2">
        <v>490</v>
      </c>
    </row>
    <row r="588" spans="8:13" ht="12.75" hidden="1">
      <c r="H588" s="7">
        <v>0</v>
      </c>
      <c r="M588" s="2">
        <v>490</v>
      </c>
    </row>
    <row r="589" spans="8:13" ht="12.75" hidden="1">
      <c r="H589" s="7">
        <v>0</v>
      </c>
      <c r="M589" s="2">
        <v>490</v>
      </c>
    </row>
    <row r="590" spans="8:13" ht="12.75" hidden="1">
      <c r="H590" s="7">
        <v>0</v>
      </c>
      <c r="M590" s="2">
        <v>490</v>
      </c>
    </row>
    <row r="591" spans="8:13" ht="12.75" hidden="1">
      <c r="H591" s="7">
        <v>0</v>
      </c>
      <c r="M591" s="2">
        <v>490</v>
      </c>
    </row>
    <row r="592" spans="8:13" ht="12.75" hidden="1">
      <c r="H592" s="7">
        <v>0</v>
      </c>
      <c r="M592" s="2">
        <v>490</v>
      </c>
    </row>
    <row r="593" spans="8:13" ht="12.75" hidden="1">
      <c r="H593" s="7">
        <v>0</v>
      </c>
      <c r="M593" s="2">
        <v>490</v>
      </c>
    </row>
    <row r="594" spans="8:13" ht="12.75" hidden="1">
      <c r="H594" s="7">
        <v>0</v>
      </c>
      <c r="M594" s="2">
        <v>490</v>
      </c>
    </row>
    <row r="595" spans="8:13" ht="12.75" hidden="1">
      <c r="H595" s="7">
        <v>0</v>
      </c>
      <c r="M595" s="2">
        <v>490</v>
      </c>
    </row>
    <row r="596" spans="8:13" ht="12.75" hidden="1">
      <c r="H596" s="7">
        <v>0</v>
      </c>
      <c r="M596" s="2">
        <v>490</v>
      </c>
    </row>
    <row r="597" spans="8:13" ht="12.75" hidden="1">
      <c r="H597" s="15">
        <v>0</v>
      </c>
      <c r="M597" s="2">
        <v>490</v>
      </c>
    </row>
    <row r="598" spans="8:13" ht="13.5" hidden="1" thickBot="1">
      <c r="H598" s="10">
        <v>0</v>
      </c>
      <c r="M598" s="2">
        <v>490</v>
      </c>
    </row>
    <row r="599" spans="2:13" ht="13.5" hidden="1" thickBot="1">
      <c r="B599" s="10"/>
      <c r="H599" s="8"/>
      <c r="M599" s="2">
        <v>490</v>
      </c>
    </row>
    <row r="600" spans="2:13" ht="13.5" hidden="1" thickBot="1">
      <c r="B600" s="11">
        <v>8620985</v>
      </c>
      <c r="H600" s="8"/>
      <c r="M600" s="2">
        <v>490</v>
      </c>
    </row>
    <row r="601" spans="2:13" ht="12.75" hidden="1">
      <c r="B601" s="12"/>
      <c r="H601" s="8"/>
      <c r="M601" s="2">
        <v>490</v>
      </c>
    </row>
    <row r="602" spans="1:13" ht="13.5" hidden="1" thickBot="1">
      <c r="A602" s="3"/>
      <c r="B602" s="13"/>
      <c r="C602" s="3"/>
      <c r="D602" s="3"/>
      <c r="E602" s="3"/>
      <c r="F602" s="111"/>
      <c r="G602" s="36"/>
      <c r="H602" s="10"/>
      <c r="I602" s="6"/>
      <c r="M602" s="2">
        <v>490</v>
      </c>
    </row>
    <row r="603" ht="12.75" hidden="1">
      <c r="M603" s="2">
        <v>490</v>
      </c>
    </row>
    <row r="604" spans="2:13" ht="12.75" hidden="1">
      <c r="B604" s="9">
        <v>0</v>
      </c>
      <c r="C604" s="1" t="s">
        <v>0</v>
      </c>
      <c r="E604" s="1" t="s">
        <v>2</v>
      </c>
      <c r="M604" s="2">
        <v>490</v>
      </c>
    </row>
    <row r="605" spans="2:13" ht="12.75" hidden="1">
      <c r="B605" s="9">
        <v>0</v>
      </c>
      <c r="C605" s="1" t="s">
        <v>1</v>
      </c>
      <c r="E605" s="1" t="s">
        <v>2</v>
      </c>
      <c r="M605" s="2">
        <v>490</v>
      </c>
    </row>
    <row r="606" spans="2:13" ht="12.75" hidden="1">
      <c r="B606" s="9"/>
      <c r="M606" s="2">
        <v>490</v>
      </c>
    </row>
    <row r="607" spans="2:13" ht="12.75" hidden="1">
      <c r="B607" s="9"/>
      <c r="M607" s="2">
        <v>490</v>
      </c>
    </row>
    <row r="608" spans="2:13" ht="12.75" hidden="1">
      <c r="B608" s="9">
        <v>0</v>
      </c>
      <c r="M608" s="2">
        <v>490</v>
      </c>
    </row>
    <row r="609" spans="2:13" ht="12.75" hidden="1">
      <c r="B609" s="9">
        <v>0</v>
      </c>
      <c r="M609" s="2">
        <v>490</v>
      </c>
    </row>
    <row r="610" spans="2:13" ht="12.75" hidden="1">
      <c r="B610" s="9">
        <v>0</v>
      </c>
      <c r="M610" s="2">
        <v>490</v>
      </c>
    </row>
    <row r="611" spans="2:13" ht="12.75" hidden="1">
      <c r="B611" s="9">
        <v>0</v>
      </c>
      <c r="M611" s="2">
        <v>490</v>
      </c>
    </row>
    <row r="612" spans="2:13" ht="12.75" hidden="1">
      <c r="B612" s="9">
        <v>0</v>
      </c>
      <c r="M612" s="2">
        <v>490</v>
      </c>
    </row>
    <row r="613" spans="2:13" ht="12.75" hidden="1">
      <c r="B613" s="9">
        <v>0</v>
      </c>
      <c r="M613" s="2">
        <v>490</v>
      </c>
    </row>
    <row r="614" spans="2:13" ht="12.75" hidden="1">
      <c r="B614" s="9">
        <v>0</v>
      </c>
      <c r="M614" s="2">
        <v>490</v>
      </c>
    </row>
    <row r="615" spans="2:13" ht="12.75" hidden="1">
      <c r="B615" s="9">
        <v>0</v>
      </c>
      <c r="M615" s="2">
        <v>490</v>
      </c>
    </row>
    <row r="616" spans="2:13" ht="12.75" hidden="1">
      <c r="B616" s="9">
        <v>0</v>
      </c>
      <c r="M616" s="2">
        <v>490</v>
      </c>
    </row>
    <row r="617" spans="2:13" ht="12.75" hidden="1">
      <c r="B617" s="9">
        <v>0</v>
      </c>
      <c r="M617" s="2">
        <v>490</v>
      </c>
    </row>
    <row r="618" spans="2:13" ht="12.75" hidden="1">
      <c r="B618" s="9">
        <v>0</v>
      </c>
      <c r="M618" s="2">
        <v>490</v>
      </c>
    </row>
    <row r="619" spans="2:13" ht="12.75" hidden="1">
      <c r="B619" s="9">
        <v>0</v>
      </c>
      <c r="M619" s="2">
        <v>490</v>
      </c>
    </row>
    <row r="620" spans="2:13" ht="12.75" hidden="1">
      <c r="B620" s="9">
        <v>0</v>
      </c>
      <c r="M620" s="2">
        <v>490</v>
      </c>
    </row>
    <row r="621" spans="2:13" ht="12.75" hidden="1">
      <c r="B621" s="9">
        <v>0</v>
      </c>
      <c r="M621" s="2">
        <v>490</v>
      </c>
    </row>
    <row r="622" ht="12.75" hidden="1">
      <c r="M622" s="2">
        <v>490</v>
      </c>
    </row>
    <row r="623" spans="2:13" ht="13.5" hidden="1" thickBot="1">
      <c r="B623" s="13"/>
      <c r="M623" s="2">
        <v>490</v>
      </c>
    </row>
    <row r="624" spans="2:13" ht="13.5" hidden="1" thickBot="1">
      <c r="B624" s="14"/>
      <c r="M624" s="2">
        <v>490</v>
      </c>
    </row>
    <row r="625" ht="12.75">
      <c r="M625" s="2">
        <v>490</v>
      </c>
    </row>
    <row r="626" ht="12.75">
      <c r="M626" s="2">
        <v>490</v>
      </c>
    </row>
    <row r="627" ht="12.75">
      <c r="M627" s="2">
        <v>490</v>
      </c>
    </row>
    <row r="628" ht="12.75">
      <c r="M628" s="2">
        <v>490</v>
      </c>
    </row>
    <row r="629" ht="12.75">
      <c r="M629" s="2">
        <v>490</v>
      </c>
    </row>
    <row r="630" spans="1:13" ht="13.5" thickBot="1">
      <c r="A630" s="63"/>
      <c r="B630" s="277">
        <v>183310</v>
      </c>
      <c r="C630" s="63"/>
      <c r="D630" s="69" t="s">
        <v>21</v>
      </c>
      <c r="E630" s="60"/>
      <c r="F630" s="110"/>
      <c r="G630" s="64"/>
      <c r="H630" s="91">
        <v>-183310</v>
      </c>
      <c r="I630" s="92">
        <v>374.1020408163265</v>
      </c>
      <c r="J630" s="67"/>
      <c r="K630" s="67"/>
      <c r="L630" s="67"/>
      <c r="M630" s="2">
        <v>490</v>
      </c>
    </row>
    <row r="631" spans="2:13" ht="12.75">
      <c r="B631" s="278"/>
      <c r="D631" s="20"/>
      <c r="G631" s="39"/>
      <c r="H631" s="7">
        <v>0</v>
      </c>
      <c r="I631" s="30">
        <v>0</v>
      </c>
      <c r="M631" s="2">
        <v>490</v>
      </c>
    </row>
    <row r="632" spans="2:13" ht="12.75">
      <c r="B632" s="278"/>
      <c r="C632" s="78"/>
      <c r="D632" s="20"/>
      <c r="E632" s="78"/>
      <c r="G632" s="39"/>
      <c r="H632" s="7">
        <v>0</v>
      </c>
      <c r="I632" s="30">
        <v>0</v>
      </c>
      <c r="M632" s="2">
        <v>490</v>
      </c>
    </row>
    <row r="633" spans="1:13" s="75" customFormat="1" ht="12.75">
      <c r="A633" s="19"/>
      <c r="B633" s="279">
        <v>72560</v>
      </c>
      <c r="C633" s="19" t="s">
        <v>0</v>
      </c>
      <c r="D633" s="19"/>
      <c r="E633" s="19"/>
      <c r="F633" s="98"/>
      <c r="G633" s="26"/>
      <c r="H633" s="73">
        <v>0</v>
      </c>
      <c r="I633" s="74">
        <v>148.08163265306123</v>
      </c>
      <c r="M633" s="2">
        <v>490</v>
      </c>
    </row>
    <row r="634" spans="2:13" ht="12.75">
      <c r="B634" s="193"/>
      <c r="D634" s="20"/>
      <c r="H634" s="7">
        <v>0</v>
      </c>
      <c r="I634" s="30">
        <v>0</v>
      </c>
      <c r="M634" s="2">
        <v>490</v>
      </c>
    </row>
    <row r="635" spans="1:13" ht="12.75">
      <c r="A635" s="19"/>
      <c r="B635" s="279">
        <v>75000</v>
      </c>
      <c r="C635" s="19" t="s">
        <v>1</v>
      </c>
      <c r="D635" s="19"/>
      <c r="E635" s="19"/>
      <c r="F635" s="98"/>
      <c r="G635" s="26"/>
      <c r="H635" s="90">
        <v>0</v>
      </c>
      <c r="I635" s="74">
        <v>153.0612244897959</v>
      </c>
      <c r="J635" s="75"/>
      <c r="K635" s="75"/>
      <c r="L635" s="75"/>
      <c r="M635" s="2">
        <v>490</v>
      </c>
    </row>
    <row r="636" spans="2:13" ht="12.75">
      <c r="B636" s="193"/>
      <c r="D636" s="20"/>
      <c r="H636" s="7">
        <v>0</v>
      </c>
      <c r="I636" s="30">
        <v>0</v>
      </c>
      <c r="M636" s="2">
        <v>490</v>
      </c>
    </row>
    <row r="637" spans="2:13" ht="12.75" hidden="1">
      <c r="B637" s="193"/>
      <c r="D637" s="20"/>
      <c r="H637" s="7">
        <v>0</v>
      </c>
      <c r="I637" s="30">
        <v>0</v>
      </c>
      <c r="M637" s="2">
        <v>490</v>
      </c>
    </row>
    <row r="638" spans="2:13" ht="12.75" hidden="1">
      <c r="B638" s="193"/>
      <c r="D638" s="20"/>
      <c r="H638" s="7">
        <v>0</v>
      </c>
      <c r="I638" s="30">
        <v>0</v>
      </c>
      <c r="M638" s="2">
        <v>490</v>
      </c>
    </row>
    <row r="639" spans="2:13" ht="12.75" hidden="1">
      <c r="B639" s="193"/>
      <c r="D639" s="20"/>
      <c r="H639" s="7">
        <v>0</v>
      </c>
      <c r="I639" s="30">
        <v>0</v>
      </c>
      <c r="M639" s="2">
        <v>490</v>
      </c>
    </row>
    <row r="640" spans="1:13" s="75" customFormat="1" ht="12.75">
      <c r="A640" s="19"/>
      <c r="B640" s="279">
        <v>35750</v>
      </c>
      <c r="C640" s="19"/>
      <c r="D640" s="19"/>
      <c r="E640" s="19" t="s">
        <v>99</v>
      </c>
      <c r="F640" s="98"/>
      <c r="G640" s="26"/>
      <c r="H640" s="73">
        <v>0</v>
      </c>
      <c r="I640" s="74">
        <v>72.95918367346938</v>
      </c>
      <c r="M640" s="2">
        <v>490</v>
      </c>
    </row>
    <row r="641" spans="4:13" ht="12.75">
      <c r="D641" s="20"/>
      <c r="H641" s="7">
        <v>0</v>
      </c>
      <c r="I641" s="30">
        <v>0</v>
      </c>
      <c r="M641" s="2">
        <v>490</v>
      </c>
    </row>
    <row r="642" spans="4:13" ht="12.75">
      <c r="D642" s="20"/>
      <c r="H642" s="7">
        <v>0</v>
      </c>
      <c r="I642" s="30">
        <v>0</v>
      </c>
      <c r="M642" s="2">
        <v>490</v>
      </c>
    </row>
    <row r="643" spans="4:13" ht="12.75">
      <c r="D643" s="20"/>
      <c r="H643" s="7">
        <v>0</v>
      </c>
      <c r="I643" s="30">
        <v>0</v>
      </c>
      <c r="M643" s="2">
        <v>490</v>
      </c>
    </row>
    <row r="644" spans="4:13" ht="12.75">
      <c r="D644" s="20"/>
      <c r="H644" s="7">
        <v>0</v>
      </c>
      <c r="I644" s="30">
        <v>0</v>
      </c>
      <c r="M644" s="2">
        <v>490</v>
      </c>
    </row>
    <row r="645" spans="1:13" ht="13.5" thickBot="1">
      <c r="A645" s="63"/>
      <c r="B645" s="274">
        <v>966000</v>
      </c>
      <c r="C645" s="63"/>
      <c r="D645" s="69" t="s">
        <v>22</v>
      </c>
      <c r="E645" s="63"/>
      <c r="F645" s="110"/>
      <c r="G645" s="64"/>
      <c r="H645" s="91">
        <v>-966000</v>
      </c>
      <c r="I645" s="92">
        <v>1971.4285714285713</v>
      </c>
      <c r="J645" s="67"/>
      <c r="K645" s="67"/>
      <c r="L645" s="67"/>
      <c r="M645" s="2">
        <v>490</v>
      </c>
    </row>
    <row r="646" spans="2:13" ht="12.75">
      <c r="B646" s="273"/>
      <c r="D646" s="20"/>
      <c r="H646" s="7">
        <v>0</v>
      </c>
      <c r="I646" s="30">
        <v>0</v>
      </c>
      <c r="M646" s="2">
        <v>490</v>
      </c>
    </row>
    <row r="647" spans="2:13" ht="12.75">
      <c r="B647" s="273"/>
      <c r="D647" s="20"/>
      <c r="H647" s="7">
        <v>0</v>
      </c>
      <c r="I647" s="30">
        <v>0</v>
      </c>
      <c r="M647" s="2">
        <v>490</v>
      </c>
    </row>
    <row r="648" spans="1:13" ht="12.75">
      <c r="A648" s="19"/>
      <c r="B648" s="275">
        <v>135500</v>
      </c>
      <c r="C648" s="19" t="s">
        <v>0</v>
      </c>
      <c r="D648" s="19"/>
      <c r="E648" s="19"/>
      <c r="F648" s="98"/>
      <c r="G648" s="26"/>
      <c r="H648" s="73">
        <v>0</v>
      </c>
      <c r="I648" s="74">
        <v>276.53061224489795</v>
      </c>
      <c r="J648" s="75"/>
      <c r="K648" s="75"/>
      <c r="L648" s="75"/>
      <c r="M648" s="2">
        <v>490</v>
      </c>
    </row>
    <row r="649" spans="2:13" ht="12.75">
      <c r="B649" s="273"/>
      <c r="D649" s="20"/>
      <c r="H649" s="7">
        <v>0</v>
      </c>
      <c r="I649" s="30">
        <v>0</v>
      </c>
      <c r="M649" s="2">
        <v>490</v>
      </c>
    </row>
    <row r="650" spans="1:13" ht="12.75">
      <c r="A650" s="19"/>
      <c r="B650" s="275">
        <v>30500</v>
      </c>
      <c r="C650" s="83" t="s">
        <v>87</v>
      </c>
      <c r="D650" s="19"/>
      <c r="E650" s="83"/>
      <c r="F650" s="98"/>
      <c r="G650" s="26"/>
      <c r="H650" s="73"/>
      <c r="I650" s="74">
        <v>62.244897959183675</v>
      </c>
      <c r="J650" s="75"/>
      <c r="K650" s="75"/>
      <c r="L650" s="75"/>
      <c r="M650" s="2">
        <v>490</v>
      </c>
    </row>
    <row r="651" spans="2:13" ht="12.75">
      <c r="B651" s="273"/>
      <c r="H651" s="7">
        <v>0</v>
      </c>
      <c r="I651" s="30">
        <v>0</v>
      </c>
      <c r="M651" s="2">
        <v>490</v>
      </c>
    </row>
    <row r="652" spans="1:13" ht="12.75">
      <c r="A652" s="19"/>
      <c r="B652" s="275">
        <v>800000</v>
      </c>
      <c r="C652" s="19" t="s">
        <v>82</v>
      </c>
      <c r="D652" s="19"/>
      <c r="E652" s="19"/>
      <c r="F652" s="108"/>
      <c r="G652" s="26"/>
      <c r="H652" s="73">
        <v>0</v>
      </c>
      <c r="I652" s="74">
        <v>1632.6530612244899</v>
      </c>
      <c r="J652" s="75"/>
      <c r="K652" s="75"/>
      <c r="L652" s="75"/>
      <c r="M652" s="2">
        <v>490</v>
      </c>
    </row>
    <row r="653" spans="8:13" ht="12.75">
      <c r="H653" s="7">
        <v>0</v>
      </c>
      <c r="I653" s="30">
        <v>0</v>
      </c>
      <c r="M653" s="2">
        <v>490</v>
      </c>
    </row>
    <row r="654" spans="8:13" ht="12.75">
      <c r="H654" s="7">
        <v>0</v>
      </c>
      <c r="I654" s="30">
        <v>0</v>
      </c>
      <c r="M654" s="2">
        <v>490</v>
      </c>
    </row>
    <row r="655" spans="8:13" ht="12.75">
      <c r="H655" s="7">
        <v>0</v>
      </c>
      <c r="I655" s="30">
        <v>0</v>
      </c>
      <c r="M655" s="2">
        <v>490</v>
      </c>
    </row>
    <row r="656" spans="8:13" ht="12.75">
      <c r="H656" s="7">
        <v>0</v>
      </c>
      <c r="I656" s="30">
        <v>0</v>
      </c>
      <c r="M656" s="2">
        <v>490</v>
      </c>
    </row>
    <row r="657" spans="1:13" ht="13.5" thickBot="1">
      <c r="A657" s="63"/>
      <c r="B657" s="68">
        <v>1397727</v>
      </c>
      <c r="C657" s="60"/>
      <c r="D657" s="62" t="s">
        <v>89</v>
      </c>
      <c r="E657" s="60"/>
      <c r="F657" s="110"/>
      <c r="G657" s="64"/>
      <c r="H657" s="91">
        <v>-1397727</v>
      </c>
      <c r="I657" s="66">
        <v>2852.504081632653</v>
      </c>
      <c r="J657" s="67"/>
      <c r="K657" s="67"/>
      <c r="L657" s="67"/>
      <c r="M657" s="2">
        <v>490</v>
      </c>
    </row>
    <row r="658" spans="8:13" ht="12.75">
      <c r="H658" s="7">
        <v>0</v>
      </c>
      <c r="I658" s="30">
        <v>0</v>
      </c>
      <c r="M658" s="2">
        <v>490</v>
      </c>
    </row>
    <row r="659" spans="8:13" ht="12.75">
      <c r="H659" s="7">
        <v>0</v>
      </c>
      <c r="I659" s="30">
        <v>0</v>
      </c>
      <c r="M659" s="2">
        <v>490</v>
      </c>
    </row>
    <row r="660" spans="1:13" ht="12.75">
      <c r="A660" s="19"/>
      <c r="B660" s="286">
        <v>131000</v>
      </c>
      <c r="C660" s="19" t="s">
        <v>30</v>
      </c>
      <c r="D660" s="19"/>
      <c r="E660" s="19"/>
      <c r="F660" s="98"/>
      <c r="G660" s="26"/>
      <c r="H660" s="73">
        <v>0</v>
      </c>
      <c r="I660" s="74">
        <v>267.3469387755102</v>
      </c>
      <c r="J660" s="75"/>
      <c r="K660" s="75"/>
      <c r="L660" s="75"/>
      <c r="M660" s="2">
        <v>490</v>
      </c>
    </row>
    <row r="661" spans="2:13" ht="12.75">
      <c r="B661" s="9"/>
      <c r="H661" s="7">
        <v>0</v>
      </c>
      <c r="I661" s="30">
        <v>0</v>
      </c>
      <c r="M661" s="2">
        <v>490</v>
      </c>
    </row>
    <row r="662" spans="1:13" ht="12.75">
      <c r="A662" s="19"/>
      <c r="B662" s="162">
        <v>78150</v>
      </c>
      <c r="C662" s="19"/>
      <c r="D662" s="19"/>
      <c r="E662" s="19" t="s">
        <v>87</v>
      </c>
      <c r="F662" s="98"/>
      <c r="G662" s="26"/>
      <c r="H662" s="73">
        <v>0</v>
      </c>
      <c r="I662" s="74">
        <v>159.48979591836735</v>
      </c>
      <c r="J662" s="75"/>
      <c r="K662" s="75"/>
      <c r="L662" s="75"/>
      <c r="M662" s="2">
        <v>490</v>
      </c>
    </row>
    <row r="663" spans="8:13" ht="12.75">
      <c r="H663" s="7">
        <v>0</v>
      </c>
      <c r="I663" s="30">
        <v>0</v>
      </c>
      <c r="M663" s="2">
        <v>490</v>
      </c>
    </row>
    <row r="664" spans="1:13" ht="12.75">
      <c r="A664" s="19"/>
      <c r="B664" s="269">
        <v>170680</v>
      </c>
      <c r="C664" s="19"/>
      <c r="D664" s="19"/>
      <c r="E664" s="19" t="s">
        <v>89</v>
      </c>
      <c r="F664" s="98"/>
      <c r="G664" s="26"/>
      <c r="H664" s="73">
        <v>0</v>
      </c>
      <c r="I664" s="74">
        <v>348.3265306122449</v>
      </c>
      <c r="J664" s="75"/>
      <c r="K664" s="75"/>
      <c r="L664" s="75"/>
      <c r="M664" s="2">
        <v>490</v>
      </c>
    </row>
    <row r="665" spans="2:13" ht="12.75">
      <c r="B665" s="149"/>
      <c r="H665" s="7">
        <v>0</v>
      </c>
      <c r="I665" s="30">
        <v>0</v>
      </c>
      <c r="M665" s="2">
        <v>490</v>
      </c>
    </row>
    <row r="666" spans="1:13" ht="12.75">
      <c r="A666" s="19"/>
      <c r="B666" s="162">
        <v>46800</v>
      </c>
      <c r="C666" s="19" t="s">
        <v>100</v>
      </c>
      <c r="D666" s="19"/>
      <c r="E666" s="19"/>
      <c r="F666" s="98"/>
      <c r="G666" s="26"/>
      <c r="H666" s="73">
        <v>0</v>
      </c>
      <c r="I666" s="74">
        <v>95.51020408163265</v>
      </c>
      <c r="J666" s="75"/>
      <c r="K666" s="75"/>
      <c r="L666" s="75"/>
      <c r="M666" s="2">
        <v>490</v>
      </c>
    </row>
    <row r="667" spans="2:13" ht="12.75">
      <c r="B667" s="149"/>
      <c r="H667" s="7">
        <v>0</v>
      </c>
      <c r="I667" s="30">
        <v>0</v>
      </c>
      <c r="M667" s="2">
        <v>490</v>
      </c>
    </row>
    <row r="668" spans="1:13" s="75" customFormat="1" ht="12.75">
      <c r="A668" s="19"/>
      <c r="B668" s="162">
        <v>20000</v>
      </c>
      <c r="C668" s="19" t="s">
        <v>152</v>
      </c>
      <c r="D668" s="19"/>
      <c r="E668" s="19"/>
      <c r="F668" s="98"/>
      <c r="G668" s="26"/>
      <c r="H668" s="73">
        <v>0</v>
      </c>
      <c r="I668" s="74">
        <v>40.816326530612244</v>
      </c>
      <c r="M668" s="2">
        <v>490</v>
      </c>
    </row>
    <row r="669" spans="2:13" ht="12.75">
      <c r="B669" s="149"/>
      <c r="H669" s="7">
        <v>0</v>
      </c>
      <c r="I669" s="30">
        <v>0</v>
      </c>
      <c r="M669" s="2">
        <v>490</v>
      </c>
    </row>
    <row r="670" spans="1:13" ht="12.75">
      <c r="A670" s="19"/>
      <c r="B670" s="162">
        <v>67700</v>
      </c>
      <c r="C670" s="19"/>
      <c r="D670" s="19"/>
      <c r="E670" s="19" t="s">
        <v>103</v>
      </c>
      <c r="F670" s="98"/>
      <c r="G670" s="26"/>
      <c r="H670" s="73">
        <v>0</v>
      </c>
      <c r="I670" s="74">
        <v>138.16326530612244</v>
      </c>
      <c r="J670" s="75"/>
      <c r="K670" s="75"/>
      <c r="L670" s="75"/>
      <c r="M670" s="2">
        <v>490</v>
      </c>
    </row>
    <row r="671" spans="2:13" ht="12.75">
      <c r="B671" s="149"/>
      <c r="H671" s="7">
        <v>0</v>
      </c>
      <c r="I671" s="30">
        <v>0</v>
      </c>
      <c r="M671" s="2">
        <v>490</v>
      </c>
    </row>
    <row r="672" spans="1:13" ht="12.75">
      <c r="A672" s="19"/>
      <c r="B672" s="270">
        <v>19438</v>
      </c>
      <c r="C672" s="19" t="s">
        <v>101</v>
      </c>
      <c r="D672" s="19"/>
      <c r="E672" s="19"/>
      <c r="F672" s="108"/>
      <c r="G672" s="26"/>
      <c r="H672" s="90">
        <v>0</v>
      </c>
      <c r="I672" s="74">
        <v>39.66938775510204</v>
      </c>
      <c r="J672" s="75"/>
      <c r="K672" s="75"/>
      <c r="L672" s="75"/>
      <c r="M672" s="2">
        <v>490</v>
      </c>
    </row>
    <row r="673" spans="2:13" ht="12.75">
      <c r="B673" s="95"/>
      <c r="H673" s="7">
        <v>0</v>
      </c>
      <c r="I673" s="30">
        <v>0</v>
      </c>
      <c r="M673" s="2">
        <v>490</v>
      </c>
    </row>
    <row r="674" spans="1:13" ht="12.75">
      <c r="A674" s="19"/>
      <c r="B674" s="94">
        <v>438059</v>
      </c>
      <c r="C674" s="19"/>
      <c r="D674" s="19"/>
      <c r="E674" s="19" t="s">
        <v>102</v>
      </c>
      <c r="F674" s="108"/>
      <c r="G674" s="26"/>
      <c r="H674" s="90">
        <v>0</v>
      </c>
      <c r="I674" s="74">
        <v>893.9979591836735</v>
      </c>
      <c r="J674" s="75"/>
      <c r="K674" s="75"/>
      <c r="L674" s="75"/>
      <c r="M674" s="2">
        <v>490</v>
      </c>
    </row>
    <row r="675" spans="2:13" ht="12.75">
      <c r="B675" s="95"/>
      <c r="H675" s="7">
        <v>0</v>
      </c>
      <c r="I675" s="30">
        <v>0</v>
      </c>
      <c r="M675" s="2">
        <v>490</v>
      </c>
    </row>
    <row r="676" spans="1:13" ht="12.75">
      <c r="A676" s="19"/>
      <c r="B676" s="276">
        <v>425900</v>
      </c>
      <c r="C676" s="19" t="s">
        <v>82</v>
      </c>
      <c r="D676" s="19"/>
      <c r="E676" s="19"/>
      <c r="F676" s="108"/>
      <c r="G676" s="26"/>
      <c r="H676" s="90">
        <v>0</v>
      </c>
      <c r="I676" s="74">
        <v>869.1836734693877</v>
      </c>
      <c r="J676" s="75"/>
      <c r="K676" s="75"/>
      <c r="L676" s="75"/>
      <c r="M676" s="2">
        <v>490</v>
      </c>
    </row>
    <row r="677" spans="8:13" ht="12.75">
      <c r="H677" s="7">
        <v>0</v>
      </c>
      <c r="I677" s="30">
        <v>0</v>
      </c>
      <c r="M677" s="2">
        <v>490</v>
      </c>
    </row>
    <row r="678" spans="8:13" ht="12.75">
      <c r="H678" s="7">
        <v>0</v>
      </c>
      <c r="I678" s="30">
        <v>0</v>
      </c>
      <c r="M678" s="2">
        <v>490</v>
      </c>
    </row>
    <row r="679" spans="8:13" ht="12.75">
      <c r="H679" s="7">
        <v>0</v>
      </c>
      <c r="I679" s="30">
        <v>0</v>
      </c>
      <c r="M679" s="2">
        <v>490</v>
      </c>
    </row>
    <row r="680" spans="1:13" s="116" customFormat="1" ht="13.5" thickBot="1">
      <c r="A680" s="63"/>
      <c r="B680" s="61">
        <v>7785652</v>
      </c>
      <c r="C680" s="69" t="s">
        <v>108</v>
      </c>
      <c r="D680" s="63"/>
      <c r="E680" s="60"/>
      <c r="F680" s="114"/>
      <c r="G680" s="64"/>
      <c r="H680" s="91"/>
      <c r="I680" s="92"/>
      <c r="J680" s="115"/>
      <c r="K680" s="67">
        <v>490</v>
      </c>
      <c r="L680" s="67"/>
      <c r="M680" s="2">
        <v>490</v>
      </c>
    </row>
    <row r="681" spans="1:13" s="116" customFormat="1" ht="12.75">
      <c r="A681" s="1"/>
      <c r="B681" s="76"/>
      <c r="C681" s="20"/>
      <c r="D681" s="20"/>
      <c r="E681" s="40"/>
      <c r="F681" s="84"/>
      <c r="G681" s="41"/>
      <c r="H681" s="7"/>
      <c r="I681" s="30"/>
      <c r="J681" s="30"/>
      <c r="K681" s="2">
        <v>490</v>
      </c>
      <c r="L681"/>
      <c r="M681" s="2">
        <v>490</v>
      </c>
    </row>
    <row r="682" spans="1:13" s="116" customFormat="1" ht="12.75">
      <c r="A682" s="20"/>
      <c r="B682" s="117" t="s">
        <v>110</v>
      </c>
      <c r="C682" s="118" t="s">
        <v>111</v>
      </c>
      <c r="D682" s="118"/>
      <c r="E682" s="118"/>
      <c r="F682" s="119"/>
      <c r="G682" s="120"/>
      <c r="H682" s="121"/>
      <c r="I682" s="122" t="s">
        <v>16</v>
      </c>
      <c r="J682" s="123"/>
      <c r="K682" s="2">
        <v>490</v>
      </c>
      <c r="L682"/>
      <c r="M682" s="2">
        <v>490</v>
      </c>
    </row>
    <row r="683" spans="1:13" s="116" customFormat="1" ht="12.75">
      <c r="A683" s="20"/>
      <c r="B683" s="271">
        <v>411206</v>
      </c>
      <c r="C683" s="124" t="s">
        <v>112</v>
      </c>
      <c r="D683" s="124" t="s">
        <v>113</v>
      </c>
      <c r="E683" s="124" t="s">
        <v>137</v>
      </c>
      <c r="F683" s="119"/>
      <c r="G683" s="120"/>
      <c r="H683" s="121">
        <v>-411206</v>
      </c>
      <c r="I683" s="122">
        <v>839.195918367347</v>
      </c>
      <c r="J683" s="123"/>
      <c r="K683" s="2">
        <v>490</v>
      </c>
      <c r="L683"/>
      <c r="M683" s="2">
        <v>490</v>
      </c>
    </row>
    <row r="684" spans="1:13" s="75" customFormat="1" ht="12.75">
      <c r="A684" s="125"/>
      <c r="B684" s="126">
        <v>2565550</v>
      </c>
      <c r="C684" s="127" t="s">
        <v>114</v>
      </c>
      <c r="D684" s="127" t="s">
        <v>113</v>
      </c>
      <c r="E684" s="127" t="s">
        <v>137</v>
      </c>
      <c r="F684" s="119"/>
      <c r="G684" s="128"/>
      <c r="H684" s="121">
        <v>-2565550</v>
      </c>
      <c r="I684" s="122">
        <v>5235.816326530612</v>
      </c>
      <c r="J684" s="123"/>
      <c r="K684" s="2">
        <v>490</v>
      </c>
      <c r="L684" s="129"/>
      <c r="M684" s="2">
        <v>490</v>
      </c>
    </row>
    <row r="685" spans="1:13" ht="12.75">
      <c r="A685" s="125"/>
      <c r="B685" s="130">
        <v>810931</v>
      </c>
      <c r="C685" s="131" t="s">
        <v>115</v>
      </c>
      <c r="D685" s="132" t="s">
        <v>113</v>
      </c>
      <c r="E685" s="132" t="s">
        <v>137</v>
      </c>
      <c r="F685" s="119"/>
      <c r="G685" s="128"/>
      <c r="H685" s="133">
        <v>-3376481</v>
      </c>
      <c r="I685" s="122">
        <v>1654.961224489796</v>
      </c>
      <c r="J685" s="123"/>
      <c r="K685" s="2">
        <v>490</v>
      </c>
      <c r="L685" s="129"/>
      <c r="M685" s="2">
        <v>490</v>
      </c>
    </row>
    <row r="686" spans="1:13" s="141" customFormat="1" ht="12.75">
      <c r="A686" s="134"/>
      <c r="B686" s="135">
        <v>1835660</v>
      </c>
      <c r="C686" s="136" t="s">
        <v>116</v>
      </c>
      <c r="D686" s="136" t="s">
        <v>113</v>
      </c>
      <c r="E686" s="136" t="s">
        <v>137</v>
      </c>
      <c r="F686" s="137"/>
      <c r="G686" s="138"/>
      <c r="H686" s="133">
        <v>-5212141</v>
      </c>
      <c r="I686" s="122">
        <v>3746.2448979591836</v>
      </c>
      <c r="J686" s="139"/>
      <c r="K686" s="2">
        <v>490</v>
      </c>
      <c r="L686" s="140"/>
      <c r="M686" s="2">
        <v>490</v>
      </c>
    </row>
    <row r="687" spans="1:13" s="236" customFormat="1" ht="12.75">
      <c r="A687" s="183"/>
      <c r="B687" s="231">
        <v>2162305</v>
      </c>
      <c r="C687" s="232" t="s">
        <v>150</v>
      </c>
      <c r="D687" s="232" t="s">
        <v>113</v>
      </c>
      <c r="E687" s="232" t="s">
        <v>137</v>
      </c>
      <c r="F687" s="233"/>
      <c r="G687" s="234"/>
      <c r="H687" s="133">
        <v>-7374446</v>
      </c>
      <c r="I687" s="266">
        <v>4412.867346938776</v>
      </c>
      <c r="J687" s="235"/>
      <c r="K687" s="285">
        <v>490</v>
      </c>
      <c r="L687" s="93"/>
      <c r="M687" s="285">
        <v>490</v>
      </c>
    </row>
    <row r="688" spans="1:13" ht="12.75">
      <c r="A688" s="20"/>
      <c r="B688" s="56">
        <v>7785652</v>
      </c>
      <c r="C688" s="142" t="s">
        <v>117</v>
      </c>
      <c r="D688" s="143"/>
      <c r="E688" s="143"/>
      <c r="F688" s="119"/>
      <c r="G688" s="144"/>
      <c r="H688" s="133">
        <v>-12997793</v>
      </c>
      <c r="I688" s="122">
        <v>15889.085714285715</v>
      </c>
      <c r="J688" s="145"/>
      <c r="K688" s="2">
        <v>490</v>
      </c>
      <c r="M688" s="2">
        <v>490</v>
      </c>
    </row>
    <row r="689" spans="2:13" ht="12.75">
      <c r="B689" s="43"/>
      <c r="F689" s="146"/>
      <c r="I689" s="30"/>
      <c r="K689" s="2"/>
      <c r="M689" s="2"/>
    </row>
    <row r="690" spans="1:13" s="147" customFormat="1" ht="12.75">
      <c r="A690" s="1"/>
      <c r="B690" s="43"/>
      <c r="C690" s="1"/>
      <c r="D690" s="1"/>
      <c r="E690" s="1"/>
      <c r="F690" s="146"/>
      <c r="G690" s="35"/>
      <c r="H690" s="7"/>
      <c r="I690" s="30"/>
      <c r="J690"/>
      <c r="K690"/>
      <c r="L690"/>
      <c r="M690" s="2"/>
    </row>
    <row r="691" spans="1:13" s="147" customFormat="1" ht="12.75">
      <c r="A691" s="1"/>
      <c r="B691" s="43"/>
      <c r="C691" s="1"/>
      <c r="D691" s="1"/>
      <c r="E691" s="1"/>
      <c r="F691" s="146"/>
      <c r="G691" s="35"/>
      <c r="H691" s="7"/>
      <c r="I691" s="30"/>
      <c r="J691"/>
      <c r="K691"/>
      <c r="L691"/>
      <c r="M691" s="2"/>
    </row>
    <row r="692" spans="1:13" s="147" customFormat="1" ht="12.75">
      <c r="A692" s="1"/>
      <c r="B692" s="43"/>
      <c r="C692" s="1"/>
      <c r="D692" s="1"/>
      <c r="E692" s="1"/>
      <c r="F692" s="146"/>
      <c r="G692" s="35"/>
      <c r="H692" s="7"/>
      <c r="I692" s="30"/>
      <c r="J692"/>
      <c r="K692"/>
      <c r="L692"/>
      <c r="M692" s="2"/>
    </row>
    <row r="693" spans="1:13" s="153" customFormat="1" ht="12.75">
      <c r="A693" s="148"/>
      <c r="B693" s="149">
        <v>-4210487</v>
      </c>
      <c r="C693" s="148" t="s">
        <v>118</v>
      </c>
      <c r="D693" s="148" t="s">
        <v>119</v>
      </c>
      <c r="E693" s="148"/>
      <c r="F693" s="150"/>
      <c r="G693" s="151"/>
      <c r="H693" s="149">
        <v>4210487</v>
      </c>
      <c r="I693" s="152">
        <v>-8592.830612244898</v>
      </c>
      <c r="K693" s="153">
        <v>490</v>
      </c>
      <c r="M693" s="154">
        <v>490</v>
      </c>
    </row>
    <row r="694" spans="1:13" s="153" customFormat="1" ht="12.75">
      <c r="A694" s="148"/>
      <c r="B694" s="149">
        <v>-4308500</v>
      </c>
      <c r="C694" s="148" t="s">
        <v>118</v>
      </c>
      <c r="D694" s="148" t="s">
        <v>120</v>
      </c>
      <c r="E694" s="148"/>
      <c r="F694" s="150"/>
      <c r="G694" s="151"/>
      <c r="H694" s="149">
        <v>8518987</v>
      </c>
      <c r="I694" s="152">
        <v>-8792.857142857143</v>
      </c>
      <c r="K694" s="153">
        <v>490</v>
      </c>
      <c r="M694" s="154">
        <v>490</v>
      </c>
    </row>
    <row r="695" spans="1:13" s="153" customFormat="1" ht="12.75">
      <c r="A695" s="148"/>
      <c r="B695" s="149">
        <v>2033750</v>
      </c>
      <c r="C695" s="148" t="s">
        <v>118</v>
      </c>
      <c r="D695" s="148" t="s">
        <v>121</v>
      </c>
      <c r="E695" s="148"/>
      <c r="F695" s="150"/>
      <c r="G695" s="151"/>
      <c r="H695" s="149">
        <v>6485237</v>
      </c>
      <c r="I695" s="152">
        <v>4236.979166666667</v>
      </c>
      <c r="K695" s="153">
        <v>480</v>
      </c>
      <c r="M695" s="154">
        <v>480</v>
      </c>
    </row>
    <row r="696" spans="1:13" s="157" customFormat="1" ht="12.75">
      <c r="A696" s="155"/>
      <c r="B696" s="149">
        <v>1068750</v>
      </c>
      <c r="C696" s="148" t="s">
        <v>118</v>
      </c>
      <c r="D696" s="148" t="s">
        <v>122</v>
      </c>
      <c r="E696" s="148"/>
      <c r="F696" s="150"/>
      <c r="G696" s="151"/>
      <c r="H696" s="149">
        <v>5416487</v>
      </c>
      <c r="I696" s="152">
        <v>2428.9772727272725</v>
      </c>
      <c r="J696" s="152"/>
      <c r="K696" s="156">
        <v>440</v>
      </c>
      <c r="M696" s="156">
        <v>440</v>
      </c>
    </row>
    <row r="697" spans="1:13" s="157" customFormat="1" ht="12.75">
      <c r="A697" s="155"/>
      <c r="B697" s="149">
        <v>934776</v>
      </c>
      <c r="C697" s="148" t="s">
        <v>118</v>
      </c>
      <c r="D697" s="155" t="s">
        <v>123</v>
      </c>
      <c r="E697" s="148"/>
      <c r="F697" s="150"/>
      <c r="G697" s="151"/>
      <c r="H697" s="149">
        <v>4481711</v>
      </c>
      <c r="I697" s="152">
        <v>2077.28</v>
      </c>
      <c r="J697" s="152"/>
      <c r="K697" s="156">
        <v>450</v>
      </c>
      <c r="M697" s="156">
        <v>450</v>
      </c>
    </row>
    <row r="698" spans="1:13" s="157" customFormat="1" ht="12.75">
      <c r="A698" s="155"/>
      <c r="B698" s="149">
        <v>1343271</v>
      </c>
      <c r="C698" s="148" t="s">
        <v>118</v>
      </c>
      <c r="D698" s="155" t="s">
        <v>124</v>
      </c>
      <c r="E698" s="148"/>
      <c r="F698" s="150"/>
      <c r="G698" s="151"/>
      <c r="H698" s="149">
        <v>3138440</v>
      </c>
      <c r="I698" s="152">
        <v>2686.542</v>
      </c>
      <c r="J698" s="152"/>
      <c r="K698" s="156">
        <v>500</v>
      </c>
      <c r="M698" s="156">
        <v>500</v>
      </c>
    </row>
    <row r="699" spans="1:13" s="157" customFormat="1" ht="12.75">
      <c r="A699" s="155"/>
      <c r="B699" s="149">
        <v>1527528</v>
      </c>
      <c r="C699" s="148" t="s">
        <v>118</v>
      </c>
      <c r="D699" s="155" t="s">
        <v>125</v>
      </c>
      <c r="E699" s="148"/>
      <c r="F699" s="150"/>
      <c r="G699" s="151"/>
      <c r="H699" s="149">
        <v>1610912</v>
      </c>
      <c r="I699" s="152">
        <v>2995.1529411764704</v>
      </c>
      <c r="J699" s="152"/>
      <c r="K699" s="156">
        <v>510</v>
      </c>
      <c r="M699" s="156">
        <v>510</v>
      </c>
    </row>
    <row r="700" spans="1:13" s="157" customFormat="1" ht="12.75">
      <c r="A700" s="155"/>
      <c r="B700" s="149">
        <v>935545</v>
      </c>
      <c r="C700" s="148" t="s">
        <v>118</v>
      </c>
      <c r="D700" s="155" t="s">
        <v>126</v>
      </c>
      <c r="E700" s="148"/>
      <c r="F700" s="150"/>
      <c r="G700" s="151"/>
      <c r="H700" s="149">
        <v>675367</v>
      </c>
      <c r="I700" s="152">
        <v>1949.0520833333333</v>
      </c>
      <c r="J700" s="152"/>
      <c r="K700" s="156">
        <v>480</v>
      </c>
      <c r="M700" s="156">
        <v>480</v>
      </c>
    </row>
    <row r="701" spans="1:13" s="157" customFormat="1" ht="12.75">
      <c r="A701" s="155"/>
      <c r="B701" s="149">
        <v>675900</v>
      </c>
      <c r="C701" s="148" t="s">
        <v>118</v>
      </c>
      <c r="D701" s="155" t="s">
        <v>127</v>
      </c>
      <c r="E701" s="148"/>
      <c r="F701" s="150"/>
      <c r="G701" s="151"/>
      <c r="H701" s="149">
        <v>-533</v>
      </c>
      <c r="I701" s="152">
        <v>1351.8</v>
      </c>
      <c r="J701" s="152"/>
      <c r="K701" s="156">
        <v>500</v>
      </c>
      <c r="M701" s="156">
        <v>500</v>
      </c>
    </row>
    <row r="702" spans="1:13" s="157" customFormat="1" ht="12.75">
      <c r="A702" s="155"/>
      <c r="B702" s="149">
        <v>-521850</v>
      </c>
      <c r="C702" s="148" t="s">
        <v>118</v>
      </c>
      <c r="D702" s="155" t="s">
        <v>128</v>
      </c>
      <c r="E702" s="148"/>
      <c r="F702" s="150"/>
      <c r="G702" s="151"/>
      <c r="H702" s="149">
        <v>521317</v>
      </c>
      <c r="I702" s="152">
        <v>-1033.3663366336634</v>
      </c>
      <c r="J702" s="152"/>
      <c r="K702" s="156">
        <v>505</v>
      </c>
      <c r="M702" s="156">
        <v>505</v>
      </c>
    </row>
    <row r="703" spans="1:13" s="157" customFormat="1" ht="12.75">
      <c r="A703" s="155"/>
      <c r="B703" s="149">
        <v>978261</v>
      </c>
      <c r="C703" s="148" t="s">
        <v>118</v>
      </c>
      <c r="D703" s="155" t="s">
        <v>129</v>
      </c>
      <c r="E703" s="148"/>
      <c r="F703" s="150"/>
      <c r="G703" s="151"/>
      <c r="H703" s="149">
        <v>-456944</v>
      </c>
      <c r="I703" s="152">
        <v>1937.150495049505</v>
      </c>
      <c r="J703" s="152"/>
      <c r="K703" s="156">
        <v>505</v>
      </c>
      <c r="M703" s="156">
        <v>505</v>
      </c>
    </row>
    <row r="704" spans="1:13" s="157" customFormat="1" ht="12.75">
      <c r="A704" s="155"/>
      <c r="B704" s="149">
        <v>-868212</v>
      </c>
      <c r="C704" s="148" t="s">
        <v>118</v>
      </c>
      <c r="D704" s="155" t="s">
        <v>158</v>
      </c>
      <c r="E704" s="148"/>
      <c r="F704" s="150"/>
      <c r="G704" s="151"/>
      <c r="H704" s="149">
        <v>411268</v>
      </c>
      <c r="I704" s="152">
        <v>-1771.8612244897959</v>
      </c>
      <c r="J704" s="152"/>
      <c r="K704" s="156">
        <v>490</v>
      </c>
      <c r="M704" s="156">
        <v>490</v>
      </c>
    </row>
    <row r="705" spans="1:13" s="157" customFormat="1" ht="12.75">
      <c r="A705" s="155"/>
      <c r="B705" s="149">
        <v>411206</v>
      </c>
      <c r="C705" s="148" t="s">
        <v>118</v>
      </c>
      <c r="D705" s="155" t="s">
        <v>138</v>
      </c>
      <c r="E705" s="148"/>
      <c r="F705" s="150"/>
      <c r="G705" s="151"/>
      <c r="H705" s="149">
        <v>-868150</v>
      </c>
      <c r="I705" s="152">
        <v>839.195918367347</v>
      </c>
      <c r="J705" s="152"/>
      <c r="K705" s="156">
        <v>490</v>
      </c>
      <c r="M705" s="156">
        <v>490</v>
      </c>
    </row>
    <row r="706" spans="1:13" s="157" customFormat="1" ht="12.75">
      <c r="A706" s="158"/>
      <c r="B706" s="159">
        <v>-62</v>
      </c>
      <c r="C706" s="158" t="s">
        <v>118</v>
      </c>
      <c r="D706" s="158" t="s">
        <v>139</v>
      </c>
      <c r="E706" s="158"/>
      <c r="F706" s="160"/>
      <c r="G706" s="161"/>
      <c r="H706" s="162">
        <v>-456882</v>
      </c>
      <c r="I706" s="163">
        <v>-0.12653061224489795</v>
      </c>
      <c r="J706" s="163"/>
      <c r="K706" s="164">
        <v>490</v>
      </c>
      <c r="L706" s="165"/>
      <c r="M706" s="164">
        <v>490</v>
      </c>
    </row>
    <row r="707" spans="1:13" s="147" customFormat="1" ht="12.75">
      <c r="A707" s="125"/>
      <c r="B707" s="76"/>
      <c r="C707" s="125"/>
      <c r="D707" s="125"/>
      <c r="E707" s="125"/>
      <c r="F707" s="166"/>
      <c r="G707" s="167"/>
      <c r="H707" s="7"/>
      <c r="I707" s="168"/>
      <c r="J707" s="168"/>
      <c r="K707" s="169"/>
      <c r="L707" s="170"/>
      <c r="M707" s="169"/>
    </row>
    <row r="708" spans="1:13" s="147" customFormat="1" ht="12.75">
      <c r="A708" s="125"/>
      <c r="B708" s="76"/>
      <c r="C708" s="125"/>
      <c r="D708" s="125"/>
      <c r="E708" s="125"/>
      <c r="F708" s="166"/>
      <c r="G708" s="167"/>
      <c r="H708" s="7"/>
      <c r="I708" s="168"/>
      <c r="J708" s="168"/>
      <c r="K708" s="169"/>
      <c r="L708" s="170"/>
      <c r="M708" s="169"/>
    </row>
    <row r="709" spans="1:13" s="147" customFormat="1" ht="12.75">
      <c r="A709" s="125"/>
      <c r="B709" s="76"/>
      <c r="C709" s="125"/>
      <c r="D709" s="125"/>
      <c r="E709" s="125"/>
      <c r="F709" s="166"/>
      <c r="G709" s="167"/>
      <c r="H709" s="7"/>
      <c r="I709" s="168"/>
      <c r="J709" s="168"/>
      <c r="K709" s="169"/>
      <c r="L709" s="170"/>
      <c r="M709" s="169"/>
    </row>
    <row r="710" spans="1:13" s="176" customFormat="1" ht="12.75">
      <c r="A710" s="20"/>
      <c r="B710" s="171">
        <v>2428938</v>
      </c>
      <c r="C710" s="172" t="s">
        <v>130</v>
      </c>
      <c r="D710" s="172" t="s">
        <v>131</v>
      </c>
      <c r="E710" s="173"/>
      <c r="F710" s="166"/>
      <c r="G710" s="174"/>
      <c r="H710" s="175">
        <v>-2428938</v>
      </c>
      <c r="I710" s="30">
        <v>5783.185714285714</v>
      </c>
      <c r="J710" s="81"/>
      <c r="K710" s="42">
        <v>420</v>
      </c>
      <c r="L710" s="23"/>
      <c r="M710" s="42">
        <v>420</v>
      </c>
    </row>
    <row r="711" spans="1:13" ht="12.75">
      <c r="A711" s="20"/>
      <c r="B711" s="171">
        <v>2186776</v>
      </c>
      <c r="C711" s="172" t="s">
        <v>130</v>
      </c>
      <c r="D711" s="172" t="s">
        <v>121</v>
      </c>
      <c r="E711" s="173"/>
      <c r="F711" s="166"/>
      <c r="G711" s="174"/>
      <c r="H711" s="175">
        <v>-4615714</v>
      </c>
      <c r="I711" s="30">
        <v>5269.339759036145</v>
      </c>
      <c r="J711" s="81"/>
      <c r="K711" s="42">
        <v>415</v>
      </c>
      <c r="L711" s="23"/>
      <c r="M711" s="42">
        <v>415</v>
      </c>
    </row>
    <row r="712" spans="1:13" s="75" customFormat="1" ht="12.75">
      <c r="A712" s="20"/>
      <c r="B712" s="171">
        <v>1309165</v>
      </c>
      <c r="C712" s="172" t="s">
        <v>130</v>
      </c>
      <c r="D712" s="172" t="s">
        <v>122</v>
      </c>
      <c r="E712" s="173"/>
      <c r="F712" s="166"/>
      <c r="G712" s="174"/>
      <c r="H712" s="175">
        <v>-5924879</v>
      </c>
      <c r="I712" s="30">
        <v>2975.375</v>
      </c>
      <c r="J712" s="81"/>
      <c r="K712" s="42">
        <v>440</v>
      </c>
      <c r="L712" s="23"/>
      <c r="M712" s="42">
        <v>440</v>
      </c>
    </row>
    <row r="713" spans="1:13" s="23" customFormat="1" ht="12.75">
      <c r="A713" s="20"/>
      <c r="B713" s="171">
        <v>-28842700</v>
      </c>
      <c r="C713" s="172" t="s">
        <v>130</v>
      </c>
      <c r="D713" s="172" t="s">
        <v>132</v>
      </c>
      <c r="E713" s="173"/>
      <c r="F713" s="166"/>
      <c r="G713" s="174"/>
      <c r="H713" s="175">
        <v>22917821</v>
      </c>
      <c r="I713" s="30">
        <v>-64094.88888888889</v>
      </c>
      <c r="J713" s="81"/>
      <c r="K713" s="42">
        <v>450</v>
      </c>
      <c r="M713" s="42">
        <v>450</v>
      </c>
    </row>
    <row r="714" spans="1:13" s="23" customFormat="1" ht="12.75">
      <c r="A714" s="20"/>
      <c r="B714" s="171">
        <v>2847585</v>
      </c>
      <c r="C714" s="172" t="s">
        <v>130</v>
      </c>
      <c r="D714" s="172" t="s">
        <v>123</v>
      </c>
      <c r="E714" s="173"/>
      <c r="F714" s="166"/>
      <c r="G714" s="174"/>
      <c r="H714" s="175">
        <v>-8772464</v>
      </c>
      <c r="I714" s="30">
        <v>6327.966666666666</v>
      </c>
      <c r="J714" s="81"/>
      <c r="K714" s="42">
        <v>450</v>
      </c>
      <c r="M714" s="42">
        <v>450</v>
      </c>
    </row>
    <row r="715" spans="1:13" s="23" customFormat="1" ht="12.75">
      <c r="A715" s="20"/>
      <c r="B715" s="171">
        <v>3986925</v>
      </c>
      <c r="C715" s="172" t="s">
        <v>130</v>
      </c>
      <c r="D715" s="172" t="s">
        <v>124</v>
      </c>
      <c r="E715" s="173"/>
      <c r="F715" s="166"/>
      <c r="G715" s="174"/>
      <c r="H715" s="175">
        <v>18930896</v>
      </c>
      <c r="I715" s="30">
        <v>7973.85</v>
      </c>
      <c r="J715" s="81"/>
      <c r="K715" s="42">
        <v>500</v>
      </c>
      <c r="M715" s="42">
        <v>500</v>
      </c>
    </row>
    <row r="716" spans="1:13" s="23" customFormat="1" ht="12.75">
      <c r="A716" s="20"/>
      <c r="B716" s="171">
        <v>4009688</v>
      </c>
      <c r="C716" s="172" t="s">
        <v>130</v>
      </c>
      <c r="D716" s="172" t="s">
        <v>125</v>
      </c>
      <c r="E716" s="173"/>
      <c r="F716" s="166"/>
      <c r="G716" s="174"/>
      <c r="H716" s="175">
        <v>-12782152</v>
      </c>
      <c r="I716" s="30">
        <v>7862.133333333333</v>
      </c>
      <c r="J716" s="81"/>
      <c r="K716" s="42">
        <v>510</v>
      </c>
      <c r="M716" s="42">
        <v>510</v>
      </c>
    </row>
    <row r="717" spans="1:13" s="23" customFormat="1" ht="12.75">
      <c r="A717" s="20"/>
      <c r="B717" s="171">
        <v>1926705</v>
      </c>
      <c r="C717" s="172" t="s">
        <v>130</v>
      </c>
      <c r="D717" s="172" t="s">
        <v>126</v>
      </c>
      <c r="E717" s="173"/>
      <c r="F717" s="166"/>
      <c r="G717" s="174"/>
      <c r="H717" s="175">
        <v>17004191</v>
      </c>
      <c r="I717" s="30">
        <v>4013.96875</v>
      </c>
      <c r="J717" s="81"/>
      <c r="K717" s="42">
        <v>480</v>
      </c>
      <c r="M717" s="42">
        <v>480</v>
      </c>
    </row>
    <row r="718" spans="1:13" s="23" customFormat="1" ht="12.75">
      <c r="A718" s="20"/>
      <c r="B718" s="171">
        <v>2579050</v>
      </c>
      <c r="C718" s="172" t="s">
        <v>130</v>
      </c>
      <c r="D718" s="172" t="s">
        <v>133</v>
      </c>
      <c r="E718" s="173"/>
      <c r="F718" s="166"/>
      <c r="G718" s="174"/>
      <c r="H718" s="175">
        <v>-15361202</v>
      </c>
      <c r="I718" s="30">
        <v>5158.1</v>
      </c>
      <c r="J718" s="81"/>
      <c r="K718" s="42">
        <v>500</v>
      </c>
      <c r="M718" s="42">
        <v>500</v>
      </c>
    </row>
    <row r="719" spans="1:13" s="23" customFormat="1" ht="12.75">
      <c r="A719" s="20"/>
      <c r="B719" s="171">
        <v>3974955</v>
      </c>
      <c r="C719" s="172" t="s">
        <v>130</v>
      </c>
      <c r="D719" s="172" t="s">
        <v>134</v>
      </c>
      <c r="E719" s="173"/>
      <c r="F719" s="166"/>
      <c r="G719" s="174"/>
      <c r="H719" s="175">
        <v>13029236</v>
      </c>
      <c r="I719" s="30">
        <v>7718.359223300971</v>
      </c>
      <c r="J719" s="81"/>
      <c r="K719" s="42">
        <v>515</v>
      </c>
      <c r="M719" s="42">
        <v>515</v>
      </c>
    </row>
    <row r="720" spans="1:13" s="23" customFormat="1" ht="12.75">
      <c r="A720" s="20"/>
      <c r="B720" s="171">
        <v>3105900</v>
      </c>
      <c r="C720" s="172" t="s">
        <v>130</v>
      </c>
      <c r="D720" s="172" t="s">
        <v>129</v>
      </c>
      <c r="E720" s="173"/>
      <c r="F720" s="166"/>
      <c r="G720" s="174"/>
      <c r="H720" s="175">
        <v>-18467102</v>
      </c>
      <c r="I720" s="30">
        <v>6150.297029702971</v>
      </c>
      <c r="J720" s="81"/>
      <c r="K720" s="42">
        <v>505</v>
      </c>
      <c r="M720" s="42">
        <v>505</v>
      </c>
    </row>
    <row r="721" spans="1:13" s="23" customFormat="1" ht="12.75">
      <c r="A721" s="20"/>
      <c r="B721" s="171">
        <v>2565550</v>
      </c>
      <c r="C721" s="172" t="s">
        <v>130</v>
      </c>
      <c r="D721" s="172" t="s">
        <v>138</v>
      </c>
      <c r="E721" s="173"/>
      <c r="F721" s="166"/>
      <c r="G721" s="174"/>
      <c r="H721" s="175">
        <v>10463686</v>
      </c>
      <c r="I721" s="30">
        <v>5235.816326530612</v>
      </c>
      <c r="J721" s="81"/>
      <c r="K721" s="42">
        <v>490</v>
      </c>
      <c r="M721" s="42">
        <v>490</v>
      </c>
    </row>
    <row r="722" spans="1:13" s="23" customFormat="1" ht="12.75">
      <c r="A722" s="19"/>
      <c r="B722" s="177">
        <v>2078537</v>
      </c>
      <c r="C722" s="178" t="s">
        <v>130</v>
      </c>
      <c r="D722" s="178" t="s">
        <v>139</v>
      </c>
      <c r="E722" s="179"/>
      <c r="F722" s="112"/>
      <c r="G722" s="180"/>
      <c r="H722" s="181">
        <v>-8003416</v>
      </c>
      <c r="I722" s="74">
        <v>4241.912244897959</v>
      </c>
      <c r="J722" s="182"/>
      <c r="K722" s="77">
        <v>490</v>
      </c>
      <c r="L722" s="75"/>
      <c r="M722" s="77">
        <v>490</v>
      </c>
    </row>
    <row r="723" spans="1:13" s="23" customFormat="1" ht="12.75">
      <c r="A723" s="1"/>
      <c r="B723" s="43"/>
      <c r="C723" s="1"/>
      <c r="D723" s="1"/>
      <c r="E723" s="1"/>
      <c r="F723" s="146"/>
      <c r="G723" s="35"/>
      <c r="H723" s="7"/>
      <c r="I723" s="30"/>
      <c r="J723"/>
      <c r="K723"/>
      <c r="L723"/>
      <c r="M723" s="2"/>
    </row>
    <row r="724" spans="1:13" s="23" customFormat="1" ht="12.75">
      <c r="A724" s="183"/>
      <c r="B724" s="43"/>
      <c r="C724" s="184"/>
      <c r="D724" s="184"/>
      <c r="E724" s="183"/>
      <c r="F724" s="166"/>
      <c r="G724" s="185"/>
      <c r="H724" s="186"/>
      <c r="I724" s="187"/>
      <c r="J724" s="188"/>
      <c r="K724" s="189"/>
      <c r="L724" s="190"/>
      <c r="M724" s="189"/>
    </row>
    <row r="725" spans="1:13" s="23" customFormat="1" ht="12.75">
      <c r="A725" s="20"/>
      <c r="B725" s="76"/>
      <c r="C725" s="191"/>
      <c r="D725" s="191"/>
      <c r="E725" s="191"/>
      <c r="F725" s="166"/>
      <c r="G725" s="192"/>
      <c r="H725" s="37"/>
      <c r="I725" s="81"/>
      <c r="J725" s="81"/>
      <c r="K725" s="42"/>
      <c r="M725" s="42"/>
    </row>
    <row r="726" spans="1:13" s="23" customFormat="1" ht="12.75">
      <c r="A726" s="125"/>
      <c r="B726" s="193">
        <v>2363440</v>
      </c>
      <c r="C726" s="194" t="s">
        <v>115</v>
      </c>
      <c r="D726" s="194" t="s">
        <v>123</v>
      </c>
      <c r="E726" s="125"/>
      <c r="F726" s="166"/>
      <c r="G726" s="167"/>
      <c r="H726" s="175">
        <v>-2363440</v>
      </c>
      <c r="I726" s="195">
        <v>5252.0888888888885</v>
      </c>
      <c r="J726" s="168"/>
      <c r="K726" s="42">
        <v>440</v>
      </c>
      <c r="M726" s="42">
        <v>450</v>
      </c>
    </row>
    <row r="727" spans="1:13" s="23" customFormat="1" ht="12.75">
      <c r="A727" s="125"/>
      <c r="B727" s="193">
        <v>2731850</v>
      </c>
      <c r="C727" s="194" t="s">
        <v>115</v>
      </c>
      <c r="D727" s="194" t="s">
        <v>124</v>
      </c>
      <c r="E727" s="125"/>
      <c r="F727" s="166"/>
      <c r="G727" s="167"/>
      <c r="H727" s="175">
        <v>-5095290</v>
      </c>
      <c r="I727" s="195">
        <v>5463.7</v>
      </c>
      <c r="J727" s="168"/>
      <c r="K727" s="42">
        <v>500</v>
      </c>
      <c r="M727" s="42">
        <v>500</v>
      </c>
    </row>
    <row r="728" spans="1:13" s="23" customFormat="1" ht="12.75">
      <c r="A728" s="125"/>
      <c r="B728" s="193">
        <v>2547660</v>
      </c>
      <c r="C728" s="194" t="s">
        <v>115</v>
      </c>
      <c r="D728" s="194" t="s">
        <v>125</v>
      </c>
      <c r="E728" s="125"/>
      <c r="F728" s="166"/>
      <c r="G728" s="167"/>
      <c r="H728" s="175">
        <v>-7642950</v>
      </c>
      <c r="I728" s="195">
        <v>4995.411764705882</v>
      </c>
      <c r="J728" s="168"/>
      <c r="K728" s="42">
        <v>510</v>
      </c>
      <c r="M728" s="42">
        <v>510</v>
      </c>
    </row>
    <row r="729" spans="1:13" s="58" customFormat="1" ht="12.75">
      <c r="A729" s="125"/>
      <c r="B729" s="193">
        <v>-22485249</v>
      </c>
      <c r="C729" s="194" t="s">
        <v>115</v>
      </c>
      <c r="D729" s="194" t="s">
        <v>120</v>
      </c>
      <c r="E729" s="125"/>
      <c r="F729" s="166"/>
      <c r="G729" s="167"/>
      <c r="H729" s="175">
        <v>14842299</v>
      </c>
      <c r="I729" s="195">
        <v>-46844.26875</v>
      </c>
      <c r="J729" s="168"/>
      <c r="K729" s="42">
        <v>480</v>
      </c>
      <c r="L729" s="23"/>
      <c r="M729" s="42">
        <v>480</v>
      </c>
    </row>
    <row r="730" spans="1:13" s="58" customFormat="1" ht="12.75">
      <c r="A730" s="125"/>
      <c r="B730" s="193">
        <v>2065650</v>
      </c>
      <c r="C730" s="194" t="s">
        <v>115</v>
      </c>
      <c r="D730" s="194" t="s">
        <v>126</v>
      </c>
      <c r="E730" s="125"/>
      <c r="F730" s="166"/>
      <c r="G730" s="167"/>
      <c r="H730" s="175">
        <v>12776649</v>
      </c>
      <c r="I730" s="195">
        <v>4303.4375</v>
      </c>
      <c r="J730" s="168"/>
      <c r="K730" s="42">
        <v>480</v>
      </c>
      <c r="L730" s="23"/>
      <c r="M730" s="42">
        <v>480</v>
      </c>
    </row>
    <row r="731" spans="1:13" s="58" customFormat="1" ht="12.75">
      <c r="A731" s="125"/>
      <c r="B731" s="193">
        <v>2717243</v>
      </c>
      <c r="C731" s="194" t="s">
        <v>115</v>
      </c>
      <c r="D731" s="194" t="s">
        <v>127</v>
      </c>
      <c r="E731" s="125"/>
      <c r="F731" s="166"/>
      <c r="G731" s="167"/>
      <c r="H731" s="175">
        <v>10059406</v>
      </c>
      <c r="I731" s="195">
        <v>5434.486</v>
      </c>
      <c r="J731" s="168"/>
      <c r="K731" s="42">
        <v>500</v>
      </c>
      <c r="L731" s="23"/>
      <c r="M731" s="42">
        <v>500</v>
      </c>
    </row>
    <row r="732" spans="1:13" s="58" customFormat="1" ht="12.75">
      <c r="A732" s="125"/>
      <c r="B732" s="193">
        <v>2191475</v>
      </c>
      <c r="C732" s="194" t="s">
        <v>115</v>
      </c>
      <c r="D732" s="194" t="s">
        <v>134</v>
      </c>
      <c r="E732" s="125"/>
      <c r="F732" s="166"/>
      <c r="G732" s="167"/>
      <c r="H732" s="175">
        <v>7867931</v>
      </c>
      <c r="I732" s="195">
        <v>4255.291262135922</v>
      </c>
      <c r="J732" s="168"/>
      <c r="K732" s="42">
        <v>515</v>
      </c>
      <c r="L732" s="23"/>
      <c r="M732" s="42">
        <v>515</v>
      </c>
    </row>
    <row r="733" spans="1:13" s="58" customFormat="1" ht="12.75">
      <c r="A733" s="125"/>
      <c r="B733" s="193">
        <v>1854890</v>
      </c>
      <c r="C733" s="194" t="s">
        <v>115</v>
      </c>
      <c r="D733" s="194" t="s">
        <v>129</v>
      </c>
      <c r="E733" s="125"/>
      <c r="F733" s="166"/>
      <c r="G733" s="167"/>
      <c r="H733" s="175">
        <v>6013041</v>
      </c>
      <c r="I733" s="195">
        <v>3673.0495049504952</v>
      </c>
      <c r="J733" s="168"/>
      <c r="K733" s="42">
        <v>505</v>
      </c>
      <c r="L733" s="23"/>
      <c r="M733" s="42">
        <v>505</v>
      </c>
    </row>
    <row r="734" spans="1:13" s="58" customFormat="1" ht="12.75">
      <c r="A734" s="125"/>
      <c r="B734" s="193">
        <v>810931</v>
      </c>
      <c r="C734" s="194" t="s">
        <v>115</v>
      </c>
      <c r="D734" s="194" t="s">
        <v>138</v>
      </c>
      <c r="E734" s="125"/>
      <c r="F734" s="166"/>
      <c r="G734" s="167"/>
      <c r="H734" s="175">
        <v>5202110</v>
      </c>
      <c r="I734" s="195">
        <v>1654.961224489796</v>
      </c>
      <c r="J734" s="168"/>
      <c r="K734" s="42">
        <v>490</v>
      </c>
      <c r="L734" s="23"/>
      <c r="M734" s="42">
        <v>490</v>
      </c>
    </row>
    <row r="735" spans="1:13" s="23" customFormat="1" ht="12.75">
      <c r="A735" s="196"/>
      <c r="B735" s="197">
        <v>-5202110</v>
      </c>
      <c r="C735" s="196" t="s">
        <v>115</v>
      </c>
      <c r="D735" s="196" t="s">
        <v>139</v>
      </c>
      <c r="E735" s="196"/>
      <c r="F735" s="112"/>
      <c r="G735" s="198"/>
      <c r="H735" s="181">
        <v>2838670</v>
      </c>
      <c r="I735" s="182">
        <v>-10616.551020408164</v>
      </c>
      <c r="J735" s="199"/>
      <c r="K735" s="77">
        <v>490</v>
      </c>
      <c r="L735" s="75"/>
      <c r="M735" s="77">
        <v>490</v>
      </c>
    </row>
    <row r="736" spans="1:13" ht="12.75">
      <c r="A736" s="20"/>
      <c r="B736" s="76"/>
      <c r="C736" s="191"/>
      <c r="D736" s="191"/>
      <c r="E736" s="191"/>
      <c r="F736" s="166"/>
      <c r="G736" s="192"/>
      <c r="H736" s="37"/>
      <c r="I736" s="81"/>
      <c r="J736" s="81"/>
      <c r="K736" s="42"/>
      <c r="L736" s="23"/>
      <c r="M736" s="42"/>
    </row>
    <row r="737" spans="2:6" ht="12.75">
      <c r="B737" s="43"/>
      <c r="F737" s="84"/>
    </row>
    <row r="738" spans="2:6" ht="12.75">
      <c r="B738" s="43"/>
      <c r="F738" s="84"/>
    </row>
    <row r="739" spans="1:13" ht="12.75">
      <c r="A739" s="200"/>
      <c r="B739" s="201">
        <v>-20489117</v>
      </c>
      <c r="C739" s="200" t="s">
        <v>116</v>
      </c>
      <c r="D739" s="200" t="s">
        <v>135</v>
      </c>
      <c r="E739" s="200"/>
      <c r="F739" s="202"/>
      <c r="G739" s="203"/>
      <c r="H739" s="204">
        <v>20489117</v>
      </c>
      <c r="I739" s="205">
        <v>-48783.61190476191</v>
      </c>
      <c r="J739" s="206"/>
      <c r="K739" s="86">
        <v>420</v>
      </c>
      <c r="L739" s="82"/>
      <c r="M739" s="86">
        <v>420</v>
      </c>
    </row>
    <row r="740" spans="1:13" ht="12.75">
      <c r="A740" s="200"/>
      <c r="B740" s="201">
        <v>999275</v>
      </c>
      <c r="C740" s="200" t="s">
        <v>116</v>
      </c>
      <c r="D740" s="200" t="s">
        <v>131</v>
      </c>
      <c r="E740" s="200"/>
      <c r="F740" s="202"/>
      <c r="G740" s="203"/>
      <c r="H740" s="204">
        <v>19489842</v>
      </c>
      <c r="I740" s="205">
        <v>2379.2261904761904</v>
      </c>
      <c r="J740" s="206"/>
      <c r="K740" s="86">
        <v>420</v>
      </c>
      <c r="L740" s="82"/>
      <c r="M740" s="86">
        <v>420</v>
      </c>
    </row>
    <row r="741" spans="1:13" s="207" customFormat="1" ht="12.75">
      <c r="A741" s="200"/>
      <c r="B741" s="201">
        <v>3013800</v>
      </c>
      <c r="C741" s="200" t="s">
        <v>116</v>
      </c>
      <c r="D741" s="200" t="s">
        <v>121</v>
      </c>
      <c r="E741" s="200"/>
      <c r="F741" s="202"/>
      <c r="G741" s="203"/>
      <c r="H741" s="204">
        <v>16476042</v>
      </c>
      <c r="I741" s="205">
        <v>7262.168674698795</v>
      </c>
      <c r="J741" s="206"/>
      <c r="K741" s="86">
        <v>415</v>
      </c>
      <c r="L741" s="82"/>
      <c r="M741" s="86">
        <v>415</v>
      </c>
    </row>
    <row r="742" spans="1:13" s="207" customFormat="1" ht="12.75">
      <c r="A742" s="200"/>
      <c r="B742" s="201">
        <v>1214992</v>
      </c>
      <c r="C742" s="200" t="s">
        <v>116</v>
      </c>
      <c r="D742" s="200" t="s">
        <v>122</v>
      </c>
      <c r="E742" s="200"/>
      <c r="F742" s="202"/>
      <c r="G742" s="203"/>
      <c r="H742" s="204">
        <v>15261050</v>
      </c>
      <c r="I742" s="205">
        <v>2761.3454545454547</v>
      </c>
      <c r="J742" s="206"/>
      <c r="K742" s="42">
        <v>440</v>
      </c>
      <c r="L742" s="23"/>
      <c r="M742" s="42">
        <v>440</v>
      </c>
    </row>
    <row r="743" spans="1:13" s="207" customFormat="1" ht="12.75">
      <c r="A743" s="200"/>
      <c r="B743" s="201">
        <v>1493250</v>
      </c>
      <c r="C743" s="200" t="s">
        <v>116</v>
      </c>
      <c r="D743" s="200" t="s">
        <v>123</v>
      </c>
      <c r="E743" s="200"/>
      <c r="F743" s="202"/>
      <c r="G743" s="203"/>
      <c r="H743" s="204">
        <v>13767800</v>
      </c>
      <c r="I743" s="205">
        <v>3318.3333333333335</v>
      </c>
      <c r="J743" s="206"/>
      <c r="K743" s="42">
        <v>450</v>
      </c>
      <c r="L743" s="23"/>
      <c r="M743" s="42">
        <v>450</v>
      </c>
    </row>
    <row r="744" spans="1:13" s="207" customFormat="1" ht="12.75">
      <c r="A744" s="200"/>
      <c r="B744" s="201">
        <v>1420200</v>
      </c>
      <c r="C744" s="200" t="s">
        <v>116</v>
      </c>
      <c r="D744" s="200" t="s">
        <v>124</v>
      </c>
      <c r="E744" s="200"/>
      <c r="F744" s="202"/>
      <c r="G744" s="203"/>
      <c r="H744" s="204">
        <v>12347600</v>
      </c>
      <c r="I744" s="205">
        <v>2840.4</v>
      </c>
      <c r="J744" s="206"/>
      <c r="K744" s="42">
        <v>500</v>
      </c>
      <c r="L744" s="23"/>
      <c r="M744" s="42">
        <v>500</v>
      </c>
    </row>
    <row r="745" spans="1:13" s="207" customFormat="1" ht="12.75">
      <c r="A745" s="200"/>
      <c r="B745" s="201">
        <v>1603300</v>
      </c>
      <c r="C745" s="200" t="s">
        <v>116</v>
      </c>
      <c r="D745" s="200" t="s">
        <v>125</v>
      </c>
      <c r="E745" s="200"/>
      <c r="F745" s="202"/>
      <c r="G745" s="203"/>
      <c r="H745" s="204">
        <v>10744300</v>
      </c>
      <c r="I745" s="205">
        <v>3143.725490196078</v>
      </c>
      <c r="J745" s="206"/>
      <c r="K745" s="42">
        <v>510</v>
      </c>
      <c r="L745" s="23"/>
      <c r="M745" s="42">
        <v>510</v>
      </c>
    </row>
    <row r="746" spans="1:13" s="207" customFormat="1" ht="12.75">
      <c r="A746" s="200"/>
      <c r="B746" s="208">
        <v>1470445</v>
      </c>
      <c r="C746" s="200" t="s">
        <v>116</v>
      </c>
      <c r="D746" s="200" t="s">
        <v>126</v>
      </c>
      <c r="E746" s="200"/>
      <c r="F746" s="202"/>
      <c r="G746" s="203"/>
      <c r="H746" s="204">
        <v>9273855</v>
      </c>
      <c r="I746" s="205">
        <v>3063.4270833333335</v>
      </c>
      <c r="J746" s="206"/>
      <c r="K746" s="42">
        <v>480</v>
      </c>
      <c r="L746" s="23"/>
      <c r="M746" s="42">
        <v>480</v>
      </c>
    </row>
    <row r="747" spans="1:13" s="207" customFormat="1" ht="12.75">
      <c r="A747" s="200"/>
      <c r="B747" s="201">
        <v>1775000</v>
      </c>
      <c r="C747" s="200" t="s">
        <v>116</v>
      </c>
      <c r="D747" s="200" t="s">
        <v>127</v>
      </c>
      <c r="E747" s="200"/>
      <c r="F747" s="202"/>
      <c r="G747" s="203"/>
      <c r="H747" s="204">
        <v>7498855</v>
      </c>
      <c r="I747" s="205">
        <v>3550</v>
      </c>
      <c r="J747" s="206"/>
      <c r="K747" s="42">
        <v>500</v>
      </c>
      <c r="L747" s="23"/>
      <c r="M747" s="42">
        <v>500</v>
      </c>
    </row>
    <row r="748" spans="1:13" s="207" customFormat="1" ht="12.75">
      <c r="A748" s="200"/>
      <c r="B748" s="201">
        <v>1775000</v>
      </c>
      <c r="C748" s="200" t="s">
        <v>116</v>
      </c>
      <c r="D748" s="200" t="s">
        <v>134</v>
      </c>
      <c r="E748" s="200"/>
      <c r="F748" s="202"/>
      <c r="G748" s="203"/>
      <c r="H748" s="204">
        <v>5723855</v>
      </c>
      <c r="I748" s="205">
        <v>3446.6019417475727</v>
      </c>
      <c r="J748" s="206"/>
      <c r="K748" s="42">
        <v>515</v>
      </c>
      <c r="L748" s="23"/>
      <c r="M748" s="42">
        <v>515</v>
      </c>
    </row>
    <row r="749" spans="1:13" s="207" customFormat="1" ht="12.75">
      <c r="A749" s="200"/>
      <c r="B749" s="201">
        <v>1775000</v>
      </c>
      <c r="C749" s="200" t="s">
        <v>116</v>
      </c>
      <c r="D749" s="200" t="s">
        <v>129</v>
      </c>
      <c r="E749" s="200"/>
      <c r="F749" s="202"/>
      <c r="G749" s="203"/>
      <c r="H749" s="204">
        <v>3948855</v>
      </c>
      <c r="I749" s="205">
        <v>3514.8514851485147</v>
      </c>
      <c r="J749" s="206"/>
      <c r="K749" s="42">
        <v>505</v>
      </c>
      <c r="L749" s="23"/>
      <c r="M749" s="42">
        <v>505</v>
      </c>
    </row>
    <row r="750" spans="1:13" s="207" customFormat="1" ht="12.75">
      <c r="A750" s="200"/>
      <c r="B750" s="201">
        <v>1835660</v>
      </c>
      <c r="C750" s="200" t="s">
        <v>116</v>
      </c>
      <c r="D750" s="200" t="s">
        <v>138</v>
      </c>
      <c r="E750" s="200"/>
      <c r="F750" s="202"/>
      <c r="G750" s="203"/>
      <c r="H750" s="204">
        <v>2113195</v>
      </c>
      <c r="I750" s="205">
        <v>3746.2448979591836</v>
      </c>
      <c r="J750" s="206"/>
      <c r="K750" s="42">
        <v>490</v>
      </c>
      <c r="L750" s="23"/>
      <c r="M750" s="42">
        <v>490</v>
      </c>
    </row>
    <row r="751" spans="1:13" ht="12.75">
      <c r="A751" s="209"/>
      <c r="B751" s="210">
        <v>-2113195</v>
      </c>
      <c r="C751" s="209" t="s">
        <v>136</v>
      </c>
      <c r="D751" s="209" t="s">
        <v>145</v>
      </c>
      <c r="E751" s="209"/>
      <c r="F751" s="211"/>
      <c r="G751" s="212"/>
      <c r="H751" s="213">
        <v>21603037</v>
      </c>
      <c r="I751" s="214">
        <v>-4312.642857142857</v>
      </c>
      <c r="J751" s="215"/>
      <c r="K751" s="77">
        <v>490</v>
      </c>
      <c r="L751" s="75"/>
      <c r="M751" s="77">
        <v>490</v>
      </c>
    </row>
    <row r="752" spans="2:6" ht="12.75">
      <c r="B752" s="43"/>
      <c r="F752" s="84"/>
    </row>
    <row r="753" spans="2:6" ht="12.75">
      <c r="B753" s="43"/>
      <c r="F753" s="84"/>
    </row>
    <row r="754" spans="1:13" s="23" customFormat="1" ht="12.75">
      <c r="A754" s="246"/>
      <c r="B754" s="237"/>
      <c r="C754" s="246"/>
      <c r="D754" s="246"/>
      <c r="E754" s="246"/>
      <c r="F754" s="247"/>
      <c r="G754" s="248"/>
      <c r="H754" s="216"/>
      <c r="I754" s="217"/>
      <c r="J754" s="249"/>
      <c r="K754" s="42"/>
      <c r="M754" s="42"/>
    </row>
    <row r="755" spans="1:13" s="259" customFormat="1" ht="12.75">
      <c r="A755" s="250"/>
      <c r="B755" s="251">
        <v>-24453800</v>
      </c>
      <c r="C755" s="252" t="s">
        <v>150</v>
      </c>
      <c r="D755" s="250" t="s">
        <v>151</v>
      </c>
      <c r="E755" s="250"/>
      <c r="F755" s="253"/>
      <c r="G755" s="254"/>
      <c r="H755" s="255">
        <v>24453800</v>
      </c>
      <c r="I755" s="256">
        <v>-48423.36633663366</v>
      </c>
      <c r="J755" s="257"/>
      <c r="K755" s="257">
        <v>505</v>
      </c>
      <c r="L755" s="257"/>
      <c r="M755" s="258">
        <v>505</v>
      </c>
    </row>
    <row r="756" spans="1:13" s="259" customFormat="1" ht="12.75">
      <c r="A756" s="250"/>
      <c r="B756" s="251">
        <v>2162305</v>
      </c>
      <c r="C756" s="252" t="s">
        <v>150</v>
      </c>
      <c r="D756" s="250" t="s">
        <v>138</v>
      </c>
      <c r="E756" s="250"/>
      <c r="F756" s="253"/>
      <c r="G756" s="254"/>
      <c r="H756" s="255">
        <v>22291495</v>
      </c>
      <c r="I756" s="256">
        <v>4412.867346938776</v>
      </c>
      <c r="J756" s="257"/>
      <c r="K756" s="257">
        <v>490</v>
      </c>
      <c r="L756" s="257"/>
      <c r="M756" s="258">
        <v>490</v>
      </c>
    </row>
    <row r="757" spans="1:13" s="257" customFormat="1" ht="12.75">
      <c r="A757" s="260"/>
      <c r="B757" s="261">
        <v>-22291495</v>
      </c>
      <c r="C757" s="260" t="s">
        <v>150</v>
      </c>
      <c r="D757" s="260" t="s">
        <v>139</v>
      </c>
      <c r="E757" s="260"/>
      <c r="F757" s="262"/>
      <c r="G757" s="263"/>
      <c r="H757" s="261">
        <v>44582990</v>
      </c>
      <c r="I757" s="264">
        <v>-45492.84693877551</v>
      </c>
      <c r="J757" s="259"/>
      <c r="K757" s="265">
        <v>490</v>
      </c>
      <c r="L757" s="259"/>
      <c r="M757" s="265">
        <v>490</v>
      </c>
    </row>
    <row r="758" spans="1:13" s="23" customFormat="1" ht="12.75">
      <c r="A758" s="246"/>
      <c r="B758" s="237"/>
      <c r="C758" s="246"/>
      <c r="D758" s="246"/>
      <c r="E758" s="246"/>
      <c r="F758" s="247"/>
      <c r="G758" s="248"/>
      <c r="H758" s="216"/>
      <c r="I758" s="217"/>
      <c r="J758" s="249"/>
      <c r="K758" s="42"/>
      <c r="M758" s="42"/>
    </row>
    <row r="759" spans="2:13" ht="12.75">
      <c r="B759" s="43"/>
      <c r="F759" s="146"/>
      <c r="I759" s="30"/>
      <c r="M759" s="2"/>
    </row>
    <row r="760" spans="2:13" ht="12.75">
      <c r="B760" s="43"/>
      <c r="F760" s="146"/>
      <c r="I760" s="30"/>
      <c r="M760" s="2"/>
    </row>
    <row r="761" spans="2:13" ht="12.75">
      <c r="B761" s="43"/>
      <c r="F761" s="146"/>
      <c r="I761" s="30"/>
      <c r="M761" s="2"/>
    </row>
    <row r="762" spans="1:11" s="190" customFormat="1" ht="12.75">
      <c r="A762" s="183" t="s">
        <v>140</v>
      </c>
      <c r="B762" s="238"/>
      <c r="C762" s="245" t="s">
        <v>149</v>
      </c>
      <c r="D762" s="183"/>
      <c r="E762" s="183"/>
      <c r="F762" s="239"/>
      <c r="G762" s="185"/>
      <c r="H762" s="238"/>
      <c r="I762" s="240"/>
      <c r="K762" s="189"/>
    </row>
    <row r="763" spans="1:11" s="190" customFormat="1" ht="12.75">
      <c r="A763" s="183"/>
      <c r="B763" s="238"/>
      <c r="C763" s="183"/>
      <c r="D763" s="183"/>
      <c r="E763" s="183" t="s">
        <v>147</v>
      </c>
      <c r="F763" s="239"/>
      <c r="G763" s="185"/>
      <c r="H763" s="238"/>
      <c r="I763" s="240"/>
      <c r="K763" s="189"/>
    </row>
    <row r="764" spans="1:13" s="190" customFormat="1" ht="12.75">
      <c r="A764" s="183"/>
      <c r="B764" s="241">
        <v>-24453800</v>
      </c>
      <c r="C764" s="238" t="s">
        <v>141</v>
      </c>
      <c r="D764" s="183"/>
      <c r="E764" s="183" t="s">
        <v>148</v>
      </c>
      <c r="F764" s="239"/>
      <c r="G764" s="185" t="s">
        <v>50</v>
      </c>
      <c r="H764" s="238">
        <v>24453800</v>
      </c>
      <c r="I764" s="242">
        <v>50000</v>
      </c>
      <c r="K764" s="243"/>
      <c r="M764" s="244">
        <v>489.076</v>
      </c>
    </row>
    <row r="765" spans="1:13" s="190" customFormat="1" ht="12.75">
      <c r="A765" s="183"/>
      <c r="B765" s="238">
        <v>128569</v>
      </c>
      <c r="C765" s="183" t="s">
        <v>142</v>
      </c>
      <c r="D765" s="183"/>
      <c r="E765" s="183"/>
      <c r="F765" s="239"/>
      <c r="G765" s="185" t="s">
        <v>50</v>
      </c>
      <c r="H765" s="238">
        <v>24325231</v>
      </c>
      <c r="I765" s="242">
        <v>262.879283552793</v>
      </c>
      <c r="K765" s="243"/>
      <c r="M765" s="244">
        <v>489.08</v>
      </c>
    </row>
    <row r="766" spans="1:13" s="190" customFormat="1" ht="12.75">
      <c r="A766" s="183"/>
      <c r="B766" s="241">
        <v>-24325231</v>
      </c>
      <c r="C766" s="245" t="s">
        <v>143</v>
      </c>
      <c r="D766" s="183"/>
      <c r="E766" s="183"/>
      <c r="F766" s="239"/>
      <c r="G766" s="185" t="s">
        <v>50</v>
      </c>
      <c r="H766" s="238">
        <v>0</v>
      </c>
      <c r="I766" s="242">
        <v>-49643.328571428574</v>
      </c>
      <c r="K766" s="189"/>
      <c r="M766" s="190">
        <v>490</v>
      </c>
    </row>
    <row r="767" spans="1:13" s="23" customFormat="1" ht="12.75">
      <c r="A767" s="20"/>
      <c r="B767" s="37"/>
      <c r="C767" s="20"/>
      <c r="D767" s="20"/>
      <c r="E767" s="20"/>
      <c r="F767" s="218"/>
      <c r="G767" s="38"/>
      <c r="H767" s="37"/>
      <c r="I767" s="81"/>
      <c r="M767" s="42"/>
    </row>
    <row r="768" spans="1:13" s="23" customFormat="1" ht="12.75">
      <c r="A768" s="20"/>
      <c r="B768" s="37"/>
      <c r="C768" s="20"/>
      <c r="D768" s="20"/>
      <c r="E768" s="20"/>
      <c r="F768" s="218"/>
      <c r="G768" s="38"/>
      <c r="H768" s="37"/>
      <c r="I768" s="81"/>
      <c r="M768" s="42"/>
    </row>
    <row r="769" spans="1:13" s="219" customFormat="1" ht="12.75">
      <c r="A769" s="20"/>
      <c r="B769" s="37"/>
      <c r="C769" s="20"/>
      <c r="D769" s="20"/>
      <c r="E769" s="20"/>
      <c r="F769" s="218"/>
      <c r="G769" s="38"/>
      <c r="H769" s="37"/>
      <c r="I769" s="81"/>
      <c r="J769" s="23"/>
      <c r="K769" s="23"/>
      <c r="L769" s="23"/>
      <c r="M769" s="42"/>
    </row>
    <row r="770" spans="1:11" s="219" customFormat="1" ht="12.75">
      <c r="A770" s="220" t="s">
        <v>140</v>
      </c>
      <c r="B770" s="221"/>
      <c r="C770" s="222" t="s">
        <v>144</v>
      </c>
      <c r="D770" s="220"/>
      <c r="E770" s="220"/>
      <c r="F770" s="223"/>
      <c r="G770" s="224"/>
      <c r="H770" s="221"/>
      <c r="I770" s="225"/>
      <c r="K770" s="226"/>
    </row>
    <row r="771" spans="1:11" s="219" customFormat="1" ht="12.75">
      <c r="A771" s="220"/>
      <c r="B771" s="221"/>
      <c r="C771" s="220"/>
      <c r="D771" s="220"/>
      <c r="E771" s="220" t="s">
        <v>157</v>
      </c>
      <c r="F771" s="223"/>
      <c r="G771" s="224"/>
      <c r="H771" s="221"/>
      <c r="I771" s="225"/>
      <c r="K771" s="226"/>
    </row>
    <row r="772" spans="1:13" s="219" customFormat="1" ht="12.75">
      <c r="A772" s="220"/>
      <c r="B772" s="227">
        <v>-886100</v>
      </c>
      <c r="C772" s="221" t="s">
        <v>141</v>
      </c>
      <c r="D772" s="220"/>
      <c r="E772" s="220" t="s">
        <v>146</v>
      </c>
      <c r="F772" s="223"/>
      <c r="G772" s="224" t="s">
        <v>31</v>
      </c>
      <c r="H772" s="221">
        <v>886100</v>
      </c>
      <c r="I772" s="228">
        <v>1250</v>
      </c>
      <c r="K772" s="229"/>
      <c r="M772" s="230">
        <v>708.88</v>
      </c>
    </row>
    <row r="773" spans="1:13" s="219" customFormat="1" ht="12.75">
      <c r="A773" s="220"/>
      <c r="B773" s="221">
        <v>17888</v>
      </c>
      <c r="C773" s="220" t="s">
        <v>142</v>
      </c>
      <c r="D773" s="220"/>
      <c r="E773" s="220"/>
      <c r="F773" s="223"/>
      <c r="G773" s="224" t="s">
        <v>31</v>
      </c>
      <c r="H773" s="221">
        <v>868212</v>
      </c>
      <c r="I773" s="228">
        <v>25.26553672316384</v>
      </c>
      <c r="K773" s="229"/>
      <c r="M773" s="230">
        <v>708</v>
      </c>
    </row>
    <row r="774" spans="1:13" s="23" customFormat="1" ht="12.75">
      <c r="A774" s="220"/>
      <c r="B774" s="227">
        <v>-868212</v>
      </c>
      <c r="C774" s="222" t="s">
        <v>143</v>
      </c>
      <c r="D774" s="220"/>
      <c r="E774" s="220"/>
      <c r="F774" s="223"/>
      <c r="G774" s="224" t="s">
        <v>31</v>
      </c>
      <c r="H774" s="221">
        <v>0</v>
      </c>
      <c r="I774" s="228">
        <v>-1222.8338028169014</v>
      </c>
      <c r="J774" s="219"/>
      <c r="K774" s="226"/>
      <c r="L774" s="219"/>
      <c r="M774" s="219">
        <v>720</v>
      </c>
    </row>
    <row r="775" spans="1:13" s="23" customFormat="1" ht="12.75">
      <c r="A775" s="20"/>
      <c r="B775" s="37"/>
      <c r="C775" s="20"/>
      <c r="D775" s="20"/>
      <c r="E775" s="20"/>
      <c r="F775" s="218"/>
      <c r="G775" s="38"/>
      <c r="H775" s="37"/>
      <c r="I775" s="81"/>
      <c r="M775" s="42"/>
    </row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18"/>
  <sheetViews>
    <sheetView tabSelected="1" workbookViewId="0" topLeftCell="A1">
      <pane ySplit="5" topLeftCell="BM12" activePane="bottomLeft" state="frozen"/>
      <selection pane="topLeft" activeCell="A1" sqref="A1"/>
      <selection pane="bottomLeft" activeCell="D12" sqref="D12"/>
    </sheetView>
  </sheetViews>
  <sheetFormatPr defaultColWidth="9.140625" defaultRowHeight="12.75" zeroHeight="1"/>
  <cols>
    <col min="1" max="1" width="5.140625" style="1" customWidth="1"/>
    <col min="2" max="2" width="11.5742187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101" customWidth="1"/>
    <col min="7" max="7" width="6.8515625" style="35" customWidth="1"/>
    <col min="8" max="8" width="10.140625" style="7" customWidth="1"/>
    <col min="9" max="9" width="10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96"/>
      <c r="G1" s="17"/>
      <c r="H1" s="16"/>
      <c r="I1" s="4"/>
    </row>
    <row r="2" spans="1:9" ht="17.25" customHeight="1">
      <c r="A2" s="19"/>
      <c r="B2" s="331" t="s">
        <v>154</v>
      </c>
      <c r="C2" s="331"/>
      <c r="D2" s="331"/>
      <c r="E2" s="331"/>
      <c r="F2" s="331"/>
      <c r="G2" s="331"/>
      <c r="H2" s="331"/>
      <c r="I2" s="29"/>
    </row>
    <row r="3" spans="1:9" s="23" customFormat="1" ht="18" customHeight="1">
      <c r="A3" s="20"/>
      <c r="B3" s="21"/>
      <c r="C3" s="21"/>
      <c r="D3" s="21"/>
      <c r="E3" s="21"/>
      <c r="F3" s="97"/>
      <c r="G3" s="21"/>
      <c r="H3" s="21"/>
      <c r="I3" s="22"/>
    </row>
    <row r="4" spans="1:9" ht="15" customHeight="1">
      <c r="A4" s="19"/>
      <c r="B4" s="27" t="s">
        <v>3</v>
      </c>
      <c r="C4" s="26" t="s">
        <v>9</v>
      </c>
      <c r="D4" s="26" t="s">
        <v>4</v>
      </c>
      <c r="E4" s="26" t="s">
        <v>10</v>
      </c>
      <c r="F4" s="98" t="s">
        <v>5</v>
      </c>
      <c r="G4" s="24" t="s">
        <v>7</v>
      </c>
      <c r="H4" s="27" t="s">
        <v>6</v>
      </c>
      <c r="I4" s="28" t="s">
        <v>8</v>
      </c>
    </row>
    <row r="5" spans="1:13" ht="18.75" customHeight="1">
      <c r="A5" s="31"/>
      <c r="B5" s="31" t="s">
        <v>109</v>
      </c>
      <c r="C5" s="31"/>
      <c r="D5" s="31"/>
      <c r="E5" s="31"/>
      <c r="F5" s="99"/>
      <c r="G5" s="34"/>
      <c r="H5" s="32">
        <v>0</v>
      </c>
      <c r="I5" s="33">
        <v>490</v>
      </c>
      <c r="K5" t="s">
        <v>11</v>
      </c>
      <c r="L5" t="s">
        <v>12</v>
      </c>
      <c r="M5" s="2">
        <v>490</v>
      </c>
    </row>
    <row r="6" spans="2:13" ht="12.75">
      <c r="B6" s="37"/>
      <c r="C6" s="20"/>
      <c r="D6" s="20"/>
      <c r="E6" s="20"/>
      <c r="F6" s="100"/>
      <c r="I6" s="30"/>
      <c r="M6" s="2">
        <v>490</v>
      </c>
    </row>
    <row r="7" spans="4:13" ht="12.75">
      <c r="D7" s="20"/>
      <c r="I7" s="30"/>
      <c r="M7" s="2">
        <v>490</v>
      </c>
    </row>
    <row r="8" spans="2:13" ht="12.75">
      <c r="B8" s="37"/>
      <c r="D8" s="20"/>
      <c r="G8" s="39"/>
      <c r="I8" s="30"/>
      <c r="M8" s="2">
        <v>490</v>
      </c>
    </row>
    <row r="9" spans="1:13" ht="12.75">
      <c r="A9" s="48"/>
      <c r="B9" s="49" t="s">
        <v>13</v>
      </c>
      <c r="C9" s="50"/>
      <c r="D9" s="50" t="s">
        <v>14</v>
      </c>
      <c r="E9" s="50" t="s">
        <v>15</v>
      </c>
      <c r="F9" s="102"/>
      <c r="G9" s="51"/>
      <c r="H9" s="49"/>
      <c r="I9" s="52" t="s">
        <v>16</v>
      </c>
      <c r="J9" s="53"/>
      <c r="K9" s="2"/>
      <c r="M9" s="2">
        <v>490</v>
      </c>
    </row>
    <row r="10" spans="1:13" s="23" customFormat="1" ht="12.75">
      <c r="A10" s="48"/>
      <c r="B10" s="49">
        <f>+B22</f>
        <v>1443660</v>
      </c>
      <c r="C10" s="54"/>
      <c r="D10" s="50" t="s">
        <v>17</v>
      </c>
      <c r="E10" s="85" t="s">
        <v>106</v>
      </c>
      <c r="F10" s="103"/>
      <c r="G10" s="55"/>
      <c r="H10" s="56">
        <f>+B10</f>
        <v>1443660</v>
      </c>
      <c r="I10" s="57">
        <f aca="true" t="shared" si="0" ref="I10:I17">+B10/M10</f>
        <v>2946.2448979591836</v>
      </c>
      <c r="J10" s="42"/>
      <c r="K10" s="42"/>
      <c r="L10" s="42"/>
      <c r="M10" s="2">
        <v>490</v>
      </c>
    </row>
    <row r="11" spans="1:13" s="23" customFormat="1" ht="12.75">
      <c r="A11" s="48"/>
      <c r="B11" s="49">
        <f>+B767</f>
        <v>572000</v>
      </c>
      <c r="C11" s="54"/>
      <c r="D11" s="50" t="s">
        <v>18</v>
      </c>
      <c r="E11" s="85" t="s">
        <v>79</v>
      </c>
      <c r="F11" s="103"/>
      <c r="G11" s="55"/>
      <c r="H11" s="56">
        <f aca="true" t="shared" si="1" ref="H11:H16">+B11</f>
        <v>572000</v>
      </c>
      <c r="I11" s="57">
        <f t="shared" si="0"/>
        <v>1167.3469387755101</v>
      </c>
      <c r="J11" s="42"/>
      <c r="K11" s="42"/>
      <c r="L11" s="42"/>
      <c r="M11" s="2">
        <v>490</v>
      </c>
    </row>
    <row r="12" spans="1:13" s="58" customFormat="1" ht="12.75">
      <c r="A12" s="48"/>
      <c r="B12" s="49">
        <f>+B820</f>
        <v>2075215</v>
      </c>
      <c r="C12" s="54"/>
      <c r="D12" s="50" t="s">
        <v>85</v>
      </c>
      <c r="E12" s="85" t="s">
        <v>104</v>
      </c>
      <c r="F12" s="103"/>
      <c r="G12" s="55"/>
      <c r="H12" s="56">
        <f t="shared" si="1"/>
        <v>2075215</v>
      </c>
      <c r="I12" s="57">
        <f t="shared" si="0"/>
        <v>4235.132653061224</v>
      </c>
      <c r="J12" s="42"/>
      <c r="K12" s="42"/>
      <c r="L12" s="42"/>
      <c r="M12" s="2">
        <v>490</v>
      </c>
    </row>
    <row r="13" spans="1:13" s="58" customFormat="1" ht="12.75">
      <c r="A13" s="48"/>
      <c r="B13" s="49">
        <f>+B1150</f>
        <v>1147740</v>
      </c>
      <c r="C13" s="54"/>
      <c r="D13" s="50" t="s">
        <v>20</v>
      </c>
      <c r="E13" s="85" t="s">
        <v>105</v>
      </c>
      <c r="F13" s="103"/>
      <c r="G13" s="55"/>
      <c r="H13" s="56">
        <f t="shared" si="1"/>
        <v>1147740</v>
      </c>
      <c r="I13" s="57">
        <f t="shared" si="0"/>
        <v>2342.326530612245</v>
      </c>
      <c r="J13" s="42"/>
      <c r="K13" s="42"/>
      <c r="L13" s="42"/>
      <c r="M13" s="2">
        <v>490</v>
      </c>
    </row>
    <row r="14" spans="1:13" s="58" customFormat="1" ht="12.75">
      <c r="A14" s="48"/>
      <c r="B14" s="49">
        <f>+B1828</f>
        <v>183310</v>
      </c>
      <c r="C14" s="54"/>
      <c r="D14" s="50" t="s">
        <v>21</v>
      </c>
      <c r="E14" s="85" t="s">
        <v>107</v>
      </c>
      <c r="F14" s="103"/>
      <c r="G14" s="55"/>
      <c r="H14" s="56">
        <f t="shared" si="1"/>
        <v>183310</v>
      </c>
      <c r="I14" s="57">
        <f t="shared" si="0"/>
        <v>374.1020408163265</v>
      </c>
      <c r="J14" s="42"/>
      <c r="K14" s="42"/>
      <c r="L14" s="42"/>
      <c r="M14" s="2">
        <v>490</v>
      </c>
    </row>
    <row r="15" spans="1:13" s="58" customFormat="1" ht="12.75">
      <c r="A15" s="48"/>
      <c r="B15" s="49">
        <f>+B1864</f>
        <v>966000</v>
      </c>
      <c r="C15" s="54"/>
      <c r="D15" s="50" t="s">
        <v>22</v>
      </c>
      <c r="E15" s="54" t="s">
        <v>23</v>
      </c>
      <c r="F15" s="103"/>
      <c r="G15" s="55" t="s">
        <v>81</v>
      </c>
      <c r="H15" s="56">
        <f t="shared" si="1"/>
        <v>966000</v>
      </c>
      <c r="I15" s="57">
        <f t="shared" si="0"/>
        <v>1971.4285714285713</v>
      </c>
      <c r="J15" s="42"/>
      <c r="K15" s="42"/>
      <c r="L15" s="42"/>
      <c r="M15" s="2">
        <v>490</v>
      </c>
    </row>
    <row r="16" spans="1:13" s="58" customFormat="1" ht="12.75">
      <c r="A16" s="48"/>
      <c r="B16" s="49">
        <f>+B1915</f>
        <v>1397727</v>
      </c>
      <c r="C16" s="54"/>
      <c r="D16" s="50" t="s">
        <v>24</v>
      </c>
      <c r="E16" s="54"/>
      <c r="F16" s="103"/>
      <c r="G16" s="55"/>
      <c r="H16" s="56">
        <f t="shared" si="1"/>
        <v>1397727</v>
      </c>
      <c r="I16" s="57">
        <f t="shared" si="0"/>
        <v>2852.504081632653</v>
      </c>
      <c r="J16" s="42"/>
      <c r="K16" s="42"/>
      <c r="L16" s="42"/>
      <c r="M16" s="2">
        <v>490</v>
      </c>
    </row>
    <row r="17" spans="1:13" ht="12.75">
      <c r="A17" s="59"/>
      <c r="B17" s="49">
        <f>SUM(B10:B16)</f>
        <v>7785652</v>
      </c>
      <c r="C17" s="50" t="s">
        <v>108</v>
      </c>
      <c r="D17" s="54"/>
      <c r="E17" s="54"/>
      <c r="F17" s="103"/>
      <c r="G17" s="55"/>
      <c r="H17" s="56">
        <v>0</v>
      </c>
      <c r="I17" s="57">
        <f t="shared" si="0"/>
        <v>15889.085714285715</v>
      </c>
      <c r="J17" s="2"/>
      <c r="K17" s="2"/>
      <c r="L17" s="2"/>
      <c r="M17" s="2">
        <v>490</v>
      </c>
    </row>
    <row r="18" spans="2:13" ht="12.75">
      <c r="B18" s="43"/>
      <c r="F18" s="104"/>
      <c r="I18" s="30"/>
      <c r="M18" s="2">
        <v>490</v>
      </c>
    </row>
    <row r="19" spans="1:13" s="67" customFormat="1" ht="13.5" thickBot="1">
      <c r="A19" s="60"/>
      <c r="B19" s="61">
        <f>+B22+B820+B1150+B1828+B1864+B1915+B767</f>
        <v>7785652</v>
      </c>
      <c r="C19" s="62" t="s">
        <v>25</v>
      </c>
      <c r="D19" s="63"/>
      <c r="E19" s="63"/>
      <c r="F19" s="105"/>
      <c r="G19" s="64"/>
      <c r="H19" s="65"/>
      <c r="I19" s="66">
        <f>+B19/M19</f>
        <v>15889.085714285715</v>
      </c>
      <c r="M19" s="2">
        <v>490</v>
      </c>
    </row>
    <row r="20" spans="4:13" ht="12.75">
      <c r="D20" s="20"/>
      <c r="I20" s="30"/>
      <c r="M20" s="2">
        <v>490</v>
      </c>
    </row>
    <row r="21" spans="4:13" ht="12.75">
      <c r="D21" s="20"/>
      <c r="I21" s="30"/>
      <c r="M21" s="2">
        <v>490</v>
      </c>
    </row>
    <row r="22" spans="1:13" s="67" customFormat="1" ht="13.5" thickBot="1">
      <c r="A22" s="60"/>
      <c r="B22" s="267">
        <f>+B25+B62+B80+B122+B151+B195+B262+B305+B350+B391+B467+B501+B564+B586+B627+B669+B714+B752+B762</f>
        <v>1443660</v>
      </c>
      <c r="C22" s="60"/>
      <c r="D22" s="69" t="s">
        <v>26</v>
      </c>
      <c r="E22" s="63"/>
      <c r="F22" s="105"/>
      <c r="G22" s="64"/>
      <c r="H22" s="70">
        <f>H21-B22</f>
        <v>-1443660</v>
      </c>
      <c r="I22" s="66">
        <f>+B22/M22</f>
        <v>2946.2448979591836</v>
      </c>
      <c r="M22" s="2">
        <v>490</v>
      </c>
    </row>
    <row r="23" spans="2:13" ht="12.75">
      <c r="B23" s="201"/>
      <c r="I23" s="30"/>
      <c r="M23" s="2">
        <v>490</v>
      </c>
    </row>
    <row r="24" spans="2:13" ht="12.75">
      <c r="B24" s="201"/>
      <c r="I24" s="30"/>
      <c r="M24" s="2">
        <v>490</v>
      </c>
    </row>
    <row r="25" spans="1:13" s="75" customFormat="1" ht="12.75">
      <c r="A25" s="19"/>
      <c r="B25" s="210">
        <f>+B39+B44+B48+B53+B57+B30</f>
        <v>36300</v>
      </c>
      <c r="C25" s="71" t="s">
        <v>27</v>
      </c>
      <c r="D25" s="80" t="s">
        <v>80</v>
      </c>
      <c r="E25" s="71" t="s">
        <v>28</v>
      </c>
      <c r="F25" s="106" t="s">
        <v>60</v>
      </c>
      <c r="G25" s="72" t="s">
        <v>29</v>
      </c>
      <c r="H25" s="73"/>
      <c r="I25" s="74">
        <f>+B25/M25</f>
        <v>74.08163265306122</v>
      </c>
      <c r="J25" s="74"/>
      <c r="K25" s="74"/>
      <c r="M25" s="2">
        <v>490</v>
      </c>
    </row>
    <row r="26" spans="2:13" ht="12.75">
      <c r="B26" s="201"/>
      <c r="D26" s="20"/>
      <c r="H26" s="7">
        <f aca="true" t="shared" si="2" ref="H26:H74">H25-B26</f>
        <v>0</v>
      </c>
      <c r="I26" s="30">
        <f>+B26/M26</f>
        <v>0</v>
      </c>
      <c r="M26" s="2">
        <v>490</v>
      </c>
    </row>
    <row r="27" spans="2:13" ht="12.75">
      <c r="B27" s="208">
        <v>3000</v>
      </c>
      <c r="C27" s="20" t="s">
        <v>30</v>
      </c>
      <c r="D27" s="20" t="s">
        <v>17</v>
      </c>
      <c r="E27" s="1" t="s">
        <v>160</v>
      </c>
      <c r="F27" s="101" t="s">
        <v>161</v>
      </c>
      <c r="G27" s="35" t="s">
        <v>162</v>
      </c>
      <c r="H27" s="7">
        <f t="shared" si="2"/>
        <v>-3000</v>
      </c>
      <c r="I27" s="30">
        <v>6</v>
      </c>
      <c r="K27" t="s">
        <v>30</v>
      </c>
      <c r="L27">
        <v>1</v>
      </c>
      <c r="M27" s="2">
        <v>490</v>
      </c>
    </row>
    <row r="28" spans="2:13" ht="12.75">
      <c r="B28" s="201">
        <v>3000</v>
      </c>
      <c r="C28" s="1" t="s">
        <v>30</v>
      </c>
      <c r="D28" s="20" t="s">
        <v>17</v>
      </c>
      <c r="E28" s="1" t="s">
        <v>160</v>
      </c>
      <c r="F28" s="101" t="s">
        <v>163</v>
      </c>
      <c r="G28" s="35" t="s">
        <v>164</v>
      </c>
      <c r="H28" s="7">
        <f t="shared" si="2"/>
        <v>-6000</v>
      </c>
      <c r="I28" s="30">
        <v>6</v>
      </c>
      <c r="K28" t="s">
        <v>30</v>
      </c>
      <c r="L28">
        <v>1</v>
      </c>
      <c r="M28" s="2">
        <v>490</v>
      </c>
    </row>
    <row r="29" spans="2:13" ht="12.75">
      <c r="B29" s="201">
        <v>3000</v>
      </c>
      <c r="C29" s="1" t="s">
        <v>30</v>
      </c>
      <c r="D29" s="20" t="s">
        <v>17</v>
      </c>
      <c r="E29" s="1" t="s">
        <v>160</v>
      </c>
      <c r="F29" s="101" t="s">
        <v>165</v>
      </c>
      <c r="G29" s="35" t="s">
        <v>166</v>
      </c>
      <c r="H29" s="7">
        <f t="shared" si="2"/>
        <v>-9000</v>
      </c>
      <c r="I29" s="30">
        <v>6</v>
      </c>
      <c r="K29" t="s">
        <v>30</v>
      </c>
      <c r="L29">
        <v>1</v>
      </c>
      <c r="M29" s="2">
        <v>490</v>
      </c>
    </row>
    <row r="30" spans="1:13" s="75" customFormat="1" ht="12.75">
      <c r="A30" s="19"/>
      <c r="B30" s="210">
        <f>SUM(B27:B29)</f>
        <v>9000</v>
      </c>
      <c r="C30" s="19" t="s">
        <v>30</v>
      </c>
      <c r="D30" s="19"/>
      <c r="E30" s="19"/>
      <c r="F30" s="98"/>
      <c r="G30" s="26"/>
      <c r="H30" s="73">
        <v>0</v>
      </c>
      <c r="I30" s="74">
        <f>+B30/M30</f>
        <v>18.367346938775512</v>
      </c>
      <c r="M30" s="2">
        <v>490</v>
      </c>
    </row>
    <row r="31" spans="2:13" ht="12.75">
      <c r="B31" s="201"/>
      <c r="D31" s="20"/>
      <c r="H31" s="7">
        <f t="shared" si="2"/>
        <v>0</v>
      </c>
      <c r="I31" s="30">
        <f aca="true" t="shared" si="3" ref="I31:I41">+B31/M31</f>
        <v>0</v>
      </c>
      <c r="M31" s="2">
        <v>490</v>
      </c>
    </row>
    <row r="32" spans="2:13" ht="12.75">
      <c r="B32" s="201"/>
      <c r="D32" s="20"/>
      <c r="H32" s="7">
        <f t="shared" si="2"/>
        <v>0</v>
      </c>
      <c r="I32" s="30">
        <f t="shared" si="3"/>
        <v>0</v>
      </c>
      <c r="M32" s="2">
        <v>490</v>
      </c>
    </row>
    <row r="33" spans="2:13" ht="12.75">
      <c r="B33" s="208">
        <v>700</v>
      </c>
      <c r="C33" s="1" t="s">
        <v>167</v>
      </c>
      <c r="D33" s="20" t="s">
        <v>17</v>
      </c>
      <c r="E33" s="1" t="s">
        <v>168</v>
      </c>
      <c r="F33" s="101" t="s">
        <v>169</v>
      </c>
      <c r="G33" s="39" t="s">
        <v>31</v>
      </c>
      <c r="H33" s="7">
        <f t="shared" si="2"/>
        <v>-700</v>
      </c>
      <c r="I33" s="30">
        <f t="shared" si="3"/>
        <v>1.4285714285714286</v>
      </c>
      <c r="K33" t="s">
        <v>160</v>
      </c>
      <c r="L33">
        <v>1</v>
      </c>
      <c r="M33" s="2">
        <v>490</v>
      </c>
    </row>
    <row r="34" spans="2:13" ht="12.75">
      <c r="B34" s="208">
        <v>4000</v>
      </c>
      <c r="C34" s="78" t="s">
        <v>170</v>
      </c>
      <c r="D34" s="20" t="s">
        <v>17</v>
      </c>
      <c r="E34" s="78" t="s">
        <v>168</v>
      </c>
      <c r="F34" s="101" t="s">
        <v>171</v>
      </c>
      <c r="G34" s="39" t="s">
        <v>31</v>
      </c>
      <c r="H34" s="7">
        <f>H33-B34</f>
        <v>-4700</v>
      </c>
      <c r="I34" s="30">
        <f t="shared" si="3"/>
        <v>8.16326530612245</v>
      </c>
      <c r="K34" t="s">
        <v>160</v>
      </c>
      <c r="L34">
        <v>1</v>
      </c>
      <c r="M34" s="2">
        <v>490</v>
      </c>
    </row>
    <row r="35" spans="2:13" ht="12.75">
      <c r="B35" s="208">
        <v>4000</v>
      </c>
      <c r="C35" s="20" t="s">
        <v>172</v>
      </c>
      <c r="D35" s="20" t="s">
        <v>17</v>
      </c>
      <c r="E35" s="40" t="s">
        <v>168</v>
      </c>
      <c r="F35" s="101" t="s">
        <v>169</v>
      </c>
      <c r="G35" s="41" t="s">
        <v>31</v>
      </c>
      <c r="H35" s="7">
        <f>H34-B35</f>
        <v>-8700</v>
      </c>
      <c r="I35" s="30">
        <f>+B35/M35</f>
        <v>8.16326530612245</v>
      </c>
      <c r="K35" t="s">
        <v>160</v>
      </c>
      <c r="L35">
        <v>1</v>
      </c>
      <c r="M35" s="2">
        <v>490</v>
      </c>
    </row>
    <row r="36" spans="2:13" ht="12.75">
      <c r="B36" s="201">
        <v>4000</v>
      </c>
      <c r="C36" s="1" t="s">
        <v>173</v>
      </c>
      <c r="D36" s="20" t="s">
        <v>17</v>
      </c>
      <c r="E36" s="1" t="s">
        <v>168</v>
      </c>
      <c r="F36" s="101" t="s">
        <v>169</v>
      </c>
      <c r="G36" s="35" t="s">
        <v>166</v>
      </c>
      <c r="H36" s="7">
        <f>H35-B36</f>
        <v>-12700</v>
      </c>
      <c r="I36" s="30">
        <f>+B36/M36</f>
        <v>8.16326530612245</v>
      </c>
      <c r="K36" t="s">
        <v>160</v>
      </c>
      <c r="L36">
        <v>1</v>
      </c>
      <c r="M36" s="2">
        <v>490</v>
      </c>
    </row>
    <row r="37" spans="2:13" ht="12.75">
      <c r="B37" s="201">
        <v>4000</v>
      </c>
      <c r="C37" s="1" t="s">
        <v>174</v>
      </c>
      <c r="D37" s="20" t="s">
        <v>17</v>
      </c>
      <c r="E37" s="1" t="s">
        <v>168</v>
      </c>
      <c r="F37" s="101" t="s">
        <v>175</v>
      </c>
      <c r="G37" s="35" t="s">
        <v>166</v>
      </c>
      <c r="H37" s="7">
        <f t="shared" si="2"/>
        <v>-16700</v>
      </c>
      <c r="I37" s="30">
        <f>+B37/M37</f>
        <v>8.16326530612245</v>
      </c>
      <c r="K37" t="s">
        <v>160</v>
      </c>
      <c r="L37">
        <v>1</v>
      </c>
      <c r="M37" s="2">
        <v>490</v>
      </c>
    </row>
    <row r="38" spans="2:13" ht="12.75">
      <c r="B38" s="287">
        <v>700</v>
      </c>
      <c r="C38" s="288" t="s">
        <v>176</v>
      </c>
      <c r="D38" s="20" t="s">
        <v>17</v>
      </c>
      <c r="E38" s="288" t="s">
        <v>168</v>
      </c>
      <c r="F38" s="101" t="s">
        <v>169</v>
      </c>
      <c r="G38" s="35" t="s">
        <v>166</v>
      </c>
      <c r="H38" s="7">
        <f>H37-B38</f>
        <v>-17400</v>
      </c>
      <c r="I38" s="30">
        <f>+B38/M38</f>
        <v>1.4285714285714286</v>
      </c>
      <c r="J38" s="289"/>
      <c r="K38" t="s">
        <v>160</v>
      </c>
      <c r="L38">
        <v>1</v>
      </c>
      <c r="M38" s="2">
        <v>490</v>
      </c>
    </row>
    <row r="39" spans="1:13" s="75" customFormat="1" ht="12.75">
      <c r="A39" s="19"/>
      <c r="B39" s="210">
        <f>SUM(B33:B38)</f>
        <v>17400</v>
      </c>
      <c r="C39" s="19" t="s">
        <v>961</v>
      </c>
      <c r="D39" s="19"/>
      <c r="E39" s="19"/>
      <c r="F39" s="98"/>
      <c r="G39" s="26"/>
      <c r="H39" s="73">
        <v>0</v>
      </c>
      <c r="I39" s="74">
        <f>+B39/M39</f>
        <v>35.51020408163265</v>
      </c>
      <c r="M39" s="2">
        <v>490</v>
      </c>
    </row>
    <row r="40" spans="2:13" ht="12.75">
      <c r="B40" s="201"/>
      <c r="D40" s="20"/>
      <c r="H40" s="7">
        <f t="shared" si="2"/>
        <v>0</v>
      </c>
      <c r="I40" s="30">
        <f t="shared" si="3"/>
        <v>0</v>
      </c>
      <c r="M40" s="2">
        <v>490</v>
      </c>
    </row>
    <row r="41" spans="2:13" ht="12.75">
      <c r="B41" s="201"/>
      <c r="D41" s="20"/>
      <c r="H41" s="7">
        <f t="shared" si="2"/>
        <v>0</v>
      </c>
      <c r="I41" s="30">
        <f t="shared" si="3"/>
        <v>0</v>
      </c>
      <c r="M41" s="2">
        <v>490</v>
      </c>
    </row>
    <row r="42" spans="1:13" ht="12.75">
      <c r="A42" s="20"/>
      <c r="B42" s="208">
        <v>1400</v>
      </c>
      <c r="C42" s="20" t="s">
        <v>177</v>
      </c>
      <c r="D42" s="20" t="s">
        <v>17</v>
      </c>
      <c r="E42" s="20" t="s">
        <v>215</v>
      </c>
      <c r="F42" s="101" t="s">
        <v>169</v>
      </c>
      <c r="G42" s="38" t="s">
        <v>31</v>
      </c>
      <c r="H42" s="7">
        <f t="shared" si="2"/>
        <v>-1400</v>
      </c>
      <c r="I42" s="30">
        <v>2.8</v>
      </c>
      <c r="J42" s="23"/>
      <c r="K42" t="s">
        <v>160</v>
      </c>
      <c r="L42">
        <v>1</v>
      </c>
      <c r="M42" s="2">
        <v>490</v>
      </c>
    </row>
    <row r="43" spans="2:13" ht="12.75">
      <c r="B43" s="201">
        <v>1500</v>
      </c>
      <c r="C43" s="1" t="s">
        <v>177</v>
      </c>
      <c r="D43" s="20" t="s">
        <v>17</v>
      </c>
      <c r="E43" s="1" t="s">
        <v>215</v>
      </c>
      <c r="F43" s="101" t="s">
        <v>169</v>
      </c>
      <c r="G43" s="35" t="s">
        <v>166</v>
      </c>
      <c r="H43" s="7">
        <f t="shared" si="2"/>
        <v>-2900</v>
      </c>
      <c r="I43" s="30">
        <v>3</v>
      </c>
      <c r="K43" t="s">
        <v>160</v>
      </c>
      <c r="L43">
        <v>1</v>
      </c>
      <c r="M43" s="2">
        <v>490</v>
      </c>
    </row>
    <row r="44" spans="1:13" s="75" customFormat="1" ht="12.75">
      <c r="A44" s="19"/>
      <c r="B44" s="210">
        <f>SUM(B42:B43)</f>
        <v>2900</v>
      </c>
      <c r="C44" s="19"/>
      <c r="D44" s="19"/>
      <c r="E44" s="19" t="s">
        <v>215</v>
      </c>
      <c r="F44" s="98"/>
      <c r="G44" s="26"/>
      <c r="H44" s="73">
        <v>0</v>
      </c>
      <c r="I44" s="74">
        <f>+B44/M44</f>
        <v>5.918367346938775</v>
      </c>
      <c r="M44" s="2">
        <v>490</v>
      </c>
    </row>
    <row r="45" spans="2:13" ht="12.75">
      <c r="B45" s="201"/>
      <c r="D45" s="20"/>
      <c r="H45" s="7">
        <f t="shared" si="2"/>
        <v>0</v>
      </c>
      <c r="I45" s="30">
        <f aca="true" t="shared" si="4" ref="I45:I50">+B45/M45</f>
        <v>0</v>
      </c>
      <c r="M45" s="2">
        <v>490</v>
      </c>
    </row>
    <row r="46" spans="2:13" ht="12.75">
      <c r="B46" s="201"/>
      <c r="D46" s="20"/>
      <c r="H46" s="7">
        <f t="shared" si="2"/>
        <v>0</v>
      </c>
      <c r="I46" s="30">
        <f t="shared" si="4"/>
        <v>0</v>
      </c>
      <c r="M46" s="2">
        <v>490</v>
      </c>
    </row>
    <row r="47" spans="2:13" ht="12.75">
      <c r="B47" s="208">
        <v>2500</v>
      </c>
      <c r="C47" s="1" t="s">
        <v>178</v>
      </c>
      <c r="D47" s="20" t="s">
        <v>17</v>
      </c>
      <c r="E47" s="20" t="s">
        <v>168</v>
      </c>
      <c r="F47" s="101" t="s">
        <v>169</v>
      </c>
      <c r="G47" s="38" t="s">
        <v>31</v>
      </c>
      <c r="H47" s="7">
        <f t="shared" si="2"/>
        <v>-2500</v>
      </c>
      <c r="I47" s="30">
        <f t="shared" si="4"/>
        <v>5.1020408163265305</v>
      </c>
      <c r="K47" t="s">
        <v>160</v>
      </c>
      <c r="L47">
        <v>1</v>
      </c>
      <c r="M47" s="2">
        <v>490</v>
      </c>
    </row>
    <row r="48" spans="1:13" s="75" customFormat="1" ht="12.75">
      <c r="A48" s="19"/>
      <c r="B48" s="210">
        <f>SUM(B47)</f>
        <v>2500</v>
      </c>
      <c r="C48" s="19" t="s">
        <v>178</v>
      </c>
      <c r="D48" s="19"/>
      <c r="E48" s="19"/>
      <c r="F48" s="98"/>
      <c r="G48" s="26"/>
      <c r="H48" s="73">
        <v>0</v>
      </c>
      <c r="I48" s="74">
        <f>+B48/M48</f>
        <v>5.1020408163265305</v>
      </c>
      <c r="M48" s="2">
        <v>490</v>
      </c>
    </row>
    <row r="49" spans="2:13" ht="12.75">
      <c r="B49" s="201"/>
      <c r="D49" s="20"/>
      <c r="H49" s="7">
        <f t="shared" si="2"/>
        <v>0</v>
      </c>
      <c r="I49" s="30">
        <f t="shared" si="4"/>
        <v>0</v>
      </c>
      <c r="M49" s="2">
        <v>490</v>
      </c>
    </row>
    <row r="50" spans="2:13" ht="12.75">
      <c r="B50" s="201"/>
      <c r="D50" s="20"/>
      <c r="H50" s="7">
        <f t="shared" si="2"/>
        <v>0</v>
      </c>
      <c r="I50" s="30">
        <f t="shared" si="4"/>
        <v>0</v>
      </c>
      <c r="M50" s="2">
        <v>490</v>
      </c>
    </row>
    <row r="51" spans="2:13" ht="12.75">
      <c r="B51" s="201">
        <v>2000</v>
      </c>
      <c r="C51" s="20" t="s">
        <v>179</v>
      </c>
      <c r="D51" s="20" t="s">
        <v>17</v>
      </c>
      <c r="E51" s="1" t="s">
        <v>168</v>
      </c>
      <c r="F51" s="101" t="s">
        <v>169</v>
      </c>
      <c r="G51" s="35" t="s">
        <v>31</v>
      </c>
      <c r="H51" s="7">
        <f t="shared" si="2"/>
        <v>-2000</v>
      </c>
      <c r="I51" s="30">
        <v>4</v>
      </c>
      <c r="K51" t="s">
        <v>160</v>
      </c>
      <c r="L51">
        <v>1</v>
      </c>
      <c r="M51" s="2">
        <v>490</v>
      </c>
    </row>
    <row r="52" spans="2:13" ht="12.75">
      <c r="B52" s="201">
        <v>2000</v>
      </c>
      <c r="C52" s="1" t="s">
        <v>179</v>
      </c>
      <c r="D52" s="20" t="s">
        <v>17</v>
      </c>
      <c r="E52" s="1" t="s">
        <v>168</v>
      </c>
      <c r="F52" s="101" t="s">
        <v>169</v>
      </c>
      <c r="G52" s="35" t="s">
        <v>166</v>
      </c>
      <c r="H52" s="7">
        <f t="shared" si="2"/>
        <v>-4000</v>
      </c>
      <c r="I52" s="30">
        <v>4</v>
      </c>
      <c r="K52" t="s">
        <v>160</v>
      </c>
      <c r="L52">
        <v>1</v>
      </c>
      <c r="M52" s="2">
        <v>490</v>
      </c>
    </row>
    <row r="53" spans="1:13" s="75" customFormat="1" ht="12.75">
      <c r="A53" s="19"/>
      <c r="B53" s="210">
        <f>SUM(B51:B52)</f>
        <v>4000</v>
      </c>
      <c r="C53" s="19" t="s">
        <v>179</v>
      </c>
      <c r="D53" s="19"/>
      <c r="E53" s="19"/>
      <c r="F53" s="98"/>
      <c r="G53" s="26"/>
      <c r="H53" s="73">
        <v>0</v>
      </c>
      <c r="I53" s="74">
        <f>+B53/M53</f>
        <v>8.16326530612245</v>
      </c>
      <c r="M53" s="2">
        <v>490</v>
      </c>
    </row>
    <row r="54" spans="2:13" ht="12.75">
      <c r="B54" s="201"/>
      <c r="D54" s="20"/>
      <c r="H54" s="7">
        <f t="shared" si="2"/>
        <v>0</v>
      </c>
      <c r="I54" s="30">
        <f aca="true" t="shared" si="5" ref="I54:I63">+B54/M54</f>
        <v>0</v>
      </c>
      <c r="M54" s="2">
        <v>490</v>
      </c>
    </row>
    <row r="55" spans="2:13" ht="12.75">
      <c r="B55" s="201"/>
      <c r="D55" s="20"/>
      <c r="H55" s="7">
        <f t="shared" si="2"/>
        <v>0</v>
      </c>
      <c r="I55" s="30">
        <f t="shared" si="5"/>
        <v>0</v>
      </c>
      <c r="M55" s="2">
        <v>490</v>
      </c>
    </row>
    <row r="56" spans="2:13" ht="12.75">
      <c r="B56" s="201">
        <v>500</v>
      </c>
      <c r="C56" s="1" t="s">
        <v>180</v>
      </c>
      <c r="D56" s="20" t="s">
        <v>17</v>
      </c>
      <c r="E56" s="1" t="s">
        <v>181</v>
      </c>
      <c r="F56" s="101" t="s">
        <v>169</v>
      </c>
      <c r="G56" s="35" t="s">
        <v>166</v>
      </c>
      <c r="H56" s="7">
        <f t="shared" si="2"/>
        <v>-500</v>
      </c>
      <c r="I56" s="30">
        <f t="shared" si="5"/>
        <v>1.0204081632653061</v>
      </c>
      <c r="K56" t="s">
        <v>160</v>
      </c>
      <c r="L56">
        <v>1</v>
      </c>
      <c r="M56" s="2">
        <v>490</v>
      </c>
    </row>
    <row r="57" spans="1:13" s="75" customFormat="1" ht="12.75">
      <c r="A57" s="19"/>
      <c r="B57" s="210">
        <f>SUM(B56)</f>
        <v>500</v>
      </c>
      <c r="C57" s="19"/>
      <c r="D57" s="19"/>
      <c r="E57" s="19" t="s">
        <v>181</v>
      </c>
      <c r="F57" s="98"/>
      <c r="G57" s="26"/>
      <c r="H57" s="73">
        <v>0</v>
      </c>
      <c r="I57" s="74">
        <f>+B57/M57</f>
        <v>1.0204081632653061</v>
      </c>
      <c r="M57" s="2">
        <v>490</v>
      </c>
    </row>
    <row r="58" spans="2:13" ht="12.75">
      <c r="B58" s="201"/>
      <c r="D58" s="20"/>
      <c r="H58" s="7">
        <f t="shared" si="2"/>
        <v>0</v>
      </c>
      <c r="I58" s="30">
        <f t="shared" si="5"/>
        <v>0</v>
      </c>
      <c r="M58" s="2">
        <v>490</v>
      </c>
    </row>
    <row r="59" spans="2:13" ht="12.75">
      <c r="B59" s="201"/>
      <c r="D59" s="20"/>
      <c r="H59" s="7">
        <f t="shared" si="2"/>
        <v>0</v>
      </c>
      <c r="I59" s="30">
        <f t="shared" si="5"/>
        <v>0</v>
      </c>
      <c r="M59" s="2">
        <v>490</v>
      </c>
    </row>
    <row r="60" spans="1:13" s="45" customFormat="1" ht="12.75">
      <c r="A60" s="44"/>
      <c r="B60" s="290"/>
      <c r="C60" s="47"/>
      <c r="D60" s="40"/>
      <c r="E60" s="44"/>
      <c r="F60" s="107"/>
      <c r="G60" s="41"/>
      <c r="H60" s="7">
        <f t="shared" si="2"/>
        <v>0</v>
      </c>
      <c r="I60" s="30">
        <f t="shared" si="5"/>
        <v>0</v>
      </c>
      <c r="M60" s="2">
        <v>490</v>
      </c>
    </row>
    <row r="61" spans="2:13" ht="12.75">
      <c r="B61" s="201"/>
      <c r="D61" s="20"/>
      <c r="H61" s="7">
        <f t="shared" si="2"/>
        <v>0</v>
      </c>
      <c r="I61" s="30">
        <f t="shared" si="5"/>
        <v>0</v>
      </c>
      <c r="M61" s="2">
        <v>490</v>
      </c>
    </row>
    <row r="62" spans="1:13" s="75" customFormat="1" ht="12.75">
      <c r="A62" s="19"/>
      <c r="B62" s="210">
        <f>+B67+B75</f>
        <v>40000</v>
      </c>
      <c r="C62" s="71" t="s">
        <v>32</v>
      </c>
      <c r="D62" s="80" t="s">
        <v>155</v>
      </c>
      <c r="E62" s="71" t="s">
        <v>33</v>
      </c>
      <c r="F62" s="106" t="s">
        <v>34</v>
      </c>
      <c r="G62" s="72" t="s">
        <v>29</v>
      </c>
      <c r="H62" s="73"/>
      <c r="I62" s="74">
        <f>+B62/M62</f>
        <v>81.63265306122449</v>
      </c>
      <c r="J62" s="74"/>
      <c r="K62" s="74"/>
      <c r="M62" s="2">
        <v>490</v>
      </c>
    </row>
    <row r="63" spans="2:13" ht="12.75">
      <c r="B63" s="201"/>
      <c r="D63" s="20"/>
      <c r="H63" s="7">
        <f t="shared" si="2"/>
        <v>0</v>
      </c>
      <c r="I63" s="30">
        <f t="shared" si="5"/>
        <v>0</v>
      </c>
      <c r="M63" s="2">
        <v>490</v>
      </c>
    </row>
    <row r="64" spans="2:13" ht="12.75">
      <c r="B64" s="201">
        <v>2500</v>
      </c>
      <c r="C64" s="1" t="s">
        <v>30</v>
      </c>
      <c r="D64" s="20" t="s">
        <v>17</v>
      </c>
      <c r="E64" s="1" t="s">
        <v>182</v>
      </c>
      <c r="F64" s="101" t="s">
        <v>183</v>
      </c>
      <c r="G64" s="35" t="s">
        <v>164</v>
      </c>
      <c r="H64" s="7">
        <f t="shared" si="2"/>
        <v>-2500</v>
      </c>
      <c r="I64" s="30">
        <v>5</v>
      </c>
      <c r="K64" t="s">
        <v>30</v>
      </c>
      <c r="L64">
        <v>2</v>
      </c>
      <c r="M64" s="2">
        <v>490</v>
      </c>
    </row>
    <row r="65" spans="2:13" ht="12.75">
      <c r="B65" s="201">
        <v>2500</v>
      </c>
      <c r="C65" s="1" t="s">
        <v>30</v>
      </c>
      <c r="D65" s="20" t="s">
        <v>17</v>
      </c>
      <c r="E65" s="1" t="s">
        <v>182</v>
      </c>
      <c r="F65" s="101" t="s">
        <v>184</v>
      </c>
      <c r="G65" s="35" t="s">
        <v>166</v>
      </c>
      <c r="H65" s="7">
        <f t="shared" si="2"/>
        <v>-5000</v>
      </c>
      <c r="I65" s="30">
        <v>5</v>
      </c>
      <c r="K65" t="s">
        <v>30</v>
      </c>
      <c r="L65">
        <v>2</v>
      </c>
      <c r="M65" s="2">
        <v>490</v>
      </c>
    </row>
    <row r="66" spans="2:13" ht="12.75">
      <c r="B66" s="201">
        <v>5000</v>
      </c>
      <c r="C66" s="1" t="s">
        <v>30</v>
      </c>
      <c r="D66" s="20" t="s">
        <v>17</v>
      </c>
      <c r="E66" s="1" t="s">
        <v>182</v>
      </c>
      <c r="F66" s="101" t="s">
        <v>185</v>
      </c>
      <c r="G66" s="35" t="s">
        <v>186</v>
      </c>
      <c r="H66" s="7">
        <f t="shared" si="2"/>
        <v>-10000</v>
      </c>
      <c r="I66" s="30">
        <v>10</v>
      </c>
      <c r="K66" t="s">
        <v>30</v>
      </c>
      <c r="L66">
        <v>2</v>
      </c>
      <c r="M66" s="2">
        <v>490</v>
      </c>
    </row>
    <row r="67" spans="1:13" s="75" customFormat="1" ht="12.75">
      <c r="A67" s="19"/>
      <c r="B67" s="210">
        <f>SUM(B64:B66)</f>
        <v>10000</v>
      </c>
      <c r="C67" s="19" t="s">
        <v>30</v>
      </c>
      <c r="D67" s="19"/>
      <c r="E67" s="19"/>
      <c r="F67" s="98"/>
      <c r="G67" s="26"/>
      <c r="H67" s="73">
        <v>0</v>
      </c>
      <c r="I67" s="74">
        <f>+B67/M67</f>
        <v>20.408163265306122</v>
      </c>
      <c r="M67" s="2">
        <v>490</v>
      </c>
    </row>
    <row r="68" spans="2:13" ht="12.75">
      <c r="B68" s="208"/>
      <c r="D68" s="20"/>
      <c r="H68" s="7">
        <f t="shared" si="2"/>
        <v>0</v>
      </c>
      <c r="I68" s="30">
        <f aca="true" t="shared" si="6" ref="I68:I74">+B68/M68</f>
        <v>0</v>
      </c>
      <c r="M68" s="2">
        <v>490</v>
      </c>
    </row>
    <row r="69" spans="2:13" ht="12.75">
      <c r="B69" s="201"/>
      <c r="D69" s="20"/>
      <c r="H69" s="7">
        <f t="shared" si="2"/>
        <v>0</v>
      </c>
      <c r="I69" s="30">
        <f t="shared" si="6"/>
        <v>0</v>
      </c>
      <c r="M69" s="2">
        <v>490</v>
      </c>
    </row>
    <row r="70" spans="2:13" ht="12.75">
      <c r="B70" s="208">
        <v>10000</v>
      </c>
      <c r="C70" s="20" t="s">
        <v>187</v>
      </c>
      <c r="D70" s="20" t="s">
        <v>26</v>
      </c>
      <c r="E70" s="1" t="s">
        <v>188</v>
      </c>
      <c r="F70" s="101" t="s">
        <v>189</v>
      </c>
      <c r="G70" s="39" t="s">
        <v>166</v>
      </c>
      <c r="H70" s="7">
        <f t="shared" si="2"/>
        <v>-10000</v>
      </c>
      <c r="I70" s="30">
        <f t="shared" si="6"/>
        <v>20.408163265306122</v>
      </c>
      <c r="K70" t="s">
        <v>190</v>
      </c>
      <c r="L70">
        <v>2</v>
      </c>
      <c r="M70" s="2">
        <v>490</v>
      </c>
    </row>
    <row r="71" spans="1:13" ht="12.75">
      <c r="A71" s="20"/>
      <c r="B71" s="208">
        <v>5000</v>
      </c>
      <c r="C71" s="20" t="s">
        <v>191</v>
      </c>
      <c r="D71" s="1" t="s">
        <v>17</v>
      </c>
      <c r="E71" s="1" t="s">
        <v>188</v>
      </c>
      <c r="F71" s="101" t="s">
        <v>192</v>
      </c>
      <c r="G71" s="35" t="s">
        <v>193</v>
      </c>
      <c r="H71" s="7">
        <f t="shared" si="2"/>
        <v>-15000</v>
      </c>
      <c r="I71" s="81">
        <f t="shared" si="6"/>
        <v>10.204081632653061</v>
      </c>
      <c r="J71" s="23"/>
      <c r="K71" t="s">
        <v>194</v>
      </c>
      <c r="L71" s="23">
        <v>2</v>
      </c>
      <c r="M71" s="2">
        <v>490</v>
      </c>
    </row>
    <row r="72" spans="1:13" ht="12.75">
      <c r="A72" s="20"/>
      <c r="B72" s="208">
        <v>5000</v>
      </c>
      <c r="C72" s="20" t="s">
        <v>191</v>
      </c>
      <c r="D72" s="1" t="s">
        <v>17</v>
      </c>
      <c r="E72" s="1" t="s">
        <v>188</v>
      </c>
      <c r="F72" s="101" t="s">
        <v>195</v>
      </c>
      <c r="G72" s="35" t="s">
        <v>193</v>
      </c>
      <c r="H72" s="7">
        <f t="shared" si="2"/>
        <v>-20000</v>
      </c>
      <c r="I72" s="30">
        <f t="shared" si="6"/>
        <v>10.204081632653061</v>
      </c>
      <c r="J72" s="23"/>
      <c r="K72" t="s">
        <v>194</v>
      </c>
      <c r="L72" s="23">
        <v>2</v>
      </c>
      <c r="M72" s="2">
        <v>490</v>
      </c>
    </row>
    <row r="73" spans="1:13" ht="12.75">
      <c r="A73" s="20"/>
      <c r="B73" s="208">
        <v>5000</v>
      </c>
      <c r="C73" s="20" t="s">
        <v>191</v>
      </c>
      <c r="D73" s="1" t="s">
        <v>17</v>
      </c>
      <c r="E73" s="1" t="s">
        <v>188</v>
      </c>
      <c r="F73" s="101" t="s">
        <v>196</v>
      </c>
      <c r="G73" s="35" t="s">
        <v>193</v>
      </c>
      <c r="H73" s="7">
        <f t="shared" si="2"/>
        <v>-25000</v>
      </c>
      <c r="I73" s="30">
        <f t="shared" si="6"/>
        <v>10.204081632653061</v>
      </c>
      <c r="J73" s="23"/>
      <c r="K73" t="s">
        <v>194</v>
      </c>
      <c r="L73" s="23">
        <v>2</v>
      </c>
      <c r="M73" s="2">
        <v>490</v>
      </c>
    </row>
    <row r="74" spans="1:13" ht="12.75">
      <c r="A74" s="20"/>
      <c r="B74" s="208">
        <v>5000</v>
      </c>
      <c r="C74" s="20" t="s">
        <v>191</v>
      </c>
      <c r="D74" s="1" t="s">
        <v>17</v>
      </c>
      <c r="E74" s="1" t="s">
        <v>188</v>
      </c>
      <c r="F74" s="101" t="s">
        <v>197</v>
      </c>
      <c r="G74" s="35" t="s">
        <v>193</v>
      </c>
      <c r="H74" s="7">
        <f t="shared" si="2"/>
        <v>-30000</v>
      </c>
      <c r="I74" s="30">
        <f t="shared" si="6"/>
        <v>10.204081632653061</v>
      </c>
      <c r="J74" s="23"/>
      <c r="K74" t="s">
        <v>194</v>
      </c>
      <c r="L74" s="23">
        <v>2</v>
      </c>
      <c r="M74" s="2">
        <v>490</v>
      </c>
    </row>
    <row r="75" spans="1:13" s="75" customFormat="1" ht="12.75">
      <c r="A75" s="19"/>
      <c r="B75" s="210">
        <f>SUM(B70:B74)</f>
        <v>30000</v>
      </c>
      <c r="C75" s="19"/>
      <c r="D75" s="19"/>
      <c r="E75" s="19" t="s">
        <v>188</v>
      </c>
      <c r="F75" s="98"/>
      <c r="G75" s="26"/>
      <c r="H75" s="73">
        <v>0</v>
      </c>
      <c r="I75" s="74">
        <f aca="true" t="shared" si="7" ref="I75:I81">+B75/M75</f>
        <v>61.224489795918366</v>
      </c>
      <c r="M75" s="2">
        <v>490</v>
      </c>
    </row>
    <row r="76" spans="1:13" s="23" customFormat="1" ht="12.75">
      <c r="A76" s="20"/>
      <c r="B76" s="208"/>
      <c r="C76" s="20"/>
      <c r="D76" s="20"/>
      <c r="E76" s="20"/>
      <c r="F76" s="100"/>
      <c r="G76" s="38"/>
      <c r="H76" s="7">
        <f>H75-B76</f>
        <v>0</v>
      </c>
      <c r="I76" s="30">
        <f t="shared" si="7"/>
        <v>0</v>
      </c>
      <c r="M76" s="2">
        <v>490</v>
      </c>
    </row>
    <row r="77" spans="1:13" s="23" customFormat="1" ht="12.75">
      <c r="A77" s="20"/>
      <c r="B77" s="208"/>
      <c r="C77" s="20"/>
      <c r="D77" s="20"/>
      <c r="E77" s="20"/>
      <c r="F77" s="100"/>
      <c r="G77" s="38"/>
      <c r="H77" s="7">
        <f>H76-B77</f>
        <v>0</v>
      </c>
      <c r="I77" s="30">
        <f t="shared" si="7"/>
        <v>0</v>
      </c>
      <c r="M77" s="2">
        <v>490</v>
      </c>
    </row>
    <row r="78" spans="2:13" ht="12.75">
      <c r="B78" s="201"/>
      <c r="H78" s="7">
        <f>H77-B78</f>
        <v>0</v>
      </c>
      <c r="I78" s="30">
        <f t="shared" si="7"/>
        <v>0</v>
      </c>
      <c r="M78" s="2">
        <v>490</v>
      </c>
    </row>
    <row r="79" spans="2:13" ht="12.75">
      <c r="B79" s="201"/>
      <c r="H79" s="7">
        <f>H78-B79</f>
        <v>0</v>
      </c>
      <c r="I79" s="30">
        <f t="shared" si="7"/>
        <v>0</v>
      </c>
      <c r="M79" s="2">
        <v>490</v>
      </c>
    </row>
    <row r="80" spans="1:13" s="75" customFormat="1" ht="12.75">
      <c r="A80" s="19"/>
      <c r="B80" s="210">
        <f>+B86+B95+B101+B106+B112+B117</f>
        <v>37700</v>
      </c>
      <c r="C80" s="71" t="s">
        <v>35</v>
      </c>
      <c r="D80" s="80" t="s">
        <v>38</v>
      </c>
      <c r="E80" s="71" t="s">
        <v>28</v>
      </c>
      <c r="F80" s="106" t="s">
        <v>36</v>
      </c>
      <c r="G80" s="72" t="s">
        <v>37</v>
      </c>
      <c r="H80" s="73"/>
      <c r="I80" s="74">
        <f t="shared" si="7"/>
        <v>76.93877551020408</v>
      </c>
      <c r="J80" s="74"/>
      <c r="K80" s="74"/>
      <c r="M80" s="2">
        <v>490</v>
      </c>
    </row>
    <row r="81" spans="2:13" ht="12.75">
      <c r="B81" s="201"/>
      <c r="H81" s="7">
        <f aca="true" t="shared" si="8" ref="H81:H111">H80-B81</f>
        <v>0</v>
      </c>
      <c r="I81" s="30">
        <f t="shared" si="7"/>
        <v>0</v>
      </c>
      <c r="M81" s="2">
        <v>490</v>
      </c>
    </row>
    <row r="82" spans="2:13" ht="12.75">
      <c r="B82" s="201">
        <v>2500</v>
      </c>
      <c r="C82" s="1" t="s">
        <v>30</v>
      </c>
      <c r="D82" s="20" t="s">
        <v>17</v>
      </c>
      <c r="E82" s="1" t="s">
        <v>198</v>
      </c>
      <c r="F82" s="101" t="s">
        <v>199</v>
      </c>
      <c r="G82" s="35" t="s">
        <v>166</v>
      </c>
      <c r="H82" s="7">
        <f t="shared" si="8"/>
        <v>-2500</v>
      </c>
      <c r="I82" s="30">
        <v>5</v>
      </c>
      <c r="K82" t="s">
        <v>30</v>
      </c>
      <c r="L82">
        <v>3</v>
      </c>
      <c r="M82" s="2">
        <v>490</v>
      </c>
    </row>
    <row r="83" spans="2:13" ht="12.75">
      <c r="B83" s="201">
        <v>2500</v>
      </c>
      <c r="C83" s="1" t="s">
        <v>30</v>
      </c>
      <c r="D83" s="20" t="s">
        <v>17</v>
      </c>
      <c r="E83" s="1" t="s">
        <v>198</v>
      </c>
      <c r="F83" s="101" t="s">
        <v>200</v>
      </c>
      <c r="G83" s="35" t="s">
        <v>186</v>
      </c>
      <c r="H83" s="7">
        <f t="shared" si="8"/>
        <v>-5000</v>
      </c>
      <c r="I83" s="30">
        <v>5</v>
      </c>
      <c r="K83" t="s">
        <v>30</v>
      </c>
      <c r="L83">
        <v>3</v>
      </c>
      <c r="M83" s="2">
        <v>490</v>
      </c>
    </row>
    <row r="84" spans="2:13" ht="12.75">
      <c r="B84" s="201">
        <v>2500</v>
      </c>
      <c r="C84" s="1" t="s">
        <v>30</v>
      </c>
      <c r="D84" s="20" t="s">
        <v>17</v>
      </c>
      <c r="E84" s="1" t="s">
        <v>198</v>
      </c>
      <c r="F84" s="101" t="s">
        <v>201</v>
      </c>
      <c r="G84" s="35" t="s">
        <v>193</v>
      </c>
      <c r="H84" s="7">
        <f t="shared" si="8"/>
        <v>-7500</v>
      </c>
      <c r="I84" s="30">
        <v>5</v>
      </c>
      <c r="K84" t="s">
        <v>30</v>
      </c>
      <c r="L84">
        <v>3</v>
      </c>
      <c r="M84" s="2">
        <v>490</v>
      </c>
    </row>
    <row r="85" spans="1:13" s="75" customFormat="1" ht="12.75">
      <c r="A85" s="1"/>
      <c r="B85" s="201">
        <v>3000</v>
      </c>
      <c r="C85" s="1" t="s">
        <v>202</v>
      </c>
      <c r="D85" s="20" t="s">
        <v>17</v>
      </c>
      <c r="E85" s="1" t="s">
        <v>203</v>
      </c>
      <c r="F85" s="101" t="s">
        <v>204</v>
      </c>
      <c r="G85" s="35" t="s">
        <v>193</v>
      </c>
      <c r="H85" s="7">
        <f t="shared" si="8"/>
        <v>-10500</v>
      </c>
      <c r="I85" s="30">
        <f aca="true" t="shared" si="9" ref="I85:I97">+B85/M85</f>
        <v>6.122448979591836</v>
      </c>
      <c r="J85"/>
      <c r="K85" t="s">
        <v>198</v>
      </c>
      <c r="L85">
        <v>3</v>
      </c>
      <c r="M85" s="2">
        <v>490</v>
      </c>
    </row>
    <row r="86" spans="1:13" ht="12.75">
      <c r="A86" s="19"/>
      <c r="B86" s="210">
        <f>SUM(B82:B85)</f>
        <v>10500</v>
      </c>
      <c r="C86" s="19" t="s">
        <v>30</v>
      </c>
      <c r="D86" s="19"/>
      <c r="E86" s="19"/>
      <c r="F86" s="98"/>
      <c r="G86" s="26"/>
      <c r="H86" s="73">
        <v>0</v>
      </c>
      <c r="I86" s="74">
        <f>+B86/M86</f>
        <v>21.428571428571427</v>
      </c>
      <c r="J86" s="75"/>
      <c r="K86" s="75"/>
      <c r="L86" s="75"/>
      <c r="M86" s="2">
        <v>490</v>
      </c>
    </row>
    <row r="87" spans="2:13" ht="12.75">
      <c r="B87" s="201"/>
      <c r="H87" s="7">
        <f t="shared" si="8"/>
        <v>0</v>
      </c>
      <c r="I87" s="30">
        <f t="shared" si="9"/>
        <v>0</v>
      </c>
      <c r="M87" s="2">
        <v>490</v>
      </c>
    </row>
    <row r="88" spans="2:13" ht="12.75">
      <c r="B88" s="201"/>
      <c r="H88" s="7">
        <f t="shared" si="8"/>
        <v>0</v>
      </c>
      <c r="I88" s="30">
        <f t="shared" si="9"/>
        <v>0</v>
      </c>
      <c r="M88" s="2">
        <v>490</v>
      </c>
    </row>
    <row r="89" spans="2:13" ht="12.75">
      <c r="B89" s="201">
        <v>1500</v>
      </c>
      <c r="C89" s="1" t="s">
        <v>205</v>
      </c>
      <c r="D89" s="20" t="s">
        <v>17</v>
      </c>
      <c r="E89" s="1" t="s">
        <v>206</v>
      </c>
      <c r="F89" s="101" t="s">
        <v>207</v>
      </c>
      <c r="G89" s="35" t="s">
        <v>166</v>
      </c>
      <c r="H89" s="7">
        <f t="shared" si="8"/>
        <v>-1500</v>
      </c>
      <c r="I89" s="30">
        <f t="shared" si="9"/>
        <v>3.061224489795918</v>
      </c>
      <c r="K89" t="s">
        <v>198</v>
      </c>
      <c r="L89">
        <v>3</v>
      </c>
      <c r="M89" s="2">
        <v>490</v>
      </c>
    </row>
    <row r="90" spans="2:13" ht="12.75">
      <c r="B90" s="201">
        <v>1000</v>
      </c>
      <c r="C90" s="1" t="s">
        <v>208</v>
      </c>
      <c r="D90" s="20" t="s">
        <v>17</v>
      </c>
      <c r="E90" s="1" t="s">
        <v>206</v>
      </c>
      <c r="F90" s="101" t="s">
        <v>209</v>
      </c>
      <c r="G90" s="35" t="s">
        <v>166</v>
      </c>
      <c r="H90" s="7">
        <f t="shared" si="8"/>
        <v>-2500</v>
      </c>
      <c r="I90" s="30">
        <f t="shared" si="9"/>
        <v>2.0408163265306123</v>
      </c>
      <c r="K90" t="s">
        <v>198</v>
      </c>
      <c r="L90">
        <v>3</v>
      </c>
      <c r="M90" s="2">
        <v>490</v>
      </c>
    </row>
    <row r="91" spans="2:13" ht="12.75">
      <c r="B91" s="201">
        <v>1500</v>
      </c>
      <c r="C91" s="1" t="s">
        <v>210</v>
      </c>
      <c r="D91" s="20" t="s">
        <v>17</v>
      </c>
      <c r="E91" s="1" t="s">
        <v>206</v>
      </c>
      <c r="F91" s="101" t="s">
        <v>209</v>
      </c>
      <c r="G91" s="35" t="s">
        <v>166</v>
      </c>
      <c r="H91" s="7">
        <f t="shared" si="8"/>
        <v>-4000</v>
      </c>
      <c r="I91" s="30">
        <f t="shared" si="9"/>
        <v>3.061224489795918</v>
      </c>
      <c r="K91" t="s">
        <v>198</v>
      </c>
      <c r="L91">
        <v>3</v>
      </c>
      <c r="M91" s="2">
        <v>490</v>
      </c>
    </row>
    <row r="92" spans="2:13" ht="12.75">
      <c r="B92" s="201">
        <v>500</v>
      </c>
      <c r="C92" s="1" t="s">
        <v>211</v>
      </c>
      <c r="D92" s="20" t="s">
        <v>17</v>
      </c>
      <c r="E92" s="1" t="s">
        <v>206</v>
      </c>
      <c r="F92" s="101" t="s">
        <v>209</v>
      </c>
      <c r="G92" s="35" t="s">
        <v>193</v>
      </c>
      <c r="H92" s="7">
        <f t="shared" si="8"/>
        <v>-4500</v>
      </c>
      <c r="I92" s="30">
        <f t="shared" si="9"/>
        <v>1.0204081632653061</v>
      </c>
      <c r="K92" t="s">
        <v>198</v>
      </c>
      <c r="L92">
        <v>3</v>
      </c>
      <c r="M92" s="2">
        <v>490</v>
      </c>
    </row>
    <row r="93" spans="2:13" ht="12.75">
      <c r="B93" s="201">
        <v>500</v>
      </c>
      <c r="C93" s="1" t="s">
        <v>212</v>
      </c>
      <c r="D93" s="20" t="s">
        <v>17</v>
      </c>
      <c r="E93" s="1" t="s">
        <v>206</v>
      </c>
      <c r="F93" s="101" t="s">
        <v>209</v>
      </c>
      <c r="G93" s="35" t="s">
        <v>193</v>
      </c>
      <c r="H93" s="7">
        <f t="shared" si="8"/>
        <v>-5000</v>
      </c>
      <c r="I93" s="30">
        <f t="shared" si="9"/>
        <v>1.0204081632653061</v>
      </c>
      <c r="K93" t="s">
        <v>198</v>
      </c>
      <c r="L93">
        <v>3</v>
      </c>
      <c r="M93" s="2">
        <v>490</v>
      </c>
    </row>
    <row r="94" spans="2:13" ht="12.75">
      <c r="B94" s="201">
        <v>1500</v>
      </c>
      <c r="C94" s="1" t="s">
        <v>213</v>
      </c>
      <c r="D94" s="20" t="s">
        <v>17</v>
      </c>
      <c r="E94" s="1" t="s">
        <v>206</v>
      </c>
      <c r="F94" s="101" t="s">
        <v>214</v>
      </c>
      <c r="G94" s="35" t="s">
        <v>193</v>
      </c>
      <c r="H94" s="7">
        <f t="shared" si="8"/>
        <v>-6500</v>
      </c>
      <c r="I94" s="30">
        <f t="shared" si="9"/>
        <v>3.061224489795918</v>
      </c>
      <c r="K94" t="s">
        <v>198</v>
      </c>
      <c r="L94">
        <v>3</v>
      </c>
      <c r="M94" s="2">
        <v>490</v>
      </c>
    </row>
    <row r="95" spans="1:13" s="75" customFormat="1" ht="12.75">
      <c r="A95" s="19"/>
      <c r="B95" s="210">
        <f>SUM(B89:B94)</f>
        <v>6500</v>
      </c>
      <c r="C95" s="19" t="s">
        <v>961</v>
      </c>
      <c r="D95" s="19"/>
      <c r="E95" s="19"/>
      <c r="F95" s="98"/>
      <c r="G95" s="26"/>
      <c r="H95" s="73">
        <v>0</v>
      </c>
      <c r="I95" s="74">
        <f>+B95/M95</f>
        <v>13.26530612244898</v>
      </c>
      <c r="M95" s="2">
        <v>490</v>
      </c>
    </row>
    <row r="96" spans="2:13" ht="12.75">
      <c r="B96" s="201"/>
      <c r="H96" s="7">
        <f t="shared" si="8"/>
        <v>0</v>
      </c>
      <c r="I96" s="30">
        <f t="shared" si="9"/>
        <v>0</v>
      </c>
      <c r="M96" s="2">
        <v>490</v>
      </c>
    </row>
    <row r="97" spans="2:13" ht="12.75">
      <c r="B97" s="201"/>
      <c r="H97" s="7">
        <f>H96-B97</f>
        <v>0</v>
      </c>
      <c r="I97" s="30">
        <f t="shared" si="9"/>
        <v>0</v>
      </c>
      <c r="M97" s="2">
        <v>490</v>
      </c>
    </row>
    <row r="98" spans="2:13" ht="12.75">
      <c r="B98" s="201">
        <v>700</v>
      </c>
      <c r="C98" s="1" t="s">
        <v>177</v>
      </c>
      <c r="D98" s="20" t="s">
        <v>17</v>
      </c>
      <c r="E98" s="1" t="s">
        <v>215</v>
      </c>
      <c r="F98" s="101" t="s">
        <v>209</v>
      </c>
      <c r="G98" s="35" t="s">
        <v>166</v>
      </c>
      <c r="H98" s="7">
        <f>H96-B98</f>
        <v>-700</v>
      </c>
      <c r="I98" s="30">
        <v>2</v>
      </c>
      <c r="K98" t="s">
        <v>198</v>
      </c>
      <c r="L98">
        <v>3</v>
      </c>
      <c r="M98" s="2">
        <v>490</v>
      </c>
    </row>
    <row r="99" spans="2:13" ht="12.75">
      <c r="B99" s="201">
        <v>1000</v>
      </c>
      <c r="C99" s="1" t="s">
        <v>177</v>
      </c>
      <c r="D99" s="20" t="s">
        <v>17</v>
      </c>
      <c r="E99" s="1" t="s">
        <v>215</v>
      </c>
      <c r="F99" s="101" t="s">
        <v>209</v>
      </c>
      <c r="G99" s="35" t="s">
        <v>186</v>
      </c>
      <c r="H99" s="7">
        <f>H97-B99</f>
        <v>-1000</v>
      </c>
      <c r="I99" s="30">
        <v>2</v>
      </c>
      <c r="K99" t="s">
        <v>198</v>
      </c>
      <c r="L99">
        <v>3</v>
      </c>
      <c r="M99" s="2">
        <v>490</v>
      </c>
    </row>
    <row r="100" spans="2:13" ht="12.75">
      <c r="B100" s="201">
        <v>1000</v>
      </c>
      <c r="C100" s="1" t="s">
        <v>177</v>
      </c>
      <c r="D100" s="20" t="s">
        <v>17</v>
      </c>
      <c r="E100" s="1" t="s">
        <v>215</v>
      </c>
      <c r="F100" s="101" t="s">
        <v>209</v>
      </c>
      <c r="G100" s="35" t="s">
        <v>193</v>
      </c>
      <c r="H100" s="7">
        <f t="shared" si="8"/>
        <v>-2000</v>
      </c>
      <c r="I100" s="30">
        <v>2</v>
      </c>
      <c r="K100" t="s">
        <v>198</v>
      </c>
      <c r="L100">
        <v>3</v>
      </c>
      <c r="M100" s="2">
        <v>490</v>
      </c>
    </row>
    <row r="101" spans="1:13" s="75" customFormat="1" ht="12.75">
      <c r="A101" s="19"/>
      <c r="B101" s="210">
        <f>SUM(B98:B100)</f>
        <v>2700</v>
      </c>
      <c r="C101" s="19"/>
      <c r="D101" s="19"/>
      <c r="E101" s="19" t="s">
        <v>215</v>
      </c>
      <c r="F101" s="98"/>
      <c r="G101" s="26"/>
      <c r="H101" s="73">
        <v>0</v>
      </c>
      <c r="I101" s="74">
        <f>+B101/M101</f>
        <v>5.510204081632653</v>
      </c>
      <c r="M101" s="2">
        <v>490</v>
      </c>
    </row>
    <row r="102" spans="2:13" ht="12.75">
      <c r="B102" s="201"/>
      <c r="H102" s="7">
        <f t="shared" si="8"/>
        <v>0</v>
      </c>
      <c r="I102" s="30">
        <f>+B102/M102</f>
        <v>0</v>
      </c>
      <c r="M102" s="2">
        <v>490</v>
      </c>
    </row>
    <row r="103" spans="2:13" ht="12.75">
      <c r="B103" s="201"/>
      <c r="H103" s="7">
        <f t="shared" si="8"/>
        <v>0</v>
      </c>
      <c r="I103" s="30">
        <f>+B103/M103</f>
        <v>0</v>
      </c>
      <c r="M103" s="2">
        <v>490</v>
      </c>
    </row>
    <row r="104" spans="2:13" ht="12.75">
      <c r="B104" s="201">
        <v>5000</v>
      </c>
      <c r="C104" s="1" t="s">
        <v>178</v>
      </c>
      <c r="D104" s="20" t="s">
        <v>17</v>
      </c>
      <c r="E104" s="1" t="s">
        <v>206</v>
      </c>
      <c r="F104" s="101" t="s">
        <v>216</v>
      </c>
      <c r="G104" s="35" t="s">
        <v>166</v>
      </c>
      <c r="H104" s="7">
        <f t="shared" si="8"/>
        <v>-5000</v>
      </c>
      <c r="I104" s="30">
        <v>10</v>
      </c>
      <c r="K104" t="s">
        <v>198</v>
      </c>
      <c r="L104">
        <v>3</v>
      </c>
      <c r="M104" s="2">
        <v>490</v>
      </c>
    </row>
    <row r="105" spans="2:13" ht="12.75">
      <c r="B105" s="201">
        <v>5000</v>
      </c>
      <c r="C105" s="1" t="s">
        <v>178</v>
      </c>
      <c r="D105" s="20" t="s">
        <v>17</v>
      </c>
      <c r="E105" s="1" t="s">
        <v>206</v>
      </c>
      <c r="F105" s="101" t="s">
        <v>216</v>
      </c>
      <c r="G105" s="35" t="s">
        <v>186</v>
      </c>
      <c r="H105" s="7">
        <f t="shared" si="8"/>
        <v>-10000</v>
      </c>
      <c r="I105" s="30">
        <v>10</v>
      </c>
      <c r="K105" t="s">
        <v>198</v>
      </c>
      <c r="L105">
        <v>3</v>
      </c>
      <c r="M105" s="2">
        <v>490</v>
      </c>
    </row>
    <row r="106" spans="1:13" s="75" customFormat="1" ht="12.75">
      <c r="A106" s="19"/>
      <c r="B106" s="210">
        <f>SUM(B104:B105)</f>
        <v>10000</v>
      </c>
      <c r="C106" s="19" t="s">
        <v>178</v>
      </c>
      <c r="D106" s="19"/>
      <c r="E106" s="19"/>
      <c r="F106" s="98"/>
      <c r="G106" s="26"/>
      <c r="H106" s="73">
        <v>0</v>
      </c>
      <c r="I106" s="74">
        <f>+B106/M106</f>
        <v>20.408163265306122</v>
      </c>
      <c r="M106" s="2">
        <v>490</v>
      </c>
    </row>
    <row r="107" spans="2:13" ht="12.75">
      <c r="B107" s="291"/>
      <c r="H107" s="7">
        <f t="shared" si="8"/>
        <v>0</v>
      </c>
      <c r="I107" s="30">
        <f>+B107/M107</f>
        <v>0</v>
      </c>
      <c r="M107" s="2">
        <v>490</v>
      </c>
    </row>
    <row r="108" spans="2:13" ht="12.75">
      <c r="B108" s="201"/>
      <c r="C108" s="292"/>
      <c r="H108" s="7">
        <f t="shared" si="8"/>
        <v>0</v>
      </c>
      <c r="I108" s="30">
        <f>+B108/M108</f>
        <v>0</v>
      </c>
      <c r="M108" s="2">
        <v>490</v>
      </c>
    </row>
    <row r="109" spans="2:13" ht="12.75">
      <c r="B109" s="201">
        <v>2000</v>
      </c>
      <c r="C109" s="1" t="s">
        <v>179</v>
      </c>
      <c r="D109" s="20" t="s">
        <v>17</v>
      </c>
      <c r="E109" s="1" t="s">
        <v>206</v>
      </c>
      <c r="F109" s="101" t="s">
        <v>209</v>
      </c>
      <c r="G109" s="35" t="s">
        <v>166</v>
      </c>
      <c r="H109" s="7">
        <f t="shared" si="8"/>
        <v>-2000</v>
      </c>
      <c r="I109" s="30">
        <v>4</v>
      </c>
      <c r="K109" t="s">
        <v>198</v>
      </c>
      <c r="L109">
        <v>3</v>
      </c>
      <c r="M109" s="2">
        <v>490</v>
      </c>
    </row>
    <row r="110" spans="2:13" ht="12.75">
      <c r="B110" s="201">
        <v>2000</v>
      </c>
      <c r="C110" s="1" t="s">
        <v>179</v>
      </c>
      <c r="D110" s="20" t="s">
        <v>17</v>
      </c>
      <c r="E110" s="1" t="s">
        <v>206</v>
      </c>
      <c r="F110" s="101" t="s">
        <v>209</v>
      </c>
      <c r="G110" s="35" t="s">
        <v>186</v>
      </c>
      <c r="H110" s="7">
        <f t="shared" si="8"/>
        <v>-4000</v>
      </c>
      <c r="I110" s="30">
        <v>4</v>
      </c>
      <c r="K110" t="s">
        <v>198</v>
      </c>
      <c r="L110">
        <v>3</v>
      </c>
      <c r="M110" s="2">
        <v>490</v>
      </c>
    </row>
    <row r="111" spans="2:13" ht="12.75">
      <c r="B111" s="201">
        <v>2000</v>
      </c>
      <c r="C111" s="1" t="s">
        <v>179</v>
      </c>
      <c r="D111" s="20" t="s">
        <v>17</v>
      </c>
      <c r="E111" s="1" t="s">
        <v>206</v>
      </c>
      <c r="F111" s="101" t="s">
        <v>209</v>
      </c>
      <c r="G111" s="35" t="s">
        <v>193</v>
      </c>
      <c r="H111" s="7">
        <f t="shared" si="8"/>
        <v>-6000</v>
      </c>
      <c r="I111" s="30">
        <v>4</v>
      </c>
      <c r="K111" t="s">
        <v>198</v>
      </c>
      <c r="L111">
        <v>3</v>
      </c>
      <c r="M111" s="2">
        <v>490</v>
      </c>
    </row>
    <row r="112" spans="1:13" s="75" customFormat="1" ht="12.75">
      <c r="A112" s="19"/>
      <c r="B112" s="210">
        <f>SUM(B109:B111)</f>
        <v>6000</v>
      </c>
      <c r="C112" s="19" t="s">
        <v>179</v>
      </c>
      <c r="D112" s="19"/>
      <c r="E112" s="19"/>
      <c r="F112" s="98"/>
      <c r="G112" s="26"/>
      <c r="H112" s="73">
        <v>0</v>
      </c>
      <c r="I112" s="74">
        <f>+B112/M112</f>
        <v>12.244897959183673</v>
      </c>
      <c r="M112" s="2">
        <v>490</v>
      </c>
    </row>
    <row r="113" spans="2:13" ht="12.75">
      <c r="B113" s="201"/>
      <c r="H113" s="7">
        <f aca="true" t="shared" si="10" ref="H113:H173">H112-B113</f>
        <v>0</v>
      </c>
      <c r="I113" s="30">
        <f aca="true" t="shared" si="11" ref="I113:I138">+B113/M113</f>
        <v>0</v>
      </c>
      <c r="M113" s="2">
        <v>490</v>
      </c>
    </row>
    <row r="114" spans="2:13" ht="12.75">
      <c r="B114" s="201"/>
      <c r="H114" s="7">
        <f t="shared" si="10"/>
        <v>0</v>
      </c>
      <c r="I114" s="30">
        <f t="shared" si="11"/>
        <v>0</v>
      </c>
      <c r="M114" s="2">
        <v>490</v>
      </c>
    </row>
    <row r="115" spans="2:13" ht="12.75">
      <c r="B115" s="201">
        <v>1000</v>
      </c>
      <c r="C115" s="1" t="s">
        <v>180</v>
      </c>
      <c r="D115" s="20" t="s">
        <v>17</v>
      </c>
      <c r="E115" s="1" t="s">
        <v>217</v>
      </c>
      <c r="F115" s="101" t="s">
        <v>209</v>
      </c>
      <c r="G115" s="35" t="s">
        <v>166</v>
      </c>
      <c r="H115" s="7">
        <f t="shared" si="10"/>
        <v>-1000</v>
      </c>
      <c r="I115" s="30">
        <v>2</v>
      </c>
      <c r="K115" t="s">
        <v>198</v>
      </c>
      <c r="L115">
        <v>3</v>
      </c>
      <c r="M115" s="2">
        <v>490</v>
      </c>
    </row>
    <row r="116" spans="2:13" ht="12.75">
      <c r="B116" s="201">
        <v>1000</v>
      </c>
      <c r="C116" s="1" t="s">
        <v>180</v>
      </c>
      <c r="D116" s="20" t="s">
        <v>17</v>
      </c>
      <c r="E116" s="1" t="s">
        <v>217</v>
      </c>
      <c r="F116" s="101" t="s">
        <v>209</v>
      </c>
      <c r="G116" s="35" t="s">
        <v>186</v>
      </c>
      <c r="H116" s="7">
        <f t="shared" si="10"/>
        <v>-2000</v>
      </c>
      <c r="I116" s="30">
        <v>2</v>
      </c>
      <c r="K116" t="s">
        <v>198</v>
      </c>
      <c r="L116">
        <v>3</v>
      </c>
      <c r="M116" s="2">
        <v>490</v>
      </c>
    </row>
    <row r="117" spans="1:13" s="75" customFormat="1" ht="12.75">
      <c r="A117" s="19"/>
      <c r="B117" s="210">
        <f>SUM(B115:B116)</f>
        <v>2000</v>
      </c>
      <c r="C117" s="19"/>
      <c r="D117" s="19"/>
      <c r="E117" s="19" t="s">
        <v>217</v>
      </c>
      <c r="F117" s="98"/>
      <c r="G117" s="26"/>
      <c r="H117" s="73">
        <v>0</v>
      </c>
      <c r="I117" s="74">
        <f>+B117/M117</f>
        <v>4.081632653061225</v>
      </c>
      <c r="M117" s="2">
        <v>490</v>
      </c>
    </row>
    <row r="118" spans="2:13" ht="12.75">
      <c r="B118" s="201"/>
      <c r="H118" s="7">
        <f t="shared" si="10"/>
        <v>0</v>
      </c>
      <c r="I118" s="30">
        <f t="shared" si="11"/>
        <v>0</v>
      </c>
      <c r="M118" s="2">
        <v>490</v>
      </c>
    </row>
    <row r="119" spans="2:13" ht="12.75">
      <c r="B119" s="201"/>
      <c r="H119" s="7">
        <f t="shared" si="10"/>
        <v>0</v>
      </c>
      <c r="I119" s="30">
        <f t="shared" si="11"/>
        <v>0</v>
      </c>
      <c r="M119" s="2">
        <v>490</v>
      </c>
    </row>
    <row r="120" spans="2:13" ht="12.75">
      <c r="B120" s="201"/>
      <c r="H120" s="7">
        <f t="shared" si="10"/>
        <v>0</v>
      </c>
      <c r="I120" s="30">
        <f t="shared" si="11"/>
        <v>0</v>
      </c>
      <c r="M120" s="2">
        <v>490</v>
      </c>
    </row>
    <row r="121" spans="2:13" ht="12.75">
      <c r="B121" s="201"/>
      <c r="H121" s="7">
        <f t="shared" si="10"/>
        <v>0</v>
      </c>
      <c r="I121" s="30">
        <f t="shared" si="11"/>
        <v>0</v>
      </c>
      <c r="M121" s="2">
        <v>490</v>
      </c>
    </row>
    <row r="122" spans="1:13" s="75" customFormat="1" ht="12.75">
      <c r="A122" s="19"/>
      <c r="B122" s="210">
        <f>+B125+B130+B136+B141+B146</f>
        <v>13600</v>
      </c>
      <c r="C122" s="71" t="s">
        <v>39</v>
      </c>
      <c r="D122" s="80" t="s">
        <v>38</v>
      </c>
      <c r="E122" s="71" t="s">
        <v>28</v>
      </c>
      <c r="F122" s="106" t="s">
        <v>40</v>
      </c>
      <c r="G122" s="72" t="s">
        <v>41</v>
      </c>
      <c r="H122" s="73"/>
      <c r="I122" s="74">
        <f>+B122/M122</f>
        <v>27.755102040816325</v>
      </c>
      <c r="J122" s="74"/>
      <c r="K122" s="74"/>
      <c r="M122" s="2">
        <v>490</v>
      </c>
    </row>
    <row r="123" spans="2:13" ht="12.75">
      <c r="B123" s="201"/>
      <c r="H123" s="7">
        <f t="shared" si="10"/>
        <v>0</v>
      </c>
      <c r="I123" s="30">
        <f t="shared" si="11"/>
        <v>0</v>
      </c>
      <c r="M123" s="2">
        <v>490</v>
      </c>
    </row>
    <row r="124" spans="2:13" ht="12.75">
      <c r="B124" s="201">
        <v>2500</v>
      </c>
      <c r="C124" s="1" t="s">
        <v>30</v>
      </c>
      <c r="D124" s="20" t="s">
        <v>17</v>
      </c>
      <c r="E124" s="1" t="s">
        <v>218</v>
      </c>
      <c r="F124" s="101" t="s">
        <v>219</v>
      </c>
      <c r="G124" s="35" t="s">
        <v>166</v>
      </c>
      <c r="H124" s="7">
        <f t="shared" si="10"/>
        <v>-2500</v>
      </c>
      <c r="I124" s="30">
        <f t="shared" si="11"/>
        <v>5.1020408163265305</v>
      </c>
      <c r="K124" t="s">
        <v>30</v>
      </c>
      <c r="L124">
        <v>4</v>
      </c>
      <c r="M124" s="2">
        <v>490</v>
      </c>
    </row>
    <row r="125" spans="1:13" s="75" customFormat="1" ht="12.75">
      <c r="A125" s="19"/>
      <c r="B125" s="210">
        <f>SUM(B124)</f>
        <v>2500</v>
      </c>
      <c r="C125" s="19" t="s">
        <v>30</v>
      </c>
      <c r="D125" s="19"/>
      <c r="E125" s="19"/>
      <c r="F125" s="98"/>
      <c r="G125" s="26"/>
      <c r="H125" s="73">
        <v>0</v>
      </c>
      <c r="I125" s="74">
        <f>+B125/M125</f>
        <v>5.1020408163265305</v>
      </c>
      <c r="M125" s="2">
        <v>490</v>
      </c>
    </row>
    <row r="126" spans="2:13" ht="12.75">
      <c r="B126" s="201"/>
      <c r="H126" s="7">
        <f t="shared" si="10"/>
        <v>0</v>
      </c>
      <c r="I126" s="30">
        <f t="shared" si="11"/>
        <v>0</v>
      </c>
      <c r="M126" s="2">
        <v>490</v>
      </c>
    </row>
    <row r="127" spans="2:13" ht="12.75">
      <c r="B127" s="201"/>
      <c r="H127" s="7">
        <f t="shared" si="10"/>
        <v>0</v>
      </c>
      <c r="I127" s="30">
        <f t="shared" si="11"/>
        <v>0</v>
      </c>
      <c r="M127" s="2">
        <v>490</v>
      </c>
    </row>
    <row r="128" spans="2:13" ht="12.75">
      <c r="B128" s="208">
        <v>1300</v>
      </c>
      <c r="C128" s="1" t="s">
        <v>220</v>
      </c>
      <c r="D128" s="20" t="s">
        <v>17</v>
      </c>
      <c r="E128" s="1" t="s">
        <v>168</v>
      </c>
      <c r="F128" s="101" t="s">
        <v>221</v>
      </c>
      <c r="G128" s="39" t="s">
        <v>166</v>
      </c>
      <c r="H128" s="7">
        <f t="shared" si="10"/>
        <v>-1300</v>
      </c>
      <c r="I128" s="30">
        <f t="shared" si="11"/>
        <v>2.6530612244897958</v>
      </c>
      <c r="J128" s="23"/>
      <c r="K128" t="s">
        <v>218</v>
      </c>
      <c r="L128">
        <v>4</v>
      </c>
      <c r="M128" s="2">
        <v>490</v>
      </c>
    </row>
    <row r="129" spans="2:13" ht="12.75">
      <c r="B129" s="201">
        <v>1000</v>
      </c>
      <c r="C129" s="20" t="s">
        <v>222</v>
      </c>
      <c r="D129" s="20" t="s">
        <v>17</v>
      </c>
      <c r="E129" s="1" t="s">
        <v>168</v>
      </c>
      <c r="F129" s="101" t="s">
        <v>223</v>
      </c>
      <c r="G129" s="35" t="s">
        <v>186</v>
      </c>
      <c r="H129" s="7">
        <f t="shared" si="10"/>
        <v>-2300</v>
      </c>
      <c r="I129" s="30">
        <f t="shared" si="11"/>
        <v>2.0408163265306123</v>
      </c>
      <c r="K129" t="s">
        <v>218</v>
      </c>
      <c r="L129">
        <v>4</v>
      </c>
      <c r="M129" s="2">
        <v>490</v>
      </c>
    </row>
    <row r="130" spans="1:13" s="75" customFormat="1" ht="12.75">
      <c r="A130" s="19"/>
      <c r="B130" s="293">
        <f>SUM(B128:B129)</f>
        <v>2300</v>
      </c>
      <c r="C130" s="19" t="s">
        <v>961</v>
      </c>
      <c r="D130" s="19"/>
      <c r="E130" s="19"/>
      <c r="F130" s="98"/>
      <c r="G130" s="26"/>
      <c r="H130" s="73">
        <v>0</v>
      </c>
      <c r="I130" s="74">
        <f>+B130/M130</f>
        <v>4.6938775510204085</v>
      </c>
      <c r="M130" s="2">
        <v>490</v>
      </c>
    </row>
    <row r="131" spans="2:13" ht="12.75">
      <c r="B131" s="268"/>
      <c r="H131" s="7">
        <f t="shared" si="10"/>
        <v>0</v>
      </c>
      <c r="I131" s="30">
        <f t="shared" si="11"/>
        <v>0</v>
      </c>
      <c r="M131" s="2">
        <v>490</v>
      </c>
    </row>
    <row r="132" spans="2:13" ht="12.75">
      <c r="B132" s="201"/>
      <c r="H132" s="7">
        <f t="shared" si="10"/>
        <v>0</v>
      </c>
      <c r="I132" s="30">
        <f t="shared" si="11"/>
        <v>0</v>
      </c>
      <c r="M132" s="2">
        <v>490</v>
      </c>
    </row>
    <row r="133" spans="2:13" ht="12.75">
      <c r="B133" s="208">
        <v>1400</v>
      </c>
      <c r="C133" s="20" t="s">
        <v>177</v>
      </c>
      <c r="D133" s="20" t="s">
        <v>17</v>
      </c>
      <c r="E133" s="40" t="s">
        <v>215</v>
      </c>
      <c r="F133" s="101" t="s">
        <v>223</v>
      </c>
      <c r="G133" s="41" t="s">
        <v>166</v>
      </c>
      <c r="H133" s="7">
        <f t="shared" si="10"/>
        <v>-1400</v>
      </c>
      <c r="I133" s="30">
        <v>2.8</v>
      </c>
      <c r="K133" t="s">
        <v>218</v>
      </c>
      <c r="L133">
        <v>4</v>
      </c>
      <c r="M133" s="2">
        <v>490</v>
      </c>
    </row>
    <row r="134" spans="2:13" ht="12.75">
      <c r="B134" s="201">
        <v>600</v>
      </c>
      <c r="C134" s="1" t="s">
        <v>177</v>
      </c>
      <c r="D134" s="20" t="s">
        <v>17</v>
      </c>
      <c r="E134" s="1" t="s">
        <v>215</v>
      </c>
      <c r="F134" s="101" t="s">
        <v>223</v>
      </c>
      <c r="G134" s="35" t="s">
        <v>186</v>
      </c>
      <c r="H134" s="7">
        <f t="shared" si="10"/>
        <v>-2000</v>
      </c>
      <c r="I134" s="30">
        <v>1.2</v>
      </c>
      <c r="K134" t="s">
        <v>218</v>
      </c>
      <c r="L134">
        <v>4</v>
      </c>
      <c r="M134" s="2">
        <v>490</v>
      </c>
    </row>
    <row r="135" spans="2:13" ht="12.75">
      <c r="B135" s="201">
        <v>800</v>
      </c>
      <c r="C135" s="1" t="s">
        <v>177</v>
      </c>
      <c r="D135" s="20" t="s">
        <v>17</v>
      </c>
      <c r="E135" s="1" t="s">
        <v>215</v>
      </c>
      <c r="F135" s="101" t="s">
        <v>223</v>
      </c>
      <c r="G135" s="35" t="s">
        <v>193</v>
      </c>
      <c r="H135" s="7">
        <f t="shared" si="10"/>
        <v>-2800</v>
      </c>
      <c r="I135" s="30">
        <v>1.6</v>
      </c>
      <c r="K135" t="s">
        <v>218</v>
      </c>
      <c r="L135">
        <v>4</v>
      </c>
      <c r="M135" s="2">
        <v>490</v>
      </c>
    </row>
    <row r="136" spans="1:13" s="75" customFormat="1" ht="12.75">
      <c r="A136" s="19"/>
      <c r="B136" s="210">
        <f>SUM(B133:B135)</f>
        <v>2800</v>
      </c>
      <c r="C136" s="19"/>
      <c r="D136" s="19"/>
      <c r="E136" s="19" t="s">
        <v>215</v>
      </c>
      <c r="F136" s="98"/>
      <c r="G136" s="26"/>
      <c r="H136" s="73">
        <v>0</v>
      </c>
      <c r="I136" s="74">
        <f>+B136/M136</f>
        <v>5.714285714285714</v>
      </c>
      <c r="M136" s="2">
        <v>490</v>
      </c>
    </row>
    <row r="137" spans="2:13" ht="12.75">
      <c r="B137" s="201"/>
      <c r="H137" s="7">
        <f t="shared" si="10"/>
        <v>0</v>
      </c>
      <c r="I137" s="30">
        <f t="shared" si="11"/>
        <v>0</v>
      </c>
      <c r="M137" s="2">
        <v>490</v>
      </c>
    </row>
    <row r="138" spans="2:13" ht="12.75">
      <c r="B138" s="201"/>
      <c r="H138" s="7">
        <f t="shared" si="10"/>
        <v>0</v>
      </c>
      <c r="I138" s="30">
        <f t="shared" si="11"/>
        <v>0</v>
      </c>
      <c r="J138" s="23"/>
      <c r="M138" s="2">
        <v>490</v>
      </c>
    </row>
    <row r="139" spans="2:13" ht="12.75">
      <c r="B139" s="208">
        <v>2000</v>
      </c>
      <c r="C139" s="20" t="s">
        <v>179</v>
      </c>
      <c r="D139" s="20" t="s">
        <v>17</v>
      </c>
      <c r="E139" s="20" t="s">
        <v>168</v>
      </c>
      <c r="F139" s="101" t="s">
        <v>223</v>
      </c>
      <c r="G139" s="38" t="s">
        <v>166</v>
      </c>
      <c r="H139" s="7">
        <f t="shared" si="10"/>
        <v>-2000</v>
      </c>
      <c r="I139" s="30">
        <v>4</v>
      </c>
      <c r="K139" t="s">
        <v>218</v>
      </c>
      <c r="L139">
        <v>4</v>
      </c>
      <c r="M139" s="2">
        <v>490</v>
      </c>
    </row>
    <row r="140" spans="2:13" ht="12.75">
      <c r="B140" s="201">
        <v>2000</v>
      </c>
      <c r="C140" s="288" t="s">
        <v>179</v>
      </c>
      <c r="D140" s="20" t="s">
        <v>17</v>
      </c>
      <c r="E140" s="288" t="s">
        <v>168</v>
      </c>
      <c r="F140" s="101" t="s">
        <v>223</v>
      </c>
      <c r="G140" s="35" t="s">
        <v>186</v>
      </c>
      <c r="H140" s="7">
        <f t="shared" si="10"/>
        <v>-4000</v>
      </c>
      <c r="I140" s="30">
        <v>4</v>
      </c>
      <c r="J140" s="289"/>
      <c r="K140" t="s">
        <v>218</v>
      </c>
      <c r="L140">
        <v>4</v>
      </c>
      <c r="M140" s="2">
        <v>490</v>
      </c>
    </row>
    <row r="141" spans="1:13" s="75" customFormat="1" ht="12.75">
      <c r="A141" s="19"/>
      <c r="B141" s="210">
        <f>SUM(B139:B140)</f>
        <v>4000</v>
      </c>
      <c r="C141" s="19" t="s">
        <v>179</v>
      </c>
      <c r="D141" s="19"/>
      <c r="E141" s="19"/>
      <c r="F141" s="98"/>
      <c r="G141" s="26"/>
      <c r="H141" s="73">
        <v>0</v>
      </c>
      <c r="I141" s="74">
        <f>+B141/M141</f>
        <v>8.16326530612245</v>
      </c>
      <c r="M141" s="2">
        <v>490</v>
      </c>
    </row>
    <row r="142" spans="2:13" ht="12.75">
      <c r="B142" s="201"/>
      <c r="H142" s="7">
        <f t="shared" si="10"/>
        <v>0</v>
      </c>
      <c r="I142" s="30">
        <f>+B142/M142</f>
        <v>0</v>
      </c>
      <c r="M142" s="2">
        <v>490</v>
      </c>
    </row>
    <row r="143" spans="2:13" ht="12.75">
      <c r="B143" s="201"/>
      <c r="H143" s="7">
        <f t="shared" si="10"/>
        <v>0</v>
      </c>
      <c r="I143" s="30">
        <f>+B143/M143</f>
        <v>0</v>
      </c>
      <c r="M143" s="2">
        <v>490</v>
      </c>
    </row>
    <row r="144" spans="1:13" ht="12.75">
      <c r="A144" s="20"/>
      <c r="B144" s="208">
        <v>1000</v>
      </c>
      <c r="C144" s="20" t="s">
        <v>180</v>
      </c>
      <c r="D144" s="20" t="s">
        <v>17</v>
      </c>
      <c r="E144" s="20" t="s">
        <v>181</v>
      </c>
      <c r="F144" s="101" t="s">
        <v>223</v>
      </c>
      <c r="G144" s="38" t="s">
        <v>166</v>
      </c>
      <c r="H144" s="7">
        <f t="shared" si="10"/>
        <v>-1000</v>
      </c>
      <c r="I144" s="30">
        <v>2</v>
      </c>
      <c r="J144" s="23"/>
      <c r="K144" t="s">
        <v>218</v>
      </c>
      <c r="L144">
        <v>4</v>
      </c>
      <c r="M144" s="2">
        <v>490</v>
      </c>
    </row>
    <row r="145" spans="2:13" ht="12.75">
      <c r="B145" s="201">
        <v>1000</v>
      </c>
      <c r="C145" s="1" t="s">
        <v>180</v>
      </c>
      <c r="D145" s="20" t="s">
        <v>17</v>
      </c>
      <c r="E145" s="1" t="s">
        <v>181</v>
      </c>
      <c r="F145" s="101" t="s">
        <v>223</v>
      </c>
      <c r="G145" s="35" t="s">
        <v>186</v>
      </c>
      <c r="H145" s="7">
        <f t="shared" si="10"/>
        <v>-2000</v>
      </c>
      <c r="I145" s="30">
        <v>2</v>
      </c>
      <c r="K145" t="s">
        <v>218</v>
      </c>
      <c r="L145">
        <v>4</v>
      </c>
      <c r="M145" s="2">
        <v>490</v>
      </c>
    </row>
    <row r="146" spans="1:13" s="75" customFormat="1" ht="12.75">
      <c r="A146" s="19"/>
      <c r="B146" s="210">
        <f>SUM(B144:B145)</f>
        <v>2000</v>
      </c>
      <c r="C146" s="19"/>
      <c r="D146" s="19"/>
      <c r="E146" s="19" t="s">
        <v>181</v>
      </c>
      <c r="F146" s="98"/>
      <c r="G146" s="26"/>
      <c r="H146" s="73">
        <v>0</v>
      </c>
      <c r="I146" s="74">
        <f aca="true" t="shared" si="12" ref="I146:I152">+B146/M146</f>
        <v>4.081632653061225</v>
      </c>
      <c r="M146" s="2">
        <v>490</v>
      </c>
    </row>
    <row r="147" spans="2:13" ht="12.75">
      <c r="B147" s="201"/>
      <c r="H147" s="7">
        <f t="shared" si="10"/>
        <v>0</v>
      </c>
      <c r="I147" s="30">
        <f t="shared" si="12"/>
        <v>0</v>
      </c>
      <c r="M147" s="2">
        <v>490</v>
      </c>
    </row>
    <row r="148" spans="2:13" ht="12.75">
      <c r="B148" s="201"/>
      <c r="H148" s="7">
        <f t="shared" si="10"/>
        <v>0</v>
      </c>
      <c r="I148" s="30">
        <f t="shared" si="12"/>
        <v>0</v>
      </c>
      <c r="M148" s="2">
        <v>490</v>
      </c>
    </row>
    <row r="149" spans="2:13" ht="12.75">
      <c r="B149" s="201"/>
      <c r="H149" s="7">
        <f t="shared" si="10"/>
        <v>0</v>
      </c>
      <c r="I149" s="30">
        <f t="shared" si="12"/>
        <v>0</v>
      </c>
      <c r="M149" s="2">
        <v>490</v>
      </c>
    </row>
    <row r="150" spans="2:13" ht="12.75">
      <c r="B150" s="201"/>
      <c r="H150" s="7">
        <f t="shared" si="10"/>
        <v>0</v>
      </c>
      <c r="I150" s="30">
        <f t="shared" si="12"/>
        <v>0</v>
      </c>
      <c r="M150" s="2">
        <v>490</v>
      </c>
    </row>
    <row r="151" spans="1:13" s="75" customFormat="1" ht="12.75">
      <c r="A151" s="19"/>
      <c r="B151" s="210">
        <f>+B168+B174+B179+B185+B190+B159</f>
        <v>46200</v>
      </c>
      <c r="C151" s="71" t="s">
        <v>42</v>
      </c>
      <c r="D151" s="80" t="s">
        <v>45</v>
      </c>
      <c r="E151" s="71" t="s">
        <v>43</v>
      </c>
      <c r="F151" s="106" t="s">
        <v>44</v>
      </c>
      <c r="G151" s="72" t="s">
        <v>41</v>
      </c>
      <c r="H151" s="73"/>
      <c r="I151" s="74">
        <f t="shared" si="12"/>
        <v>94.28571428571429</v>
      </c>
      <c r="J151" s="74"/>
      <c r="K151" s="74"/>
      <c r="M151" s="2">
        <v>490</v>
      </c>
    </row>
    <row r="152" spans="2:13" ht="12.75">
      <c r="B152" s="201"/>
      <c r="H152" s="7">
        <f t="shared" si="10"/>
        <v>0</v>
      </c>
      <c r="I152" s="30">
        <f t="shared" si="12"/>
        <v>0</v>
      </c>
      <c r="M152" s="2">
        <v>490</v>
      </c>
    </row>
    <row r="153" spans="2:13" ht="12.75">
      <c r="B153" s="201">
        <v>3000</v>
      </c>
      <c r="C153" s="1" t="s">
        <v>30</v>
      </c>
      <c r="D153" s="20" t="s">
        <v>17</v>
      </c>
      <c r="E153" s="1" t="s">
        <v>160</v>
      </c>
      <c r="F153" s="101" t="s">
        <v>224</v>
      </c>
      <c r="G153" s="35" t="s">
        <v>186</v>
      </c>
      <c r="H153" s="7">
        <f t="shared" si="10"/>
        <v>-3000</v>
      </c>
      <c r="I153" s="30">
        <v>6</v>
      </c>
      <c r="K153" t="s">
        <v>30</v>
      </c>
      <c r="L153">
        <v>5</v>
      </c>
      <c r="M153" s="2">
        <v>490</v>
      </c>
    </row>
    <row r="154" spans="2:13" ht="12.75">
      <c r="B154" s="201">
        <v>3000</v>
      </c>
      <c r="C154" s="1" t="s">
        <v>30</v>
      </c>
      <c r="D154" s="20" t="s">
        <v>17</v>
      </c>
      <c r="E154" s="1" t="s">
        <v>225</v>
      </c>
      <c r="F154" s="101" t="s">
        <v>226</v>
      </c>
      <c r="G154" s="35" t="s">
        <v>186</v>
      </c>
      <c r="H154" s="7">
        <f t="shared" si="10"/>
        <v>-6000</v>
      </c>
      <c r="I154" s="30">
        <v>6</v>
      </c>
      <c r="K154" t="s">
        <v>30</v>
      </c>
      <c r="L154">
        <v>5</v>
      </c>
      <c r="M154" s="2">
        <v>490</v>
      </c>
    </row>
    <row r="155" spans="2:13" ht="12.75">
      <c r="B155" s="201">
        <v>3000</v>
      </c>
      <c r="C155" s="1" t="s">
        <v>30</v>
      </c>
      <c r="D155" s="20" t="s">
        <v>17</v>
      </c>
      <c r="E155" s="1" t="s">
        <v>160</v>
      </c>
      <c r="F155" s="101" t="s">
        <v>227</v>
      </c>
      <c r="G155" s="35" t="s">
        <v>193</v>
      </c>
      <c r="H155" s="7">
        <f t="shared" si="10"/>
        <v>-9000</v>
      </c>
      <c r="I155" s="30">
        <v>6</v>
      </c>
      <c r="K155" t="s">
        <v>30</v>
      </c>
      <c r="L155">
        <v>5</v>
      </c>
      <c r="M155" s="2">
        <v>490</v>
      </c>
    </row>
    <row r="156" spans="2:13" ht="12.75">
      <c r="B156" s="201">
        <v>3000</v>
      </c>
      <c r="C156" s="1" t="s">
        <v>30</v>
      </c>
      <c r="D156" s="20" t="s">
        <v>17</v>
      </c>
      <c r="E156" s="1" t="s">
        <v>225</v>
      </c>
      <c r="F156" s="101" t="s">
        <v>228</v>
      </c>
      <c r="G156" s="35" t="s">
        <v>193</v>
      </c>
      <c r="H156" s="7">
        <f t="shared" si="10"/>
        <v>-12000</v>
      </c>
      <c r="I156" s="30">
        <v>6</v>
      </c>
      <c r="K156" t="s">
        <v>30</v>
      </c>
      <c r="L156">
        <v>5</v>
      </c>
      <c r="M156" s="2">
        <v>490</v>
      </c>
    </row>
    <row r="157" spans="2:13" ht="12.75">
      <c r="B157" s="201">
        <v>3000</v>
      </c>
      <c r="C157" s="1" t="s">
        <v>30</v>
      </c>
      <c r="D157" s="20" t="s">
        <v>17</v>
      </c>
      <c r="E157" s="1" t="s">
        <v>225</v>
      </c>
      <c r="F157" s="101" t="s">
        <v>229</v>
      </c>
      <c r="G157" s="35" t="s">
        <v>230</v>
      </c>
      <c r="H157" s="7">
        <f t="shared" si="10"/>
        <v>-15000</v>
      </c>
      <c r="I157" s="30">
        <v>6</v>
      </c>
      <c r="K157" t="s">
        <v>30</v>
      </c>
      <c r="L157">
        <v>5</v>
      </c>
      <c r="M157" s="2">
        <v>490</v>
      </c>
    </row>
    <row r="158" spans="2:13" ht="12.75">
      <c r="B158" s="201">
        <v>3000</v>
      </c>
      <c r="C158" s="1" t="s">
        <v>30</v>
      </c>
      <c r="D158" s="20" t="s">
        <v>17</v>
      </c>
      <c r="E158" s="1" t="s">
        <v>160</v>
      </c>
      <c r="F158" s="101" t="s">
        <v>231</v>
      </c>
      <c r="G158" s="35" t="s">
        <v>230</v>
      </c>
      <c r="H158" s="7">
        <f t="shared" si="10"/>
        <v>-18000</v>
      </c>
      <c r="I158" s="30">
        <v>6</v>
      </c>
      <c r="K158" t="s">
        <v>30</v>
      </c>
      <c r="L158">
        <v>5</v>
      </c>
      <c r="M158" s="2">
        <v>490</v>
      </c>
    </row>
    <row r="159" spans="1:13" s="75" customFormat="1" ht="12.75">
      <c r="A159" s="19"/>
      <c r="B159" s="210">
        <f>SUM(B153:B158)</f>
        <v>18000</v>
      </c>
      <c r="C159" s="19" t="s">
        <v>30</v>
      </c>
      <c r="D159" s="19"/>
      <c r="E159" s="19"/>
      <c r="F159" s="98"/>
      <c r="G159" s="26"/>
      <c r="H159" s="73">
        <v>0</v>
      </c>
      <c r="I159" s="74">
        <f aca="true" t="shared" si="13" ref="I159:I170">+B159/M159</f>
        <v>36.734693877551024</v>
      </c>
      <c r="M159" s="2">
        <v>490</v>
      </c>
    </row>
    <row r="160" spans="2:13" ht="12.75">
      <c r="B160" s="201"/>
      <c r="H160" s="7">
        <f t="shared" si="10"/>
        <v>0</v>
      </c>
      <c r="I160" s="30">
        <f t="shared" si="13"/>
        <v>0</v>
      </c>
      <c r="M160" s="2">
        <v>490</v>
      </c>
    </row>
    <row r="161" spans="2:13" ht="12.75">
      <c r="B161" s="201"/>
      <c r="H161" s="7">
        <f t="shared" si="10"/>
        <v>0</v>
      </c>
      <c r="I161" s="30">
        <f t="shared" si="13"/>
        <v>0</v>
      </c>
      <c r="M161" s="2">
        <v>490</v>
      </c>
    </row>
    <row r="162" spans="2:13" ht="12.75">
      <c r="B162" s="201">
        <v>800</v>
      </c>
      <c r="C162" s="1" t="s">
        <v>232</v>
      </c>
      <c r="D162" s="20" t="s">
        <v>17</v>
      </c>
      <c r="E162" s="1" t="s">
        <v>168</v>
      </c>
      <c r="F162" s="101" t="s">
        <v>233</v>
      </c>
      <c r="G162" s="35" t="s">
        <v>186</v>
      </c>
      <c r="H162" s="7">
        <f t="shared" si="10"/>
        <v>-800</v>
      </c>
      <c r="I162" s="30">
        <f t="shared" si="13"/>
        <v>1.6326530612244898</v>
      </c>
      <c r="K162" t="s">
        <v>160</v>
      </c>
      <c r="L162">
        <v>5</v>
      </c>
      <c r="M162" s="2">
        <v>490</v>
      </c>
    </row>
    <row r="163" spans="2:13" ht="12.75">
      <c r="B163" s="201">
        <v>1000</v>
      </c>
      <c r="C163" s="1" t="s">
        <v>234</v>
      </c>
      <c r="D163" s="20" t="s">
        <v>17</v>
      </c>
      <c r="E163" s="1" t="s">
        <v>168</v>
      </c>
      <c r="F163" s="101" t="s">
        <v>233</v>
      </c>
      <c r="G163" s="35" t="s">
        <v>193</v>
      </c>
      <c r="H163" s="7">
        <f t="shared" si="10"/>
        <v>-1800</v>
      </c>
      <c r="I163" s="30">
        <f t="shared" si="13"/>
        <v>2.0408163265306123</v>
      </c>
      <c r="K163" t="s">
        <v>160</v>
      </c>
      <c r="L163">
        <v>5</v>
      </c>
      <c r="M163" s="2">
        <v>490</v>
      </c>
    </row>
    <row r="164" spans="2:13" ht="12.75">
      <c r="B164" s="201">
        <v>1000</v>
      </c>
      <c r="C164" s="1" t="s">
        <v>235</v>
      </c>
      <c r="D164" s="20" t="s">
        <v>17</v>
      </c>
      <c r="E164" s="1" t="s">
        <v>168</v>
      </c>
      <c r="F164" s="101" t="s">
        <v>233</v>
      </c>
      <c r="G164" s="35" t="s">
        <v>193</v>
      </c>
      <c r="H164" s="7">
        <f t="shared" si="10"/>
        <v>-2800</v>
      </c>
      <c r="I164" s="30">
        <f t="shared" si="13"/>
        <v>2.0408163265306123</v>
      </c>
      <c r="K164" t="s">
        <v>160</v>
      </c>
      <c r="L164">
        <v>5</v>
      </c>
      <c r="M164" s="2">
        <v>490</v>
      </c>
    </row>
    <row r="165" spans="2:13" ht="12.75">
      <c r="B165" s="201">
        <v>1000</v>
      </c>
      <c r="C165" s="1" t="s">
        <v>236</v>
      </c>
      <c r="D165" s="20" t="s">
        <v>17</v>
      </c>
      <c r="E165" s="1" t="s">
        <v>168</v>
      </c>
      <c r="F165" s="101" t="s">
        <v>233</v>
      </c>
      <c r="G165" s="35" t="s">
        <v>230</v>
      </c>
      <c r="H165" s="7">
        <f t="shared" si="10"/>
        <v>-3800</v>
      </c>
      <c r="I165" s="30">
        <f t="shared" si="13"/>
        <v>2.0408163265306123</v>
      </c>
      <c r="K165" t="s">
        <v>160</v>
      </c>
      <c r="L165">
        <v>5</v>
      </c>
      <c r="M165" s="2">
        <v>490</v>
      </c>
    </row>
    <row r="166" spans="2:13" ht="12.75">
      <c r="B166" s="201">
        <v>1000</v>
      </c>
      <c r="C166" s="1" t="s">
        <v>237</v>
      </c>
      <c r="D166" s="20" t="s">
        <v>17</v>
      </c>
      <c r="E166" s="1" t="s">
        <v>168</v>
      </c>
      <c r="F166" s="101" t="s">
        <v>233</v>
      </c>
      <c r="G166" s="35" t="s">
        <v>230</v>
      </c>
      <c r="H166" s="7">
        <f t="shared" si="10"/>
        <v>-4800</v>
      </c>
      <c r="I166" s="30">
        <f t="shared" si="13"/>
        <v>2.0408163265306123</v>
      </c>
      <c r="K166" t="s">
        <v>160</v>
      </c>
      <c r="L166">
        <v>5</v>
      </c>
      <c r="M166" s="2">
        <v>490</v>
      </c>
    </row>
    <row r="167" spans="2:13" ht="12.75">
      <c r="B167" s="201">
        <v>800</v>
      </c>
      <c r="C167" s="1" t="s">
        <v>238</v>
      </c>
      <c r="D167" s="20" t="s">
        <v>17</v>
      </c>
      <c r="E167" s="1" t="s">
        <v>168</v>
      </c>
      <c r="F167" s="101" t="s">
        <v>233</v>
      </c>
      <c r="G167" s="35" t="s">
        <v>230</v>
      </c>
      <c r="H167" s="7">
        <f t="shared" si="10"/>
        <v>-5600</v>
      </c>
      <c r="I167" s="30">
        <f t="shared" si="13"/>
        <v>1.6326530612244898</v>
      </c>
      <c r="K167" t="s">
        <v>160</v>
      </c>
      <c r="L167">
        <v>5</v>
      </c>
      <c r="M167" s="2">
        <v>490</v>
      </c>
    </row>
    <row r="168" spans="1:13" s="75" customFormat="1" ht="12.75">
      <c r="A168" s="19"/>
      <c r="B168" s="210">
        <f>SUM(B162:B167)</f>
        <v>5600</v>
      </c>
      <c r="C168" s="19" t="s">
        <v>961</v>
      </c>
      <c r="D168" s="19"/>
      <c r="E168" s="19"/>
      <c r="F168" s="98"/>
      <c r="G168" s="26"/>
      <c r="H168" s="73">
        <v>0</v>
      </c>
      <c r="I168" s="74">
        <f t="shared" si="13"/>
        <v>11.428571428571429</v>
      </c>
      <c r="M168" s="2">
        <v>490</v>
      </c>
    </row>
    <row r="169" spans="2:13" ht="12.75">
      <c r="B169" s="201"/>
      <c r="H169" s="7">
        <f t="shared" si="10"/>
        <v>0</v>
      </c>
      <c r="I169" s="30">
        <f t="shared" si="13"/>
        <v>0</v>
      </c>
      <c r="M169" s="2">
        <v>490</v>
      </c>
    </row>
    <row r="170" spans="2:13" ht="12.75">
      <c r="B170" s="201"/>
      <c r="H170" s="7">
        <f t="shared" si="10"/>
        <v>0</v>
      </c>
      <c r="I170" s="30">
        <f t="shared" si="13"/>
        <v>0</v>
      </c>
      <c r="M170" s="2">
        <v>490</v>
      </c>
    </row>
    <row r="171" spans="2:13" ht="12.75">
      <c r="B171" s="201">
        <v>1500</v>
      </c>
      <c r="C171" s="1" t="s">
        <v>177</v>
      </c>
      <c r="D171" s="20" t="s">
        <v>17</v>
      </c>
      <c r="E171" s="1" t="s">
        <v>215</v>
      </c>
      <c r="F171" s="101" t="s">
        <v>233</v>
      </c>
      <c r="G171" s="35" t="s">
        <v>186</v>
      </c>
      <c r="H171" s="7">
        <f t="shared" si="10"/>
        <v>-1500</v>
      </c>
      <c r="I171" s="30">
        <v>3</v>
      </c>
      <c r="K171" t="s">
        <v>160</v>
      </c>
      <c r="L171">
        <v>5</v>
      </c>
      <c r="M171" s="2">
        <v>490</v>
      </c>
    </row>
    <row r="172" spans="2:13" ht="12.75">
      <c r="B172" s="201">
        <v>1600</v>
      </c>
      <c r="C172" s="1" t="s">
        <v>177</v>
      </c>
      <c r="D172" s="20" t="s">
        <v>17</v>
      </c>
      <c r="E172" s="1" t="s">
        <v>215</v>
      </c>
      <c r="F172" s="101" t="s">
        <v>233</v>
      </c>
      <c r="G172" s="35" t="s">
        <v>193</v>
      </c>
      <c r="H172" s="7">
        <f t="shared" si="10"/>
        <v>-3100</v>
      </c>
      <c r="I172" s="30">
        <v>3.2</v>
      </c>
      <c r="K172" t="s">
        <v>160</v>
      </c>
      <c r="L172">
        <v>5</v>
      </c>
      <c r="M172" s="2">
        <v>490</v>
      </c>
    </row>
    <row r="173" spans="2:13" ht="12.75">
      <c r="B173" s="201">
        <v>1500</v>
      </c>
      <c r="C173" s="1" t="s">
        <v>177</v>
      </c>
      <c r="D173" s="20" t="s">
        <v>17</v>
      </c>
      <c r="E173" s="1" t="s">
        <v>215</v>
      </c>
      <c r="F173" s="101" t="s">
        <v>233</v>
      </c>
      <c r="G173" s="35" t="s">
        <v>230</v>
      </c>
      <c r="H173" s="7">
        <f t="shared" si="10"/>
        <v>-4600</v>
      </c>
      <c r="I173" s="30">
        <v>3</v>
      </c>
      <c r="K173" t="s">
        <v>160</v>
      </c>
      <c r="L173">
        <v>5</v>
      </c>
      <c r="M173" s="2">
        <v>490</v>
      </c>
    </row>
    <row r="174" spans="1:13" s="75" customFormat="1" ht="12.75">
      <c r="A174" s="19"/>
      <c r="B174" s="210">
        <f>SUM(B171:B173)</f>
        <v>4600</v>
      </c>
      <c r="C174" s="19"/>
      <c r="D174" s="19"/>
      <c r="E174" s="19" t="s">
        <v>215</v>
      </c>
      <c r="F174" s="98"/>
      <c r="G174" s="26"/>
      <c r="H174" s="73">
        <v>0</v>
      </c>
      <c r="I174" s="74">
        <f>+B174/M174</f>
        <v>9.387755102040817</v>
      </c>
      <c r="M174" s="2">
        <v>490</v>
      </c>
    </row>
    <row r="175" spans="2:13" ht="12.75">
      <c r="B175" s="201"/>
      <c r="H175" s="7">
        <f aca="true" t="shared" si="14" ref="H175:H214">H174-B175</f>
        <v>0</v>
      </c>
      <c r="I175" s="30">
        <f>+B175/M175</f>
        <v>0</v>
      </c>
      <c r="M175" s="2">
        <v>490</v>
      </c>
    </row>
    <row r="176" spans="2:13" ht="12.75">
      <c r="B176" s="201"/>
      <c r="H176" s="7">
        <f t="shared" si="14"/>
        <v>0</v>
      </c>
      <c r="I176" s="30"/>
      <c r="M176" s="2">
        <v>490</v>
      </c>
    </row>
    <row r="177" spans="2:13" ht="12.75">
      <c r="B177" s="201">
        <v>5000</v>
      </c>
      <c r="C177" s="1" t="s">
        <v>178</v>
      </c>
      <c r="D177" s="20" t="s">
        <v>17</v>
      </c>
      <c r="E177" s="1" t="s">
        <v>168</v>
      </c>
      <c r="F177" s="101" t="s">
        <v>239</v>
      </c>
      <c r="G177" s="35" t="s">
        <v>186</v>
      </c>
      <c r="H177" s="7">
        <f t="shared" si="14"/>
        <v>-5000</v>
      </c>
      <c r="I177" s="30">
        <f>+B177/M177</f>
        <v>10.204081632653061</v>
      </c>
      <c r="J177" s="23"/>
      <c r="K177" t="s">
        <v>160</v>
      </c>
      <c r="L177">
        <v>5</v>
      </c>
      <c r="M177" s="2">
        <v>490</v>
      </c>
    </row>
    <row r="178" spans="1:13" ht="12.75">
      <c r="A178" s="20"/>
      <c r="B178" s="208">
        <v>5000</v>
      </c>
      <c r="C178" s="20" t="s">
        <v>178</v>
      </c>
      <c r="D178" s="20" t="s">
        <v>17</v>
      </c>
      <c r="E178" s="20" t="s">
        <v>168</v>
      </c>
      <c r="F178" s="100" t="s">
        <v>239</v>
      </c>
      <c r="G178" s="38" t="s">
        <v>193</v>
      </c>
      <c r="H178" s="7">
        <f t="shared" si="14"/>
        <v>-10000</v>
      </c>
      <c r="I178" s="30">
        <f>+B178/M178</f>
        <v>10.204081632653061</v>
      </c>
      <c r="J178" s="23"/>
      <c r="K178" s="23" t="s">
        <v>160</v>
      </c>
      <c r="L178" s="23">
        <v>5</v>
      </c>
      <c r="M178" s="2">
        <v>490</v>
      </c>
    </row>
    <row r="179" spans="1:13" s="75" customFormat="1" ht="12.75">
      <c r="A179" s="19"/>
      <c r="B179" s="210">
        <f>SUM(B177:B178)</f>
        <v>10000</v>
      </c>
      <c r="C179" s="19" t="s">
        <v>178</v>
      </c>
      <c r="D179" s="19"/>
      <c r="E179" s="19"/>
      <c r="F179" s="98"/>
      <c r="G179" s="26"/>
      <c r="H179" s="73">
        <v>0</v>
      </c>
      <c r="I179" s="74">
        <f>+B179/M179</f>
        <v>20.408163265306122</v>
      </c>
      <c r="M179" s="2">
        <v>490</v>
      </c>
    </row>
    <row r="180" spans="2:13" ht="12.75">
      <c r="B180" s="201"/>
      <c r="H180" s="7">
        <f t="shared" si="14"/>
        <v>0</v>
      </c>
      <c r="I180" s="30">
        <f>+B180/M180</f>
        <v>0</v>
      </c>
      <c r="M180" s="2">
        <v>490</v>
      </c>
    </row>
    <row r="181" spans="2:13" ht="12.75">
      <c r="B181" s="201"/>
      <c r="H181" s="7">
        <f t="shared" si="14"/>
        <v>0</v>
      </c>
      <c r="I181" s="30">
        <f>+B181/M181</f>
        <v>0</v>
      </c>
      <c r="M181" s="2">
        <v>490</v>
      </c>
    </row>
    <row r="182" spans="2:13" ht="12.75">
      <c r="B182" s="201">
        <v>2000</v>
      </c>
      <c r="C182" s="1" t="s">
        <v>179</v>
      </c>
      <c r="D182" s="20" t="s">
        <v>17</v>
      </c>
      <c r="E182" s="1" t="s">
        <v>168</v>
      </c>
      <c r="F182" s="101" t="s">
        <v>233</v>
      </c>
      <c r="G182" s="35" t="s">
        <v>186</v>
      </c>
      <c r="H182" s="7">
        <f t="shared" si="14"/>
        <v>-2000</v>
      </c>
      <c r="I182" s="30">
        <v>4</v>
      </c>
      <c r="K182" t="s">
        <v>160</v>
      </c>
      <c r="L182">
        <v>5</v>
      </c>
      <c r="M182" s="2">
        <v>490</v>
      </c>
    </row>
    <row r="183" spans="2:13" ht="12.75">
      <c r="B183" s="201">
        <v>2000</v>
      </c>
      <c r="C183" s="1" t="s">
        <v>179</v>
      </c>
      <c r="D183" s="20" t="s">
        <v>17</v>
      </c>
      <c r="E183" s="1" t="s">
        <v>168</v>
      </c>
      <c r="F183" s="101" t="s">
        <v>233</v>
      </c>
      <c r="G183" s="35" t="s">
        <v>193</v>
      </c>
      <c r="H183" s="7">
        <f t="shared" si="14"/>
        <v>-4000</v>
      </c>
      <c r="I183" s="30">
        <v>4</v>
      </c>
      <c r="K183" t="s">
        <v>160</v>
      </c>
      <c r="L183">
        <v>5</v>
      </c>
      <c r="M183" s="2">
        <v>490</v>
      </c>
    </row>
    <row r="184" spans="2:13" ht="12.75">
      <c r="B184" s="201">
        <v>2000</v>
      </c>
      <c r="C184" s="1" t="s">
        <v>179</v>
      </c>
      <c r="D184" s="20" t="s">
        <v>17</v>
      </c>
      <c r="E184" s="1" t="s">
        <v>168</v>
      </c>
      <c r="F184" s="101" t="s">
        <v>233</v>
      </c>
      <c r="G184" s="35" t="s">
        <v>230</v>
      </c>
      <c r="H184" s="7">
        <f t="shared" si="14"/>
        <v>-6000</v>
      </c>
      <c r="I184" s="30">
        <v>4</v>
      </c>
      <c r="K184" t="s">
        <v>160</v>
      </c>
      <c r="L184">
        <v>5</v>
      </c>
      <c r="M184" s="2">
        <v>490</v>
      </c>
    </row>
    <row r="185" spans="1:13" s="75" customFormat="1" ht="12.75">
      <c r="A185" s="19"/>
      <c r="B185" s="210">
        <f>SUM(B182:B184)</f>
        <v>6000</v>
      </c>
      <c r="C185" s="19" t="s">
        <v>179</v>
      </c>
      <c r="D185" s="19"/>
      <c r="E185" s="19"/>
      <c r="F185" s="98"/>
      <c r="G185" s="26"/>
      <c r="H185" s="73">
        <v>0</v>
      </c>
      <c r="I185" s="74">
        <f>+B185/M185</f>
        <v>12.244897959183673</v>
      </c>
      <c r="M185" s="2">
        <v>490</v>
      </c>
    </row>
    <row r="186" spans="2:13" ht="12.75">
      <c r="B186" s="201"/>
      <c r="H186" s="7">
        <f t="shared" si="14"/>
        <v>0</v>
      </c>
      <c r="I186" s="30">
        <f>+B186/M186</f>
        <v>0</v>
      </c>
      <c r="M186" s="2">
        <v>490</v>
      </c>
    </row>
    <row r="187" spans="2:13" ht="12.75">
      <c r="B187" s="201"/>
      <c r="H187" s="7">
        <f t="shared" si="14"/>
        <v>0</v>
      </c>
      <c r="I187" s="30">
        <f>+B187/M187</f>
        <v>0</v>
      </c>
      <c r="M187" s="2">
        <v>490</v>
      </c>
    </row>
    <row r="188" spans="2:13" ht="12.75">
      <c r="B188" s="201">
        <v>1000</v>
      </c>
      <c r="C188" s="1" t="s">
        <v>180</v>
      </c>
      <c r="D188" s="20" t="s">
        <v>17</v>
      </c>
      <c r="E188" s="1" t="s">
        <v>181</v>
      </c>
      <c r="F188" s="101" t="s">
        <v>233</v>
      </c>
      <c r="G188" s="35" t="s">
        <v>193</v>
      </c>
      <c r="H188" s="7">
        <f t="shared" si="14"/>
        <v>-1000</v>
      </c>
      <c r="I188" s="30">
        <v>2</v>
      </c>
      <c r="K188" t="s">
        <v>160</v>
      </c>
      <c r="L188">
        <v>5</v>
      </c>
      <c r="M188" s="2">
        <v>490</v>
      </c>
    </row>
    <row r="189" spans="2:13" ht="12.75">
      <c r="B189" s="201">
        <v>1000</v>
      </c>
      <c r="C189" s="1" t="s">
        <v>180</v>
      </c>
      <c r="D189" s="20" t="s">
        <v>17</v>
      </c>
      <c r="E189" s="1" t="s">
        <v>181</v>
      </c>
      <c r="F189" s="101" t="s">
        <v>233</v>
      </c>
      <c r="G189" s="35" t="s">
        <v>230</v>
      </c>
      <c r="H189" s="7">
        <f t="shared" si="14"/>
        <v>-2000</v>
      </c>
      <c r="I189" s="30">
        <v>2</v>
      </c>
      <c r="K189" t="s">
        <v>160</v>
      </c>
      <c r="L189">
        <v>5</v>
      </c>
      <c r="M189" s="2">
        <v>490</v>
      </c>
    </row>
    <row r="190" spans="1:13" s="75" customFormat="1" ht="12.75">
      <c r="A190" s="19"/>
      <c r="B190" s="210">
        <f>SUM(B188:B189)</f>
        <v>2000</v>
      </c>
      <c r="C190" s="19"/>
      <c r="D190" s="19"/>
      <c r="E190" s="19" t="s">
        <v>181</v>
      </c>
      <c r="F190" s="98"/>
      <c r="G190" s="26"/>
      <c r="H190" s="73">
        <v>0</v>
      </c>
      <c r="I190" s="74">
        <f aca="true" t="shared" si="15" ref="I190:I196">+B190/M190</f>
        <v>4.081632653061225</v>
      </c>
      <c r="M190" s="2">
        <v>490</v>
      </c>
    </row>
    <row r="191" spans="2:13" ht="12.75">
      <c r="B191" s="201"/>
      <c r="H191" s="7">
        <f t="shared" si="14"/>
        <v>0</v>
      </c>
      <c r="I191" s="30">
        <f t="shared" si="15"/>
        <v>0</v>
      </c>
      <c r="M191" s="2">
        <v>490</v>
      </c>
    </row>
    <row r="192" spans="2:13" ht="12.75">
      <c r="B192" s="201"/>
      <c r="H192" s="7">
        <f t="shared" si="14"/>
        <v>0</v>
      </c>
      <c r="I192" s="30">
        <f t="shared" si="15"/>
        <v>0</v>
      </c>
      <c r="M192" s="2">
        <v>490</v>
      </c>
    </row>
    <row r="193" spans="2:13" ht="12.75">
      <c r="B193" s="201"/>
      <c r="H193" s="7">
        <f t="shared" si="14"/>
        <v>0</v>
      </c>
      <c r="I193" s="30">
        <f t="shared" si="15"/>
        <v>0</v>
      </c>
      <c r="M193" s="2">
        <v>490</v>
      </c>
    </row>
    <row r="194" spans="2:13" ht="12.75">
      <c r="B194" s="201"/>
      <c r="H194" s="7">
        <f t="shared" si="14"/>
        <v>0</v>
      </c>
      <c r="I194" s="30">
        <f t="shared" si="15"/>
        <v>0</v>
      </c>
      <c r="M194" s="2">
        <v>490</v>
      </c>
    </row>
    <row r="195" spans="1:13" s="75" customFormat="1" ht="12.75">
      <c r="A195" s="19"/>
      <c r="B195" s="210">
        <f>+B213+B218+B231+B238+B246+B250+B257+B202</f>
        <v>120200</v>
      </c>
      <c r="C195" s="71" t="s">
        <v>46</v>
      </c>
      <c r="D195" s="80" t="s">
        <v>51</v>
      </c>
      <c r="E195" s="71" t="s">
        <v>47</v>
      </c>
      <c r="F195" s="106" t="s">
        <v>48</v>
      </c>
      <c r="G195" s="72" t="s">
        <v>49</v>
      </c>
      <c r="H195" s="73"/>
      <c r="I195" s="74">
        <f t="shared" si="15"/>
        <v>245.30612244897958</v>
      </c>
      <c r="J195" s="74"/>
      <c r="K195" s="74"/>
      <c r="M195" s="2">
        <v>490</v>
      </c>
    </row>
    <row r="196" spans="2:13" ht="12.75">
      <c r="B196" s="201"/>
      <c r="H196" s="7">
        <f t="shared" si="14"/>
        <v>0</v>
      </c>
      <c r="I196" s="30">
        <f t="shared" si="15"/>
        <v>0</v>
      </c>
      <c r="M196" s="2">
        <v>490</v>
      </c>
    </row>
    <row r="197" spans="2:13" ht="12.75">
      <c r="B197" s="201">
        <v>2500</v>
      </c>
      <c r="C197" s="1" t="s">
        <v>30</v>
      </c>
      <c r="D197" s="1" t="s">
        <v>17</v>
      </c>
      <c r="E197" s="1" t="s">
        <v>240</v>
      </c>
      <c r="F197" s="101" t="s">
        <v>241</v>
      </c>
      <c r="G197" s="35" t="s">
        <v>242</v>
      </c>
      <c r="H197" s="7">
        <f t="shared" si="14"/>
        <v>-2500</v>
      </c>
      <c r="I197" s="30">
        <v>5</v>
      </c>
      <c r="K197" t="s">
        <v>30</v>
      </c>
      <c r="L197">
        <v>6</v>
      </c>
      <c r="M197" s="2">
        <v>490</v>
      </c>
    </row>
    <row r="198" spans="2:13" ht="12.75">
      <c r="B198" s="268">
        <v>2500</v>
      </c>
      <c r="C198" s="1" t="s">
        <v>30</v>
      </c>
      <c r="D198" s="1" t="s">
        <v>17</v>
      </c>
      <c r="E198" s="1" t="s">
        <v>240</v>
      </c>
      <c r="F198" s="101" t="s">
        <v>243</v>
      </c>
      <c r="G198" s="35" t="s">
        <v>244</v>
      </c>
      <c r="H198" s="7">
        <f t="shared" si="14"/>
        <v>-5000</v>
      </c>
      <c r="I198" s="30">
        <v>5</v>
      </c>
      <c r="K198" t="s">
        <v>30</v>
      </c>
      <c r="L198">
        <v>6</v>
      </c>
      <c r="M198" s="2">
        <v>490</v>
      </c>
    </row>
    <row r="199" spans="2:13" ht="12.75">
      <c r="B199" s="201">
        <v>2500</v>
      </c>
      <c r="C199" s="1" t="s">
        <v>30</v>
      </c>
      <c r="D199" s="1" t="s">
        <v>17</v>
      </c>
      <c r="E199" s="1" t="s">
        <v>245</v>
      </c>
      <c r="F199" s="101" t="s">
        <v>246</v>
      </c>
      <c r="G199" s="35" t="s">
        <v>247</v>
      </c>
      <c r="H199" s="7">
        <f t="shared" si="14"/>
        <v>-7500</v>
      </c>
      <c r="I199" s="30">
        <v>5</v>
      </c>
      <c r="K199" t="s">
        <v>30</v>
      </c>
      <c r="L199">
        <v>6</v>
      </c>
      <c r="M199" s="2">
        <v>490</v>
      </c>
    </row>
    <row r="200" spans="2:13" ht="12.75">
      <c r="B200" s="201">
        <v>5000</v>
      </c>
      <c r="C200" s="1" t="s">
        <v>30</v>
      </c>
      <c r="D200" s="1" t="s">
        <v>17</v>
      </c>
      <c r="E200" s="1" t="s">
        <v>240</v>
      </c>
      <c r="F200" s="101" t="s">
        <v>248</v>
      </c>
      <c r="G200" s="35" t="s">
        <v>50</v>
      </c>
      <c r="H200" s="7">
        <f t="shared" si="14"/>
        <v>-12500</v>
      </c>
      <c r="I200" s="30">
        <v>10</v>
      </c>
      <c r="K200" t="s">
        <v>30</v>
      </c>
      <c r="L200">
        <v>6</v>
      </c>
      <c r="M200" s="2">
        <v>490</v>
      </c>
    </row>
    <row r="201" spans="2:13" ht="12.75">
      <c r="B201" s="268">
        <v>2500</v>
      </c>
      <c r="C201" s="1" t="s">
        <v>30</v>
      </c>
      <c r="D201" s="1" t="s">
        <v>17</v>
      </c>
      <c r="E201" s="1" t="s">
        <v>240</v>
      </c>
      <c r="F201" s="101" t="s">
        <v>249</v>
      </c>
      <c r="G201" s="35" t="s">
        <v>250</v>
      </c>
      <c r="H201" s="7">
        <f t="shared" si="14"/>
        <v>-15000</v>
      </c>
      <c r="I201" s="30">
        <v>5</v>
      </c>
      <c r="K201" t="s">
        <v>30</v>
      </c>
      <c r="L201">
        <v>6</v>
      </c>
      <c r="M201" s="2">
        <v>490</v>
      </c>
    </row>
    <row r="202" spans="1:13" s="75" customFormat="1" ht="12.75">
      <c r="A202" s="19"/>
      <c r="B202" s="210">
        <f>SUM(B197:B201)</f>
        <v>15000</v>
      </c>
      <c r="C202" s="19" t="s">
        <v>30</v>
      </c>
      <c r="D202" s="19"/>
      <c r="E202" s="19"/>
      <c r="F202" s="98"/>
      <c r="G202" s="26"/>
      <c r="H202" s="73">
        <v>0</v>
      </c>
      <c r="I202" s="74">
        <f>+B202/M202</f>
        <v>30.612244897959183</v>
      </c>
      <c r="M202" s="2">
        <v>490</v>
      </c>
    </row>
    <row r="203" spans="2:13" ht="12.75">
      <c r="B203" s="201"/>
      <c r="H203" s="7">
        <f t="shared" si="14"/>
        <v>0</v>
      </c>
      <c r="I203" s="30">
        <f>+B203/M203</f>
        <v>0</v>
      </c>
      <c r="M203" s="2">
        <v>490</v>
      </c>
    </row>
    <row r="204" spans="2:13" ht="12.75">
      <c r="B204" s="201"/>
      <c r="H204" s="7">
        <f t="shared" si="14"/>
        <v>0</v>
      </c>
      <c r="I204" s="30">
        <f>+B204/M204</f>
        <v>0</v>
      </c>
      <c r="M204" s="2">
        <v>490</v>
      </c>
    </row>
    <row r="205" spans="2:13" ht="12.75">
      <c r="B205" s="201">
        <v>1200</v>
      </c>
      <c r="C205" s="1" t="s">
        <v>251</v>
      </c>
      <c r="D205" s="1" t="s">
        <v>252</v>
      </c>
      <c r="E205" s="1" t="s">
        <v>203</v>
      </c>
      <c r="F205" s="101" t="s">
        <v>253</v>
      </c>
      <c r="G205" s="35" t="s">
        <v>242</v>
      </c>
      <c r="H205" s="7">
        <f t="shared" si="14"/>
        <v>-1200</v>
      </c>
      <c r="I205" s="30">
        <v>2.4</v>
      </c>
      <c r="K205" s="23" t="s">
        <v>240</v>
      </c>
      <c r="L205" s="23">
        <v>6</v>
      </c>
      <c r="M205" s="2">
        <v>490</v>
      </c>
    </row>
    <row r="206" spans="2:13" ht="12.75">
      <c r="B206" s="201">
        <v>1200</v>
      </c>
      <c r="C206" s="1" t="s">
        <v>251</v>
      </c>
      <c r="D206" s="1" t="s">
        <v>252</v>
      </c>
      <c r="E206" s="1" t="s">
        <v>203</v>
      </c>
      <c r="F206" s="101" t="s">
        <v>253</v>
      </c>
      <c r="G206" s="35" t="s">
        <v>244</v>
      </c>
      <c r="H206" s="7">
        <f t="shared" si="14"/>
        <v>-2400</v>
      </c>
      <c r="I206" s="30">
        <v>2.4</v>
      </c>
      <c r="K206" s="23" t="s">
        <v>240</v>
      </c>
      <c r="L206" s="23">
        <v>6</v>
      </c>
      <c r="M206" s="2">
        <v>490</v>
      </c>
    </row>
    <row r="207" spans="1:13" ht="12.75">
      <c r="A207" s="20"/>
      <c r="B207" s="208">
        <v>2000</v>
      </c>
      <c r="C207" s="20" t="s">
        <v>254</v>
      </c>
      <c r="D207" s="1" t="s">
        <v>252</v>
      </c>
      <c r="E207" s="20" t="s">
        <v>203</v>
      </c>
      <c r="F207" s="100" t="s">
        <v>255</v>
      </c>
      <c r="G207" s="38" t="s">
        <v>244</v>
      </c>
      <c r="H207" s="7">
        <f t="shared" si="14"/>
        <v>-4400</v>
      </c>
      <c r="I207" s="81">
        <v>4</v>
      </c>
      <c r="J207" s="23"/>
      <c r="K207" s="23" t="s">
        <v>240</v>
      </c>
      <c r="L207" s="23">
        <v>6</v>
      </c>
      <c r="M207" s="2">
        <v>490</v>
      </c>
    </row>
    <row r="208" spans="1:13" ht="12.75">
      <c r="A208" s="20"/>
      <c r="B208" s="208">
        <v>2000</v>
      </c>
      <c r="C208" s="20" t="s">
        <v>254</v>
      </c>
      <c r="D208" s="1" t="s">
        <v>252</v>
      </c>
      <c r="E208" s="20" t="s">
        <v>203</v>
      </c>
      <c r="F208" s="100" t="s">
        <v>255</v>
      </c>
      <c r="G208" s="38" t="s">
        <v>50</v>
      </c>
      <c r="H208" s="7">
        <f t="shared" si="14"/>
        <v>-6400</v>
      </c>
      <c r="I208" s="81">
        <v>4</v>
      </c>
      <c r="J208" s="23"/>
      <c r="K208" s="23" t="s">
        <v>240</v>
      </c>
      <c r="L208" s="23">
        <v>6</v>
      </c>
      <c r="M208" s="2">
        <v>490</v>
      </c>
    </row>
    <row r="209" spans="2:13" ht="12.75">
      <c r="B209" s="201">
        <v>1500</v>
      </c>
      <c r="C209" s="1" t="s">
        <v>256</v>
      </c>
      <c r="D209" s="1" t="s">
        <v>252</v>
      </c>
      <c r="E209" s="1" t="s">
        <v>203</v>
      </c>
      <c r="F209" s="101" t="s">
        <v>253</v>
      </c>
      <c r="G209" s="35" t="s">
        <v>50</v>
      </c>
      <c r="H209" s="7">
        <f t="shared" si="14"/>
        <v>-7900</v>
      </c>
      <c r="I209" s="30">
        <v>3</v>
      </c>
      <c r="K209" s="23" t="s">
        <v>240</v>
      </c>
      <c r="L209" s="23">
        <v>6</v>
      </c>
      <c r="M209" s="2">
        <v>490</v>
      </c>
    </row>
    <row r="210" spans="1:13" ht="12.75">
      <c r="A210" s="20"/>
      <c r="B210" s="208">
        <v>2000</v>
      </c>
      <c r="C210" s="20" t="s">
        <v>254</v>
      </c>
      <c r="D210" s="1" t="s">
        <v>252</v>
      </c>
      <c r="E210" s="20" t="s">
        <v>203</v>
      </c>
      <c r="F210" s="100" t="s">
        <v>255</v>
      </c>
      <c r="G210" s="38" t="s">
        <v>250</v>
      </c>
      <c r="H210" s="7">
        <f t="shared" si="14"/>
        <v>-9900</v>
      </c>
      <c r="I210" s="81">
        <v>4</v>
      </c>
      <c r="J210" s="23"/>
      <c r="K210" s="23" t="s">
        <v>240</v>
      </c>
      <c r="L210" s="23">
        <v>6</v>
      </c>
      <c r="M210" s="2">
        <v>490</v>
      </c>
    </row>
    <row r="211" spans="2:13" ht="12.75">
      <c r="B211" s="201">
        <v>1500</v>
      </c>
      <c r="C211" s="1" t="s">
        <v>256</v>
      </c>
      <c r="D211" s="1" t="s">
        <v>252</v>
      </c>
      <c r="E211" s="1" t="s">
        <v>203</v>
      </c>
      <c r="F211" s="101" t="s">
        <v>253</v>
      </c>
      <c r="G211" s="35" t="s">
        <v>250</v>
      </c>
      <c r="H211" s="7">
        <f t="shared" si="14"/>
        <v>-11400</v>
      </c>
      <c r="I211" s="30">
        <v>3</v>
      </c>
      <c r="K211" s="23" t="s">
        <v>240</v>
      </c>
      <c r="L211" s="23">
        <v>6</v>
      </c>
      <c r="M211" s="2">
        <v>490</v>
      </c>
    </row>
    <row r="212" spans="1:13" ht="12.75">
      <c r="A212" s="20"/>
      <c r="B212" s="208">
        <v>2000</v>
      </c>
      <c r="C212" s="20" t="s">
        <v>254</v>
      </c>
      <c r="D212" s="1" t="s">
        <v>252</v>
      </c>
      <c r="E212" s="20" t="s">
        <v>203</v>
      </c>
      <c r="F212" s="100" t="s">
        <v>255</v>
      </c>
      <c r="G212" s="38" t="s">
        <v>257</v>
      </c>
      <c r="H212" s="7">
        <f t="shared" si="14"/>
        <v>-13400</v>
      </c>
      <c r="I212" s="81">
        <v>4</v>
      </c>
      <c r="J212" s="23"/>
      <c r="K212" s="23" t="s">
        <v>240</v>
      </c>
      <c r="L212" s="23">
        <v>6</v>
      </c>
      <c r="M212" s="2">
        <v>490</v>
      </c>
    </row>
    <row r="213" spans="1:13" s="75" customFormat="1" ht="12.75">
      <c r="A213" s="19"/>
      <c r="B213" s="210">
        <f>SUM(B205:B212)</f>
        <v>13400</v>
      </c>
      <c r="C213" s="19" t="s">
        <v>258</v>
      </c>
      <c r="D213" s="19"/>
      <c r="E213" s="19"/>
      <c r="F213" s="98"/>
      <c r="G213" s="26"/>
      <c r="H213" s="73">
        <v>0</v>
      </c>
      <c r="I213" s="74">
        <f>+B213/M213</f>
        <v>27.346938775510203</v>
      </c>
      <c r="M213" s="2">
        <v>490</v>
      </c>
    </row>
    <row r="214" spans="2:13" ht="12.75">
      <c r="B214" s="201"/>
      <c r="H214" s="7">
        <f t="shared" si="14"/>
        <v>0</v>
      </c>
      <c r="I214" s="30">
        <f aca="true" t="shared" si="16" ref="I214:I220">+B214/M214</f>
        <v>0</v>
      </c>
      <c r="M214" s="2">
        <v>490</v>
      </c>
    </row>
    <row r="215" spans="2:13" ht="12.75">
      <c r="B215" s="201"/>
      <c r="H215" s="7">
        <f>H214-B215</f>
        <v>0</v>
      </c>
      <c r="I215" s="30">
        <f t="shared" si="16"/>
        <v>0</v>
      </c>
      <c r="M215" s="2">
        <v>490</v>
      </c>
    </row>
    <row r="216" spans="1:13" ht="12.75">
      <c r="A216" s="20"/>
      <c r="B216" s="208">
        <v>5000</v>
      </c>
      <c r="C216" s="20" t="s">
        <v>259</v>
      </c>
      <c r="D216" s="20" t="s">
        <v>252</v>
      </c>
      <c r="E216" s="20" t="s">
        <v>206</v>
      </c>
      <c r="F216" s="100" t="s">
        <v>260</v>
      </c>
      <c r="G216" s="38" t="s">
        <v>242</v>
      </c>
      <c r="H216" s="37">
        <f>H215-B216</f>
        <v>-5000</v>
      </c>
      <c r="I216" s="81">
        <f t="shared" si="16"/>
        <v>10.204081632653061</v>
      </c>
      <c r="J216" s="23"/>
      <c r="K216" s="23" t="s">
        <v>240</v>
      </c>
      <c r="L216" s="23">
        <v>6</v>
      </c>
      <c r="M216" s="2">
        <v>490</v>
      </c>
    </row>
    <row r="217" spans="2:13" ht="12.75">
      <c r="B217" s="201">
        <v>5000</v>
      </c>
      <c r="C217" s="1" t="s">
        <v>261</v>
      </c>
      <c r="D217" s="20" t="s">
        <v>252</v>
      </c>
      <c r="E217" s="1" t="s">
        <v>206</v>
      </c>
      <c r="F217" s="101" t="s">
        <v>262</v>
      </c>
      <c r="G217" s="35" t="s">
        <v>257</v>
      </c>
      <c r="H217" s="7">
        <f>H216-B217</f>
        <v>-10000</v>
      </c>
      <c r="I217" s="30">
        <f t="shared" si="16"/>
        <v>10.204081632653061</v>
      </c>
      <c r="K217" s="23" t="s">
        <v>240</v>
      </c>
      <c r="L217" s="23">
        <v>6</v>
      </c>
      <c r="M217" s="2">
        <v>490</v>
      </c>
    </row>
    <row r="218" spans="1:13" s="75" customFormat="1" ht="12.75">
      <c r="A218" s="19"/>
      <c r="B218" s="210">
        <f>SUM(B216:B217)</f>
        <v>10000</v>
      </c>
      <c r="C218" s="19" t="s">
        <v>961</v>
      </c>
      <c r="D218" s="19"/>
      <c r="E218" s="19"/>
      <c r="F218" s="98"/>
      <c r="G218" s="26"/>
      <c r="H218" s="73">
        <v>0</v>
      </c>
      <c r="I218" s="74">
        <f>+B218/M218</f>
        <v>20.408163265306122</v>
      </c>
      <c r="M218" s="2">
        <v>490</v>
      </c>
    </row>
    <row r="219" spans="2:13" ht="12.75">
      <c r="B219" s="201"/>
      <c r="H219" s="7">
        <f aca="true" t="shared" si="17" ref="H219:H275">H218-B219</f>
        <v>0</v>
      </c>
      <c r="I219" s="30">
        <f t="shared" si="16"/>
        <v>0</v>
      </c>
      <c r="M219" s="2">
        <v>490</v>
      </c>
    </row>
    <row r="220" spans="2:13" ht="12.75">
      <c r="B220" s="201"/>
      <c r="H220" s="7">
        <f t="shared" si="17"/>
        <v>0</v>
      </c>
      <c r="I220" s="30">
        <f t="shared" si="16"/>
        <v>0</v>
      </c>
      <c r="M220" s="2">
        <v>490</v>
      </c>
    </row>
    <row r="221" spans="2:13" ht="12.75">
      <c r="B221" s="201">
        <v>1400</v>
      </c>
      <c r="C221" s="1" t="s">
        <v>177</v>
      </c>
      <c r="D221" s="20" t="s">
        <v>252</v>
      </c>
      <c r="E221" s="1" t="s">
        <v>215</v>
      </c>
      <c r="F221" s="101" t="s">
        <v>253</v>
      </c>
      <c r="G221" s="35" t="s">
        <v>242</v>
      </c>
      <c r="H221" s="7">
        <f t="shared" si="17"/>
        <v>-1400</v>
      </c>
      <c r="I221" s="30">
        <v>2.8</v>
      </c>
      <c r="K221" s="23" t="s">
        <v>240</v>
      </c>
      <c r="L221" s="23">
        <v>6</v>
      </c>
      <c r="M221" s="2">
        <v>490</v>
      </c>
    </row>
    <row r="222" spans="2:13" ht="12.75">
      <c r="B222" s="201">
        <v>1800</v>
      </c>
      <c r="C222" s="1" t="s">
        <v>177</v>
      </c>
      <c r="D222" s="20" t="s">
        <v>252</v>
      </c>
      <c r="E222" s="1" t="s">
        <v>215</v>
      </c>
      <c r="F222" s="101" t="s">
        <v>253</v>
      </c>
      <c r="G222" s="35" t="s">
        <v>244</v>
      </c>
      <c r="H222" s="7">
        <f t="shared" si="17"/>
        <v>-3200</v>
      </c>
      <c r="I222" s="30">
        <v>3.6</v>
      </c>
      <c r="K222" s="23" t="s">
        <v>240</v>
      </c>
      <c r="L222" s="23">
        <v>6</v>
      </c>
      <c r="M222" s="2">
        <v>490</v>
      </c>
    </row>
    <row r="223" spans="1:13" ht="12.75">
      <c r="A223" s="20"/>
      <c r="B223" s="208">
        <v>1000</v>
      </c>
      <c r="C223" s="20" t="s">
        <v>177</v>
      </c>
      <c r="D223" s="20" t="s">
        <v>252</v>
      </c>
      <c r="E223" s="20" t="s">
        <v>215</v>
      </c>
      <c r="F223" s="100" t="s">
        <v>263</v>
      </c>
      <c r="G223" s="38" t="s">
        <v>242</v>
      </c>
      <c r="H223" s="7">
        <f t="shared" si="17"/>
        <v>-4200</v>
      </c>
      <c r="I223" s="81">
        <v>2</v>
      </c>
      <c r="J223" s="23"/>
      <c r="K223" s="23" t="s">
        <v>240</v>
      </c>
      <c r="L223" s="23">
        <v>6</v>
      </c>
      <c r="M223" s="2">
        <v>490</v>
      </c>
    </row>
    <row r="224" spans="1:13" ht="12.75">
      <c r="A224" s="20"/>
      <c r="B224" s="208">
        <v>1000</v>
      </c>
      <c r="C224" s="20" t="s">
        <v>177</v>
      </c>
      <c r="D224" s="20" t="s">
        <v>252</v>
      </c>
      <c r="E224" s="20" t="s">
        <v>215</v>
      </c>
      <c r="F224" s="100" t="s">
        <v>263</v>
      </c>
      <c r="G224" s="38" t="s">
        <v>244</v>
      </c>
      <c r="H224" s="7">
        <f t="shared" si="17"/>
        <v>-5200</v>
      </c>
      <c r="I224" s="81">
        <v>2</v>
      </c>
      <c r="J224" s="23"/>
      <c r="K224" s="23" t="s">
        <v>240</v>
      </c>
      <c r="L224" s="23">
        <v>6</v>
      </c>
      <c r="M224" s="2">
        <v>490</v>
      </c>
    </row>
    <row r="225" spans="2:13" ht="12.75">
      <c r="B225" s="201">
        <v>400</v>
      </c>
      <c r="C225" s="1" t="s">
        <v>177</v>
      </c>
      <c r="D225" s="20" t="s">
        <v>252</v>
      </c>
      <c r="E225" s="1" t="s">
        <v>215</v>
      </c>
      <c r="F225" s="101" t="s">
        <v>253</v>
      </c>
      <c r="G225" s="35" t="s">
        <v>50</v>
      </c>
      <c r="H225" s="7">
        <f t="shared" si="17"/>
        <v>-5600</v>
      </c>
      <c r="I225" s="30">
        <v>0.8</v>
      </c>
      <c r="K225" s="23" t="s">
        <v>240</v>
      </c>
      <c r="L225" s="23">
        <v>6</v>
      </c>
      <c r="M225" s="2">
        <v>490</v>
      </c>
    </row>
    <row r="226" spans="2:13" ht="12.75">
      <c r="B226" s="201">
        <v>5000</v>
      </c>
      <c r="C226" s="1" t="s">
        <v>264</v>
      </c>
      <c r="D226" s="20" t="s">
        <v>252</v>
      </c>
      <c r="E226" s="1" t="s">
        <v>215</v>
      </c>
      <c r="F226" s="101" t="s">
        <v>253</v>
      </c>
      <c r="G226" s="35" t="s">
        <v>50</v>
      </c>
      <c r="H226" s="7">
        <f t="shared" si="17"/>
        <v>-10600</v>
      </c>
      <c r="I226" s="30">
        <v>10</v>
      </c>
      <c r="K226" s="23" t="s">
        <v>240</v>
      </c>
      <c r="L226" s="23">
        <v>6</v>
      </c>
      <c r="M226" s="2">
        <v>490</v>
      </c>
    </row>
    <row r="227" spans="1:13" ht="12.75">
      <c r="A227" s="20"/>
      <c r="B227" s="208">
        <v>1000</v>
      </c>
      <c r="C227" s="20" t="s">
        <v>177</v>
      </c>
      <c r="D227" s="20" t="s">
        <v>252</v>
      </c>
      <c r="E227" s="20" t="s">
        <v>215</v>
      </c>
      <c r="F227" s="100" t="s">
        <v>263</v>
      </c>
      <c r="G227" s="38" t="s">
        <v>50</v>
      </c>
      <c r="H227" s="7">
        <f t="shared" si="17"/>
        <v>-11600</v>
      </c>
      <c r="I227" s="81">
        <v>2</v>
      </c>
      <c r="J227" s="23"/>
      <c r="K227" s="23" t="s">
        <v>240</v>
      </c>
      <c r="L227" s="23">
        <v>6</v>
      </c>
      <c r="M227" s="2">
        <v>490</v>
      </c>
    </row>
    <row r="228" spans="2:13" ht="12.75">
      <c r="B228" s="201">
        <v>1700</v>
      </c>
      <c r="C228" s="1" t="s">
        <v>177</v>
      </c>
      <c r="D228" s="20" t="s">
        <v>252</v>
      </c>
      <c r="E228" s="1" t="s">
        <v>215</v>
      </c>
      <c r="F228" s="101" t="s">
        <v>253</v>
      </c>
      <c r="G228" s="35" t="s">
        <v>250</v>
      </c>
      <c r="H228" s="7">
        <f t="shared" si="17"/>
        <v>-13300</v>
      </c>
      <c r="I228" s="30">
        <v>3.4</v>
      </c>
      <c r="K228" s="23" t="s">
        <v>240</v>
      </c>
      <c r="L228" s="23">
        <v>6</v>
      </c>
      <c r="M228" s="2">
        <v>490</v>
      </c>
    </row>
    <row r="229" spans="1:13" ht="12.75">
      <c r="A229" s="20"/>
      <c r="B229" s="208">
        <v>1000</v>
      </c>
      <c r="C229" s="20" t="s">
        <v>177</v>
      </c>
      <c r="D229" s="20" t="s">
        <v>252</v>
      </c>
      <c r="E229" s="20" t="s">
        <v>215</v>
      </c>
      <c r="F229" s="100" t="s">
        <v>263</v>
      </c>
      <c r="G229" s="38" t="s">
        <v>250</v>
      </c>
      <c r="H229" s="7">
        <f t="shared" si="17"/>
        <v>-14300</v>
      </c>
      <c r="I229" s="81">
        <v>2</v>
      </c>
      <c r="J229" s="23"/>
      <c r="K229" s="23" t="s">
        <v>240</v>
      </c>
      <c r="L229" s="23">
        <v>6</v>
      </c>
      <c r="M229" s="2">
        <v>490</v>
      </c>
    </row>
    <row r="230" spans="2:13" ht="12.75">
      <c r="B230" s="201">
        <v>1200</v>
      </c>
      <c r="C230" s="1" t="s">
        <v>177</v>
      </c>
      <c r="D230" s="20" t="s">
        <v>252</v>
      </c>
      <c r="E230" s="1" t="s">
        <v>215</v>
      </c>
      <c r="F230" s="101" t="s">
        <v>253</v>
      </c>
      <c r="G230" s="35" t="s">
        <v>257</v>
      </c>
      <c r="H230" s="7">
        <f t="shared" si="17"/>
        <v>-15500</v>
      </c>
      <c r="I230" s="30">
        <v>2.4</v>
      </c>
      <c r="K230" s="23" t="s">
        <v>240</v>
      </c>
      <c r="L230" s="23">
        <v>6</v>
      </c>
      <c r="M230" s="2">
        <v>490</v>
      </c>
    </row>
    <row r="231" spans="1:256" s="75" customFormat="1" ht="12.75">
      <c r="A231" s="19"/>
      <c r="B231" s="210">
        <f>SUM(B221:B230)</f>
        <v>15500</v>
      </c>
      <c r="C231" s="19"/>
      <c r="D231" s="19"/>
      <c r="E231" s="19" t="s">
        <v>215</v>
      </c>
      <c r="F231" s="98"/>
      <c r="G231" s="26"/>
      <c r="H231" s="73">
        <v>0</v>
      </c>
      <c r="I231" s="74">
        <f>+B231/M231</f>
        <v>31.632653061224488</v>
      </c>
      <c r="M231" s="2">
        <v>490</v>
      </c>
      <c r="IV231" s="75">
        <f>SUM(M231:IU231)</f>
        <v>490</v>
      </c>
    </row>
    <row r="232" spans="2:13" ht="12.75">
      <c r="B232" s="201"/>
      <c r="H232" s="7">
        <f t="shared" si="17"/>
        <v>0</v>
      </c>
      <c r="I232" s="30">
        <f>+B232/M232</f>
        <v>0</v>
      </c>
      <c r="M232" s="2">
        <v>490</v>
      </c>
    </row>
    <row r="233" spans="2:13" ht="12.75">
      <c r="B233" s="201"/>
      <c r="H233" s="7">
        <f t="shared" si="17"/>
        <v>0</v>
      </c>
      <c r="I233" s="30">
        <f>+B233/M233</f>
        <v>0</v>
      </c>
      <c r="M233" s="2">
        <v>490</v>
      </c>
    </row>
    <row r="234" spans="2:13" ht="12.75">
      <c r="B234" s="201">
        <v>5000</v>
      </c>
      <c r="C234" s="1" t="s">
        <v>178</v>
      </c>
      <c r="D234" s="20" t="s">
        <v>252</v>
      </c>
      <c r="E234" s="1" t="s">
        <v>206</v>
      </c>
      <c r="F234" s="101" t="s">
        <v>265</v>
      </c>
      <c r="G234" s="35" t="s">
        <v>242</v>
      </c>
      <c r="H234" s="7">
        <f t="shared" si="17"/>
        <v>-5000</v>
      </c>
      <c r="I234" s="30">
        <v>10</v>
      </c>
      <c r="K234" s="23" t="s">
        <v>240</v>
      </c>
      <c r="L234" s="23">
        <v>6</v>
      </c>
      <c r="M234" s="2">
        <v>490</v>
      </c>
    </row>
    <row r="235" spans="2:13" ht="12.75">
      <c r="B235" s="201">
        <v>5000</v>
      </c>
      <c r="C235" s="1" t="s">
        <v>178</v>
      </c>
      <c r="D235" s="20" t="s">
        <v>252</v>
      </c>
      <c r="E235" s="1" t="s">
        <v>206</v>
      </c>
      <c r="F235" s="101" t="s">
        <v>265</v>
      </c>
      <c r="G235" s="35" t="s">
        <v>244</v>
      </c>
      <c r="H235" s="7">
        <f t="shared" si="17"/>
        <v>-10000</v>
      </c>
      <c r="I235" s="30">
        <v>10</v>
      </c>
      <c r="K235" s="23" t="s">
        <v>240</v>
      </c>
      <c r="L235" s="23">
        <v>6</v>
      </c>
      <c r="M235" s="2">
        <v>490</v>
      </c>
    </row>
    <row r="236" spans="2:13" ht="12.75">
      <c r="B236" s="201">
        <v>5000</v>
      </c>
      <c r="C236" s="1" t="s">
        <v>178</v>
      </c>
      <c r="D236" s="20" t="s">
        <v>252</v>
      </c>
      <c r="E236" s="1" t="s">
        <v>206</v>
      </c>
      <c r="F236" s="101" t="s">
        <v>265</v>
      </c>
      <c r="G236" s="35" t="s">
        <v>50</v>
      </c>
      <c r="H236" s="7">
        <f t="shared" si="17"/>
        <v>-15000</v>
      </c>
      <c r="I236" s="30">
        <v>10</v>
      </c>
      <c r="K236" s="23" t="s">
        <v>240</v>
      </c>
      <c r="L236" s="23">
        <v>6</v>
      </c>
      <c r="M236" s="2">
        <v>490</v>
      </c>
    </row>
    <row r="237" spans="2:13" ht="12.75">
      <c r="B237" s="201">
        <v>5000</v>
      </c>
      <c r="C237" s="1" t="s">
        <v>178</v>
      </c>
      <c r="D237" s="20" t="s">
        <v>252</v>
      </c>
      <c r="E237" s="1" t="s">
        <v>206</v>
      </c>
      <c r="F237" s="101" t="s">
        <v>265</v>
      </c>
      <c r="G237" s="35" t="s">
        <v>250</v>
      </c>
      <c r="H237" s="7">
        <f t="shared" si="17"/>
        <v>-20000</v>
      </c>
      <c r="I237" s="30">
        <v>10</v>
      </c>
      <c r="K237" s="23" t="s">
        <v>240</v>
      </c>
      <c r="L237" s="23">
        <v>6</v>
      </c>
      <c r="M237" s="2">
        <v>490</v>
      </c>
    </row>
    <row r="238" spans="1:13" s="75" customFormat="1" ht="12.75">
      <c r="A238" s="19"/>
      <c r="B238" s="210">
        <f>SUM(B234:B237)</f>
        <v>20000</v>
      </c>
      <c r="C238" s="19" t="s">
        <v>178</v>
      </c>
      <c r="D238" s="19"/>
      <c r="E238" s="19"/>
      <c r="F238" s="98"/>
      <c r="G238" s="26"/>
      <c r="H238" s="73">
        <v>0</v>
      </c>
      <c r="I238" s="74">
        <f>+B238/M238</f>
        <v>40.816326530612244</v>
      </c>
      <c r="M238" s="2">
        <v>490</v>
      </c>
    </row>
    <row r="239" spans="2:13" ht="12.75">
      <c r="B239" s="201"/>
      <c r="H239" s="7">
        <f t="shared" si="17"/>
        <v>0</v>
      </c>
      <c r="I239" s="30">
        <f>+B239/M239</f>
        <v>0</v>
      </c>
      <c r="M239" s="2">
        <v>490</v>
      </c>
    </row>
    <row r="240" spans="2:13" ht="12.75">
      <c r="B240" s="201"/>
      <c r="H240" s="7">
        <f t="shared" si="17"/>
        <v>0</v>
      </c>
      <c r="I240" s="30">
        <f>+B240/M240</f>
        <v>0</v>
      </c>
      <c r="M240" s="2">
        <v>490</v>
      </c>
    </row>
    <row r="241" spans="2:13" ht="12.75">
      <c r="B241" s="201">
        <v>2000</v>
      </c>
      <c r="C241" s="1" t="s">
        <v>179</v>
      </c>
      <c r="D241" s="20" t="s">
        <v>252</v>
      </c>
      <c r="E241" s="1" t="s">
        <v>206</v>
      </c>
      <c r="F241" s="101" t="s">
        <v>253</v>
      </c>
      <c r="G241" s="35" t="s">
        <v>242</v>
      </c>
      <c r="H241" s="7">
        <f t="shared" si="17"/>
        <v>-2000</v>
      </c>
      <c r="I241" s="30">
        <v>4</v>
      </c>
      <c r="K241" s="23" t="s">
        <v>240</v>
      </c>
      <c r="L241" s="23">
        <v>6</v>
      </c>
      <c r="M241" s="2">
        <v>490</v>
      </c>
    </row>
    <row r="242" spans="2:13" ht="12.75">
      <c r="B242" s="201">
        <v>2000</v>
      </c>
      <c r="C242" s="1" t="s">
        <v>179</v>
      </c>
      <c r="D242" s="20" t="s">
        <v>252</v>
      </c>
      <c r="E242" s="1" t="s">
        <v>206</v>
      </c>
      <c r="F242" s="101" t="s">
        <v>253</v>
      </c>
      <c r="G242" s="35" t="s">
        <v>244</v>
      </c>
      <c r="H242" s="7">
        <f t="shared" si="17"/>
        <v>-4000</v>
      </c>
      <c r="I242" s="30">
        <v>4</v>
      </c>
      <c r="K242" s="23" t="s">
        <v>240</v>
      </c>
      <c r="L242" s="23">
        <v>6</v>
      </c>
      <c r="M242" s="2">
        <v>490</v>
      </c>
    </row>
    <row r="243" spans="2:13" ht="12.75">
      <c r="B243" s="201">
        <v>2000</v>
      </c>
      <c r="C243" s="1" t="s">
        <v>179</v>
      </c>
      <c r="D243" s="20" t="s">
        <v>252</v>
      </c>
      <c r="E243" s="1" t="s">
        <v>206</v>
      </c>
      <c r="F243" s="101" t="s">
        <v>253</v>
      </c>
      <c r="G243" s="35" t="s">
        <v>50</v>
      </c>
      <c r="H243" s="7">
        <f t="shared" si="17"/>
        <v>-6000</v>
      </c>
      <c r="I243" s="30">
        <v>4</v>
      </c>
      <c r="K243" s="23" t="s">
        <v>240</v>
      </c>
      <c r="L243" s="23">
        <v>6</v>
      </c>
      <c r="M243" s="2">
        <v>490</v>
      </c>
    </row>
    <row r="244" spans="2:13" ht="12.75">
      <c r="B244" s="201">
        <v>2000</v>
      </c>
      <c r="C244" s="1" t="s">
        <v>179</v>
      </c>
      <c r="D244" s="20" t="s">
        <v>252</v>
      </c>
      <c r="E244" s="1" t="s">
        <v>206</v>
      </c>
      <c r="F244" s="101" t="s">
        <v>253</v>
      </c>
      <c r="G244" s="35" t="s">
        <v>250</v>
      </c>
      <c r="H244" s="7">
        <f t="shared" si="17"/>
        <v>-8000</v>
      </c>
      <c r="I244" s="30">
        <v>4</v>
      </c>
      <c r="K244" s="23" t="s">
        <v>240</v>
      </c>
      <c r="L244" s="23">
        <v>6</v>
      </c>
      <c r="M244" s="2">
        <v>490</v>
      </c>
    </row>
    <row r="245" spans="2:13" ht="12.75">
      <c r="B245" s="201">
        <v>2000</v>
      </c>
      <c r="C245" s="1" t="s">
        <v>179</v>
      </c>
      <c r="D245" s="20" t="s">
        <v>252</v>
      </c>
      <c r="E245" s="1" t="s">
        <v>206</v>
      </c>
      <c r="F245" s="101" t="s">
        <v>253</v>
      </c>
      <c r="G245" s="35" t="s">
        <v>257</v>
      </c>
      <c r="H245" s="7">
        <f t="shared" si="17"/>
        <v>-10000</v>
      </c>
      <c r="I245" s="30">
        <v>4</v>
      </c>
      <c r="K245" s="23" t="s">
        <v>240</v>
      </c>
      <c r="L245">
        <v>6</v>
      </c>
      <c r="M245" s="2">
        <v>490</v>
      </c>
    </row>
    <row r="246" spans="1:13" s="75" customFormat="1" ht="12.75">
      <c r="A246" s="19"/>
      <c r="B246" s="210">
        <f>SUM(B241:B245)</f>
        <v>10000</v>
      </c>
      <c r="C246" s="19" t="s">
        <v>179</v>
      </c>
      <c r="D246" s="19"/>
      <c r="E246" s="19"/>
      <c r="F246" s="98"/>
      <c r="G246" s="26"/>
      <c r="H246" s="73">
        <v>0</v>
      </c>
      <c r="I246" s="74">
        <f>+B246/M246</f>
        <v>20.408163265306122</v>
      </c>
      <c r="M246" s="2">
        <v>490</v>
      </c>
    </row>
    <row r="247" spans="2:13" ht="12.75">
      <c r="B247" s="201"/>
      <c r="H247" s="7">
        <f t="shared" si="17"/>
        <v>0</v>
      </c>
      <c r="I247" s="30">
        <f aca="true" t="shared" si="18" ref="I247:I252">+B247/M247</f>
        <v>0</v>
      </c>
      <c r="M247" s="2">
        <v>490</v>
      </c>
    </row>
    <row r="248" spans="2:13" ht="12.75">
      <c r="B248" s="201"/>
      <c r="H248" s="7">
        <f t="shared" si="17"/>
        <v>0</v>
      </c>
      <c r="I248" s="30">
        <f t="shared" si="18"/>
        <v>0</v>
      </c>
      <c r="M248" s="2">
        <v>490</v>
      </c>
    </row>
    <row r="249" spans="2:13" ht="12.75">
      <c r="B249" s="201">
        <v>1300</v>
      </c>
      <c r="C249" s="1" t="s">
        <v>266</v>
      </c>
      <c r="D249" s="1" t="s">
        <v>252</v>
      </c>
      <c r="E249" s="1" t="s">
        <v>181</v>
      </c>
      <c r="F249" s="101" t="s">
        <v>253</v>
      </c>
      <c r="G249" s="35" t="s">
        <v>242</v>
      </c>
      <c r="H249" s="7">
        <f t="shared" si="17"/>
        <v>-1300</v>
      </c>
      <c r="I249" s="30">
        <f t="shared" si="18"/>
        <v>2.6530612244897958</v>
      </c>
      <c r="K249" s="23" t="s">
        <v>240</v>
      </c>
      <c r="L249" s="23">
        <v>6</v>
      </c>
      <c r="M249" s="2">
        <v>490</v>
      </c>
    </row>
    <row r="250" spans="1:13" s="75" customFormat="1" ht="12.75">
      <c r="A250" s="19"/>
      <c r="B250" s="210">
        <f>SUM(B249)</f>
        <v>1300</v>
      </c>
      <c r="C250" s="19"/>
      <c r="D250" s="19"/>
      <c r="E250" s="19" t="s">
        <v>181</v>
      </c>
      <c r="F250" s="98"/>
      <c r="G250" s="26"/>
      <c r="H250" s="73">
        <v>0</v>
      </c>
      <c r="I250" s="74">
        <f>+B250/M250</f>
        <v>2.6530612244897958</v>
      </c>
      <c r="M250" s="2">
        <v>490</v>
      </c>
    </row>
    <row r="251" spans="2:13" ht="12.75">
      <c r="B251" s="201"/>
      <c r="H251" s="7">
        <f t="shared" si="17"/>
        <v>0</v>
      </c>
      <c r="I251" s="30">
        <f t="shared" si="18"/>
        <v>0</v>
      </c>
      <c r="M251" s="2">
        <v>490</v>
      </c>
    </row>
    <row r="252" spans="2:13" ht="12.75">
      <c r="B252" s="201"/>
      <c r="H252" s="7">
        <f t="shared" si="17"/>
        <v>0</v>
      </c>
      <c r="I252" s="30">
        <f t="shared" si="18"/>
        <v>0</v>
      </c>
      <c r="M252" s="2">
        <v>490</v>
      </c>
    </row>
    <row r="253" spans="2:13" ht="12.75">
      <c r="B253" s="201">
        <v>10000</v>
      </c>
      <c r="C253" s="20" t="s">
        <v>187</v>
      </c>
      <c r="D253" s="1" t="s">
        <v>252</v>
      </c>
      <c r="E253" s="1" t="s">
        <v>267</v>
      </c>
      <c r="F253" s="101" t="s">
        <v>268</v>
      </c>
      <c r="G253" s="35" t="s">
        <v>250</v>
      </c>
      <c r="H253" s="7">
        <f t="shared" si="17"/>
        <v>-10000</v>
      </c>
      <c r="I253" s="30">
        <v>20</v>
      </c>
      <c r="K253" s="23" t="s">
        <v>240</v>
      </c>
      <c r="L253" s="23">
        <v>6</v>
      </c>
      <c r="M253" s="2">
        <v>490</v>
      </c>
    </row>
    <row r="254" spans="2:13" ht="12.75">
      <c r="B254" s="201">
        <v>10000</v>
      </c>
      <c r="C254" s="20" t="s">
        <v>187</v>
      </c>
      <c r="D254" s="1" t="s">
        <v>252</v>
      </c>
      <c r="E254" s="1" t="s">
        <v>267</v>
      </c>
      <c r="F254" s="101" t="s">
        <v>269</v>
      </c>
      <c r="G254" s="35" t="s">
        <v>250</v>
      </c>
      <c r="H254" s="7">
        <f t="shared" si="17"/>
        <v>-20000</v>
      </c>
      <c r="I254" s="30">
        <v>20</v>
      </c>
      <c r="K254" s="23" t="s">
        <v>240</v>
      </c>
      <c r="L254" s="23">
        <v>6</v>
      </c>
      <c r="M254" s="2">
        <v>490</v>
      </c>
    </row>
    <row r="255" spans="2:13" ht="12.75">
      <c r="B255" s="201">
        <v>10000</v>
      </c>
      <c r="C255" s="20" t="s">
        <v>187</v>
      </c>
      <c r="D255" s="1" t="s">
        <v>252</v>
      </c>
      <c r="E255" s="1" t="s">
        <v>267</v>
      </c>
      <c r="F255" s="101" t="s">
        <v>270</v>
      </c>
      <c r="G255" s="35" t="s">
        <v>250</v>
      </c>
      <c r="H255" s="7">
        <f t="shared" si="17"/>
        <v>-30000</v>
      </c>
      <c r="I255" s="30">
        <v>20</v>
      </c>
      <c r="K255" s="23" t="s">
        <v>240</v>
      </c>
      <c r="L255" s="23">
        <v>6</v>
      </c>
      <c r="M255" s="2">
        <v>490</v>
      </c>
    </row>
    <row r="256" spans="2:13" ht="12.75">
      <c r="B256" s="201">
        <v>5000</v>
      </c>
      <c r="C256" s="20" t="s">
        <v>187</v>
      </c>
      <c r="D256" s="1" t="s">
        <v>252</v>
      </c>
      <c r="E256" s="1" t="s">
        <v>267</v>
      </c>
      <c r="F256" s="101" t="s">
        <v>271</v>
      </c>
      <c r="G256" s="35" t="s">
        <v>250</v>
      </c>
      <c r="H256" s="7">
        <f t="shared" si="17"/>
        <v>-35000</v>
      </c>
      <c r="I256" s="30">
        <v>10</v>
      </c>
      <c r="K256" s="23" t="s">
        <v>240</v>
      </c>
      <c r="L256" s="23">
        <v>6</v>
      </c>
      <c r="M256" s="2">
        <v>490</v>
      </c>
    </row>
    <row r="257" spans="1:13" s="75" customFormat="1" ht="12.75">
      <c r="A257" s="19"/>
      <c r="B257" s="210">
        <f>SUM(B253:B256)</f>
        <v>35000</v>
      </c>
      <c r="C257" s="19"/>
      <c r="D257" s="19"/>
      <c r="E257" s="19" t="s">
        <v>267</v>
      </c>
      <c r="F257" s="98"/>
      <c r="G257" s="26"/>
      <c r="H257" s="73">
        <v>0</v>
      </c>
      <c r="I257" s="74">
        <f>+B257/M257</f>
        <v>71.42857142857143</v>
      </c>
      <c r="M257" s="2">
        <v>490</v>
      </c>
    </row>
    <row r="258" spans="2:13" ht="12.75">
      <c r="B258" s="201"/>
      <c r="H258" s="7">
        <f t="shared" si="17"/>
        <v>0</v>
      </c>
      <c r="I258" s="30">
        <f aca="true" t="shared" si="19" ref="I258:I263">+B258/M258</f>
        <v>0</v>
      </c>
      <c r="M258" s="2">
        <v>490</v>
      </c>
    </row>
    <row r="259" spans="2:13" ht="12.75">
      <c r="B259" s="201"/>
      <c r="H259" s="7">
        <f t="shared" si="17"/>
        <v>0</v>
      </c>
      <c r="I259" s="30">
        <f t="shared" si="19"/>
        <v>0</v>
      </c>
      <c r="M259" s="2">
        <v>490</v>
      </c>
    </row>
    <row r="260" spans="2:13" ht="12.75">
      <c r="B260" s="201"/>
      <c r="H260" s="7">
        <f t="shared" si="17"/>
        <v>0</v>
      </c>
      <c r="I260" s="30">
        <f t="shared" si="19"/>
        <v>0</v>
      </c>
      <c r="M260" s="2">
        <v>490</v>
      </c>
    </row>
    <row r="261" spans="2:13" ht="12.75">
      <c r="B261" s="201"/>
      <c r="H261" s="7">
        <f t="shared" si="17"/>
        <v>0</v>
      </c>
      <c r="I261" s="30">
        <f t="shared" si="19"/>
        <v>0</v>
      </c>
      <c r="M261" s="2">
        <v>490</v>
      </c>
    </row>
    <row r="262" spans="1:13" s="75" customFormat="1" ht="12.75">
      <c r="A262" s="19"/>
      <c r="B262" s="210">
        <f>+B278+B284+B289+B295+B300+B267</f>
        <v>39500</v>
      </c>
      <c r="C262" s="71" t="s">
        <v>52</v>
      </c>
      <c r="D262" s="80" t="s">
        <v>53</v>
      </c>
      <c r="E262" s="71" t="s">
        <v>47</v>
      </c>
      <c r="F262" s="106" t="s">
        <v>48</v>
      </c>
      <c r="G262" s="72" t="s">
        <v>41</v>
      </c>
      <c r="H262" s="73"/>
      <c r="I262" s="74">
        <f>+B262/M262</f>
        <v>80.61224489795919</v>
      </c>
      <c r="J262" s="74"/>
      <c r="K262" s="74"/>
      <c r="M262" s="2">
        <v>490</v>
      </c>
    </row>
    <row r="263" spans="2:13" ht="12.75">
      <c r="B263" s="208"/>
      <c r="H263" s="7">
        <f t="shared" si="17"/>
        <v>0</v>
      </c>
      <c r="I263" s="30">
        <f t="shared" si="19"/>
        <v>0</v>
      </c>
      <c r="M263" s="2">
        <v>490</v>
      </c>
    </row>
    <row r="264" spans="2:13" ht="12.75">
      <c r="B264" s="201">
        <v>2000</v>
      </c>
      <c r="C264" s="1" t="s">
        <v>30</v>
      </c>
      <c r="D264" s="1" t="s">
        <v>17</v>
      </c>
      <c r="E264" s="1" t="s">
        <v>160</v>
      </c>
      <c r="F264" s="101" t="s">
        <v>272</v>
      </c>
      <c r="G264" s="35" t="s">
        <v>242</v>
      </c>
      <c r="H264" s="7">
        <f t="shared" si="17"/>
        <v>-2000</v>
      </c>
      <c r="I264" s="30">
        <v>4</v>
      </c>
      <c r="K264" t="s">
        <v>30</v>
      </c>
      <c r="L264">
        <v>7</v>
      </c>
      <c r="M264" s="2">
        <v>490</v>
      </c>
    </row>
    <row r="265" spans="2:13" ht="12.75">
      <c r="B265" s="201">
        <v>2000</v>
      </c>
      <c r="C265" s="1" t="s">
        <v>30</v>
      </c>
      <c r="D265" s="1" t="s">
        <v>17</v>
      </c>
      <c r="E265" s="1" t="s">
        <v>160</v>
      </c>
      <c r="F265" s="101" t="s">
        <v>273</v>
      </c>
      <c r="G265" s="35" t="s">
        <v>244</v>
      </c>
      <c r="H265" s="7">
        <f t="shared" si="17"/>
        <v>-4000</v>
      </c>
      <c r="I265" s="30">
        <v>4</v>
      </c>
      <c r="K265" t="s">
        <v>30</v>
      </c>
      <c r="L265">
        <v>7</v>
      </c>
      <c r="M265" s="2">
        <v>490</v>
      </c>
    </row>
    <row r="266" spans="2:13" ht="12.75">
      <c r="B266" s="201">
        <v>5000</v>
      </c>
      <c r="C266" s="1" t="s">
        <v>30</v>
      </c>
      <c r="D266" s="1" t="s">
        <v>17</v>
      </c>
      <c r="E266" s="1" t="s">
        <v>160</v>
      </c>
      <c r="F266" s="101" t="s">
        <v>274</v>
      </c>
      <c r="G266" s="35" t="s">
        <v>50</v>
      </c>
      <c r="H266" s="7">
        <f t="shared" si="17"/>
        <v>-9000</v>
      </c>
      <c r="I266" s="30">
        <v>10</v>
      </c>
      <c r="K266" t="s">
        <v>30</v>
      </c>
      <c r="L266">
        <v>7</v>
      </c>
      <c r="M266" s="2">
        <v>490</v>
      </c>
    </row>
    <row r="267" spans="1:13" s="75" customFormat="1" ht="12.75">
      <c r="A267" s="19"/>
      <c r="B267" s="210">
        <f>SUM(B264:B266)</f>
        <v>9000</v>
      </c>
      <c r="C267" s="19" t="s">
        <v>30</v>
      </c>
      <c r="D267" s="19"/>
      <c r="E267" s="19"/>
      <c r="F267" s="98"/>
      <c r="G267" s="26"/>
      <c r="H267" s="73">
        <v>0</v>
      </c>
      <c r="I267" s="74">
        <f>+B267/M267</f>
        <v>18.367346938775512</v>
      </c>
      <c r="M267" s="2">
        <v>490</v>
      </c>
    </row>
    <row r="268" spans="2:13" ht="12.75">
      <c r="B268" s="201"/>
      <c r="H268" s="7">
        <f t="shared" si="17"/>
        <v>0</v>
      </c>
      <c r="I268" s="30">
        <f>+B268/M268</f>
        <v>0</v>
      </c>
      <c r="M268" s="2">
        <v>490</v>
      </c>
    </row>
    <row r="269" spans="2:13" ht="12.75">
      <c r="B269" s="201"/>
      <c r="H269" s="7">
        <f t="shared" si="17"/>
        <v>0</v>
      </c>
      <c r="I269" s="30">
        <f>+B269/M269</f>
        <v>0</v>
      </c>
      <c r="M269" s="2">
        <v>490</v>
      </c>
    </row>
    <row r="270" spans="2:13" ht="12.75">
      <c r="B270" s="201">
        <v>700</v>
      </c>
      <c r="C270" s="1" t="s">
        <v>167</v>
      </c>
      <c r="D270" s="20" t="s">
        <v>17</v>
      </c>
      <c r="E270" s="1" t="s">
        <v>168</v>
      </c>
      <c r="F270" s="101" t="s">
        <v>275</v>
      </c>
      <c r="G270" s="35" t="s">
        <v>242</v>
      </c>
      <c r="H270" s="7">
        <f t="shared" si="17"/>
        <v>-700</v>
      </c>
      <c r="I270" s="30">
        <f>+B270/M270</f>
        <v>1.4285714285714286</v>
      </c>
      <c r="K270" t="s">
        <v>160</v>
      </c>
      <c r="L270">
        <v>7</v>
      </c>
      <c r="M270" s="2">
        <v>490</v>
      </c>
    </row>
    <row r="271" spans="2:13" ht="12.75">
      <c r="B271" s="201">
        <v>1500</v>
      </c>
      <c r="C271" s="1" t="s">
        <v>276</v>
      </c>
      <c r="D271" s="20" t="s">
        <v>17</v>
      </c>
      <c r="E271" s="1" t="s">
        <v>168</v>
      </c>
      <c r="F271" s="101" t="s">
        <v>277</v>
      </c>
      <c r="G271" s="35" t="s">
        <v>242</v>
      </c>
      <c r="H271" s="7">
        <f t="shared" si="17"/>
        <v>-2200</v>
      </c>
      <c r="I271" s="30">
        <f>+B271/M271</f>
        <v>3.061224489795918</v>
      </c>
      <c r="K271" t="s">
        <v>160</v>
      </c>
      <c r="L271">
        <v>7</v>
      </c>
      <c r="M271" s="2">
        <v>490</v>
      </c>
    </row>
    <row r="272" spans="2:13" ht="12.75">
      <c r="B272" s="201">
        <v>1000</v>
      </c>
      <c r="C272" s="1" t="s">
        <v>278</v>
      </c>
      <c r="D272" s="20" t="s">
        <v>17</v>
      </c>
      <c r="E272" s="1" t="s">
        <v>168</v>
      </c>
      <c r="F272" s="101" t="s">
        <v>275</v>
      </c>
      <c r="G272" s="35" t="s">
        <v>242</v>
      </c>
      <c r="H272" s="7">
        <f t="shared" si="17"/>
        <v>-3200</v>
      </c>
      <c r="I272" s="30">
        <v>2</v>
      </c>
      <c r="K272" t="s">
        <v>160</v>
      </c>
      <c r="L272">
        <v>7</v>
      </c>
      <c r="M272" s="2">
        <v>490</v>
      </c>
    </row>
    <row r="273" spans="2:13" ht="12.75">
      <c r="B273" s="201">
        <v>1000</v>
      </c>
      <c r="C273" s="1" t="s">
        <v>279</v>
      </c>
      <c r="D273" s="20" t="s">
        <v>17</v>
      </c>
      <c r="E273" s="1" t="s">
        <v>168</v>
      </c>
      <c r="F273" s="101" t="s">
        <v>275</v>
      </c>
      <c r="G273" s="35" t="s">
        <v>242</v>
      </c>
      <c r="H273" s="7">
        <f t="shared" si="17"/>
        <v>-4200</v>
      </c>
      <c r="I273" s="30">
        <v>2</v>
      </c>
      <c r="K273" t="s">
        <v>160</v>
      </c>
      <c r="L273">
        <v>7</v>
      </c>
      <c r="M273" s="2">
        <v>490</v>
      </c>
    </row>
    <row r="274" spans="2:13" ht="12.75">
      <c r="B274" s="201">
        <v>750</v>
      </c>
      <c r="C274" s="1" t="s">
        <v>280</v>
      </c>
      <c r="D274" s="20" t="s">
        <v>17</v>
      </c>
      <c r="E274" s="1" t="s">
        <v>168</v>
      </c>
      <c r="F274" s="101" t="s">
        <v>275</v>
      </c>
      <c r="G274" s="35" t="s">
        <v>244</v>
      </c>
      <c r="H274" s="7">
        <f t="shared" si="17"/>
        <v>-4950</v>
      </c>
      <c r="I274" s="30">
        <v>1.5</v>
      </c>
      <c r="K274" t="s">
        <v>160</v>
      </c>
      <c r="L274">
        <v>7</v>
      </c>
      <c r="M274" s="2">
        <v>490</v>
      </c>
    </row>
    <row r="275" spans="2:13" ht="12.75">
      <c r="B275" s="201">
        <v>750</v>
      </c>
      <c r="C275" s="1" t="s">
        <v>281</v>
      </c>
      <c r="D275" s="20" t="s">
        <v>17</v>
      </c>
      <c r="E275" s="1" t="s">
        <v>168</v>
      </c>
      <c r="F275" s="101" t="s">
        <v>275</v>
      </c>
      <c r="G275" s="35" t="s">
        <v>244</v>
      </c>
      <c r="H275" s="7">
        <f t="shared" si="17"/>
        <v>-5700</v>
      </c>
      <c r="I275" s="30">
        <v>1.5</v>
      </c>
      <c r="K275" t="s">
        <v>160</v>
      </c>
      <c r="L275">
        <v>7</v>
      </c>
      <c r="M275" s="2">
        <v>490</v>
      </c>
    </row>
    <row r="276" spans="2:13" ht="12.75">
      <c r="B276" s="201">
        <v>1500</v>
      </c>
      <c r="C276" s="1" t="s">
        <v>282</v>
      </c>
      <c r="D276" s="20" t="s">
        <v>17</v>
      </c>
      <c r="E276" s="1" t="s">
        <v>168</v>
      </c>
      <c r="F276" s="101" t="s">
        <v>283</v>
      </c>
      <c r="G276" s="35" t="s">
        <v>50</v>
      </c>
      <c r="H276" s="7">
        <f>H275-B276</f>
        <v>-7200</v>
      </c>
      <c r="I276" s="30">
        <f>+B276/M276</f>
        <v>3.061224489795918</v>
      </c>
      <c r="K276" t="s">
        <v>160</v>
      </c>
      <c r="L276">
        <v>7</v>
      </c>
      <c r="M276" s="2">
        <v>490</v>
      </c>
    </row>
    <row r="277" spans="2:13" ht="12.75">
      <c r="B277" s="201">
        <v>700</v>
      </c>
      <c r="C277" s="1" t="s">
        <v>176</v>
      </c>
      <c r="D277" s="20" t="s">
        <v>17</v>
      </c>
      <c r="E277" s="1" t="s">
        <v>168</v>
      </c>
      <c r="F277" s="101" t="s">
        <v>275</v>
      </c>
      <c r="G277" s="35" t="s">
        <v>50</v>
      </c>
      <c r="H277" s="7">
        <f>H276-B277</f>
        <v>-7900</v>
      </c>
      <c r="I277" s="30">
        <f>+B277/M277</f>
        <v>1.4285714285714286</v>
      </c>
      <c r="K277" t="s">
        <v>160</v>
      </c>
      <c r="L277">
        <v>7</v>
      </c>
      <c r="M277" s="2">
        <v>490</v>
      </c>
    </row>
    <row r="278" spans="1:13" s="75" customFormat="1" ht="12.75">
      <c r="A278" s="19"/>
      <c r="B278" s="210">
        <f>SUM(B270:B277)</f>
        <v>7900</v>
      </c>
      <c r="C278" s="19" t="s">
        <v>961</v>
      </c>
      <c r="D278" s="19"/>
      <c r="E278" s="19"/>
      <c r="F278" s="98"/>
      <c r="G278" s="26"/>
      <c r="H278" s="73">
        <v>0</v>
      </c>
      <c r="I278" s="74">
        <f>+B278/M278</f>
        <v>16.122448979591837</v>
      </c>
      <c r="M278" s="2">
        <v>490</v>
      </c>
    </row>
    <row r="279" spans="2:13" ht="12.75">
      <c r="B279" s="201"/>
      <c r="H279" s="7">
        <f aca="true" t="shared" si="20" ref="H279:H352">H278-B279</f>
        <v>0</v>
      </c>
      <c r="I279" s="30">
        <f>+B279/M279</f>
        <v>0</v>
      </c>
      <c r="M279" s="2">
        <v>490</v>
      </c>
    </row>
    <row r="280" spans="2:13" ht="12.75">
      <c r="B280" s="208"/>
      <c r="H280" s="7">
        <f t="shared" si="20"/>
        <v>0</v>
      </c>
      <c r="I280" s="30">
        <f>+B280/M280</f>
        <v>0</v>
      </c>
      <c r="M280" s="2">
        <v>490</v>
      </c>
    </row>
    <row r="281" spans="2:13" ht="12.75">
      <c r="B281" s="201">
        <v>1500</v>
      </c>
      <c r="C281" s="1" t="s">
        <v>177</v>
      </c>
      <c r="D281" s="20" t="s">
        <v>17</v>
      </c>
      <c r="E281" s="1" t="s">
        <v>215</v>
      </c>
      <c r="F281" s="101" t="s">
        <v>275</v>
      </c>
      <c r="G281" s="35" t="s">
        <v>242</v>
      </c>
      <c r="H281" s="7">
        <f t="shared" si="20"/>
        <v>-1500</v>
      </c>
      <c r="I281" s="30">
        <v>3</v>
      </c>
      <c r="K281" t="s">
        <v>160</v>
      </c>
      <c r="L281">
        <v>7</v>
      </c>
      <c r="M281" s="2">
        <v>490</v>
      </c>
    </row>
    <row r="282" spans="2:13" ht="12.75">
      <c r="B282" s="201">
        <v>1600</v>
      </c>
      <c r="C282" s="1" t="s">
        <v>177</v>
      </c>
      <c r="D282" s="20" t="s">
        <v>17</v>
      </c>
      <c r="E282" s="1" t="s">
        <v>215</v>
      </c>
      <c r="F282" s="101" t="s">
        <v>275</v>
      </c>
      <c r="G282" s="35" t="s">
        <v>244</v>
      </c>
      <c r="H282" s="7">
        <f t="shared" si="20"/>
        <v>-3100</v>
      </c>
      <c r="I282" s="30">
        <v>3.2</v>
      </c>
      <c r="K282" t="s">
        <v>160</v>
      </c>
      <c r="L282">
        <v>7</v>
      </c>
      <c r="M282" s="2">
        <v>490</v>
      </c>
    </row>
    <row r="283" spans="2:13" ht="12.75">
      <c r="B283" s="201">
        <v>1500</v>
      </c>
      <c r="C283" s="1" t="s">
        <v>177</v>
      </c>
      <c r="D283" s="20" t="s">
        <v>17</v>
      </c>
      <c r="E283" s="1" t="s">
        <v>215</v>
      </c>
      <c r="F283" s="101" t="s">
        <v>275</v>
      </c>
      <c r="G283" s="35" t="s">
        <v>50</v>
      </c>
      <c r="H283" s="7">
        <f t="shared" si="20"/>
        <v>-4600</v>
      </c>
      <c r="I283" s="30">
        <v>3</v>
      </c>
      <c r="K283" t="s">
        <v>160</v>
      </c>
      <c r="L283">
        <v>7</v>
      </c>
      <c r="M283" s="2">
        <v>490</v>
      </c>
    </row>
    <row r="284" spans="1:13" s="75" customFormat="1" ht="12.75">
      <c r="A284" s="19"/>
      <c r="B284" s="210">
        <f>SUM(B281:B283)</f>
        <v>4600</v>
      </c>
      <c r="C284" s="19"/>
      <c r="D284" s="19"/>
      <c r="E284" s="19" t="s">
        <v>215</v>
      </c>
      <c r="F284" s="98"/>
      <c r="G284" s="26"/>
      <c r="H284" s="73">
        <v>0</v>
      </c>
      <c r="I284" s="74">
        <f>+B284/M284</f>
        <v>9.387755102040817</v>
      </c>
      <c r="M284" s="2">
        <v>490</v>
      </c>
    </row>
    <row r="285" spans="2:13" ht="12.75">
      <c r="B285" s="201"/>
      <c r="H285" s="7">
        <f t="shared" si="20"/>
        <v>0</v>
      </c>
      <c r="I285" s="30">
        <f>+B285/M285</f>
        <v>0</v>
      </c>
      <c r="M285" s="2">
        <v>490</v>
      </c>
    </row>
    <row r="286" spans="2:13" ht="12.75">
      <c r="B286" s="208"/>
      <c r="H286" s="7">
        <f t="shared" si="20"/>
        <v>0</v>
      </c>
      <c r="I286" s="30">
        <f>+B286/M286</f>
        <v>0</v>
      </c>
      <c r="M286" s="2">
        <v>490</v>
      </c>
    </row>
    <row r="287" spans="2:13" ht="12.75">
      <c r="B287" s="201">
        <v>5000</v>
      </c>
      <c r="C287" s="1" t="s">
        <v>178</v>
      </c>
      <c r="D287" s="20" t="s">
        <v>17</v>
      </c>
      <c r="E287" s="1" t="s">
        <v>168</v>
      </c>
      <c r="F287" s="101" t="s">
        <v>284</v>
      </c>
      <c r="G287" s="35" t="s">
        <v>242</v>
      </c>
      <c r="H287" s="7">
        <f t="shared" si="20"/>
        <v>-5000</v>
      </c>
      <c r="I287" s="30">
        <v>10</v>
      </c>
      <c r="K287" t="s">
        <v>160</v>
      </c>
      <c r="L287">
        <v>7</v>
      </c>
      <c r="M287" s="2">
        <v>490</v>
      </c>
    </row>
    <row r="288" spans="2:13" ht="12.75">
      <c r="B288" s="201">
        <v>5000</v>
      </c>
      <c r="C288" s="1" t="s">
        <v>178</v>
      </c>
      <c r="D288" s="20" t="s">
        <v>17</v>
      </c>
      <c r="E288" s="1" t="s">
        <v>168</v>
      </c>
      <c r="F288" s="101" t="s">
        <v>284</v>
      </c>
      <c r="G288" s="35" t="s">
        <v>244</v>
      </c>
      <c r="H288" s="7">
        <f t="shared" si="20"/>
        <v>-10000</v>
      </c>
      <c r="I288" s="30">
        <v>10</v>
      </c>
      <c r="K288" t="s">
        <v>160</v>
      </c>
      <c r="L288">
        <v>7</v>
      </c>
      <c r="M288" s="2">
        <v>490</v>
      </c>
    </row>
    <row r="289" spans="1:13" s="75" customFormat="1" ht="12.75">
      <c r="A289" s="19"/>
      <c r="B289" s="210">
        <f>SUM(B287:B288)</f>
        <v>10000</v>
      </c>
      <c r="C289" s="19" t="s">
        <v>178</v>
      </c>
      <c r="D289" s="19"/>
      <c r="E289" s="19"/>
      <c r="F289" s="98"/>
      <c r="G289" s="26"/>
      <c r="H289" s="73">
        <v>0</v>
      </c>
      <c r="I289" s="74">
        <f>+B289/M289</f>
        <v>20.408163265306122</v>
      </c>
      <c r="M289" s="2">
        <v>490</v>
      </c>
    </row>
    <row r="290" spans="2:13" ht="12.75">
      <c r="B290" s="201"/>
      <c r="H290" s="7">
        <f t="shared" si="20"/>
        <v>0</v>
      </c>
      <c r="I290" s="30">
        <f>+B290/M290</f>
        <v>0</v>
      </c>
      <c r="M290" s="2">
        <v>490</v>
      </c>
    </row>
    <row r="291" spans="2:13" ht="12.75">
      <c r="B291" s="201"/>
      <c r="H291" s="7">
        <f t="shared" si="20"/>
        <v>0</v>
      </c>
      <c r="I291" s="30">
        <f>+B291/M291</f>
        <v>0</v>
      </c>
      <c r="M291" s="2">
        <v>490</v>
      </c>
    </row>
    <row r="292" spans="2:13" ht="12.75">
      <c r="B292" s="201">
        <v>2000</v>
      </c>
      <c r="C292" s="1" t="s">
        <v>179</v>
      </c>
      <c r="D292" s="20" t="s">
        <v>17</v>
      </c>
      <c r="E292" s="1" t="s">
        <v>168</v>
      </c>
      <c r="F292" s="101" t="s">
        <v>275</v>
      </c>
      <c r="G292" s="35" t="s">
        <v>242</v>
      </c>
      <c r="H292" s="7">
        <f t="shared" si="20"/>
        <v>-2000</v>
      </c>
      <c r="I292" s="30">
        <v>4</v>
      </c>
      <c r="K292" t="s">
        <v>160</v>
      </c>
      <c r="L292">
        <v>7</v>
      </c>
      <c r="M292" s="2">
        <v>490</v>
      </c>
    </row>
    <row r="293" spans="2:13" ht="12.75">
      <c r="B293" s="201">
        <v>2000</v>
      </c>
      <c r="C293" s="1" t="s">
        <v>179</v>
      </c>
      <c r="D293" s="20" t="s">
        <v>17</v>
      </c>
      <c r="E293" s="1" t="s">
        <v>168</v>
      </c>
      <c r="F293" s="101" t="s">
        <v>275</v>
      </c>
      <c r="G293" s="35" t="s">
        <v>244</v>
      </c>
      <c r="H293" s="7">
        <f t="shared" si="20"/>
        <v>-4000</v>
      </c>
      <c r="I293" s="30">
        <v>4</v>
      </c>
      <c r="K293" t="s">
        <v>160</v>
      </c>
      <c r="L293">
        <v>7</v>
      </c>
      <c r="M293" s="2">
        <v>490</v>
      </c>
    </row>
    <row r="294" spans="2:13" ht="12.75">
      <c r="B294" s="201">
        <v>2000</v>
      </c>
      <c r="C294" s="1" t="s">
        <v>179</v>
      </c>
      <c r="D294" s="20" t="s">
        <v>17</v>
      </c>
      <c r="E294" s="1" t="s">
        <v>168</v>
      </c>
      <c r="F294" s="101" t="s">
        <v>275</v>
      </c>
      <c r="G294" s="35" t="s">
        <v>50</v>
      </c>
      <c r="H294" s="7">
        <f t="shared" si="20"/>
        <v>-6000</v>
      </c>
      <c r="I294" s="30">
        <v>4</v>
      </c>
      <c r="K294" t="s">
        <v>160</v>
      </c>
      <c r="L294">
        <v>7</v>
      </c>
      <c r="M294" s="2">
        <v>490</v>
      </c>
    </row>
    <row r="295" spans="1:13" s="75" customFormat="1" ht="12.75">
      <c r="A295" s="19"/>
      <c r="B295" s="210">
        <f>SUM(B292:B294)</f>
        <v>6000</v>
      </c>
      <c r="C295" s="19" t="s">
        <v>179</v>
      </c>
      <c r="D295" s="19"/>
      <c r="E295" s="19"/>
      <c r="F295" s="98"/>
      <c r="G295" s="26"/>
      <c r="H295" s="73">
        <v>0</v>
      </c>
      <c r="I295" s="74">
        <f>+B295/M295</f>
        <v>12.244897959183673</v>
      </c>
      <c r="M295" s="2">
        <v>490</v>
      </c>
    </row>
    <row r="296" spans="2:13" ht="12.75">
      <c r="B296" s="201"/>
      <c r="H296" s="7">
        <f t="shared" si="20"/>
        <v>0</v>
      </c>
      <c r="I296" s="30">
        <f>+B296/M296</f>
        <v>0</v>
      </c>
      <c r="M296" s="2">
        <v>490</v>
      </c>
    </row>
    <row r="297" spans="2:13" ht="12.75">
      <c r="B297" s="201"/>
      <c r="H297" s="7">
        <f t="shared" si="20"/>
        <v>0</v>
      </c>
      <c r="I297" s="30">
        <f>+B297/M297</f>
        <v>0</v>
      </c>
      <c r="M297" s="2">
        <v>490</v>
      </c>
    </row>
    <row r="298" spans="2:13" ht="12.75">
      <c r="B298" s="201">
        <v>1000</v>
      </c>
      <c r="C298" s="1" t="s">
        <v>180</v>
      </c>
      <c r="D298" s="20" t="s">
        <v>17</v>
      </c>
      <c r="E298" s="1" t="s">
        <v>181</v>
      </c>
      <c r="F298" s="101" t="s">
        <v>275</v>
      </c>
      <c r="G298" s="35" t="s">
        <v>242</v>
      </c>
      <c r="H298" s="7">
        <f t="shared" si="20"/>
        <v>-1000</v>
      </c>
      <c r="I298" s="30">
        <v>2</v>
      </c>
      <c r="K298" t="s">
        <v>160</v>
      </c>
      <c r="L298">
        <v>7</v>
      </c>
      <c r="M298" s="2">
        <v>490</v>
      </c>
    </row>
    <row r="299" spans="2:13" ht="12.75">
      <c r="B299" s="201">
        <v>1000</v>
      </c>
      <c r="C299" s="1" t="s">
        <v>180</v>
      </c>
      <c r="D299" s="20" t="s">
        <v>17</v>
      </c>
      <c r="E299" s="1" t="s">
        <v>181</v>
      </c>
      <c r="F299" s="101" t="s">
        <v>275</v>
      </c>
      <c r="G299" s="35" t="s">
        <v>244</v>
      </c>
      <c r="H299" s="7">
        <f t="shared" si="20"/>
        <v>-2000</v>
      </c>
      <c r="I299" s="30">
        <v>2</v>
      </c>
      <c r="K299" t="s">
        <v>160</v>
      </c>
      <c r="L299">
        <v>7</v>
      </c>
      <c r="M299" s="2">
        <v>490</v>
      </c>
    </row>
    <row r="300" spans="1:13" s="75" customFormat="1" ht="12.75">
      <c r="A300" s="19"/>
      <c r="B300" s="210">
        <f>SUM(B298:B299)</f>
        <v>2000</v>
      </c>
      <c r="C300" s="19"/>
      <c r="D300" s="19"/>
      <c r="E300" s="19" t="s">
        <v>181</v>
      </c>
      <c r="F300" s="98"/>
      <c r="G300" s="26"/>
      <c r="H300" s="73">
        <v>0</v>
      </c>
      <c r="I300" s="74">
        <f>+B300/M300</f>
        <v>4.081632653061225</v>
      </c>
      <c r="M300" s="2">
        <v>490</v>
      </c>
    </row>
    <row r="301" spans="2:13" ht="12.75">
      <c r="B301" s="201"/>
      <c r="H301" s="7">
        <f t="shared" si="20"/>
        <v>0</v>
      </c>
      <c r="I301" s="30">
        <f aca="true" t="shared" si="21" ref="I301:I306">+B301/M301</f>
        <v>0</v>
      </c>
      <c r="M301" s="2">
        <v>490</v>
      </c>
    </row>
    <row r="302" spans="2:13" ht="12.75">
      <c r="B302" s="201"/>
      <c r="H302" s="7">
        <f t="shared" si="20"/>
        <v>0</v>
      </c>
      <c r="I302" s="30">
        <f t="shared" si="21"/>
        <v>0</v>
      </c>
      <c r="M302" s="2">
        <v>490</v>
      </c>
    </row>
    <row r="303" spans="2:13" ht="12.75">
      <c r="B303" s="201"/>
      <c r="H303" s="7">
        <f t="shared" si="20"/>
        <v>0</v>
      </c>
      <c r="I303" s="30">
        <f t="shared" si="21"/>
        <v>0</v>
      </c>
      <c r="M303" s="2">
        <v>490</v>
      </c>
    </row>
    <row r="304" spans="2:13" ht="12.75">
      <c r="B304" s="201"/>
      <c r="H304" s="7">
        <f t="shared" si="20"/>
        <v>0</v>
      </c>
      <c r="I304" s="30">
        <f t="shared" si="21"/>
        <v>0</v>
      </c>
      <c r="M304" s="2">
        <v>490</v>
      </c>
    </row>
    <row r="305" spans="1:13" s="75" customFormat="1" ht="12.75">
      <c r="A305" s="19"/>
      <c r="B305" s="210">
        <f>+B320+B327+B333+B340+B345+B310</f>
        <v>47000</v>
      </c>
      <c r="C305" s="71" t="s">
        <v>54</v>
      </c>
      <c r="D305" s="80" t="s">
        <v>56</v>
      </c>
      <c r="E305" s="71" t="s">
        <v>43</v>
      </c>
      <c r="F305" s="106" t="s">
        <v>55</v>
      </c>
      <c r="G305" s="72" t="s">
        <v>29</v>
      </c>
      <c r="H305" s="73"/>
      <c r="I305" s="74">
        <f>+B305/M305</f>
        <v>95.91836734693878</v>
      </c>
      <c r="J305" s="74"/>
      <c r="K305" s="74"/>
      <c r="M305" s="2">
        <v>490</v>
      </c>
    </row>
    <row r="306" spans="2:13" ht="12.75">
      <c r="B306" s="201"/>
      <c r="H306" s="7">
        <f t="shared" si="20"/>
        <v>0</v>
      </c>
      <c r="I306" s="30">
        <f t="shared" si="21"/>
        <v>0</v>
      </c>
      <c r="M306" s="2">
        <v>490</v>
      </c>
    </row>
    <row r="307" spans="2:13" ht="12.75">
      <c r="B307" s="201">
        <v>2500</v>
      </c>
      <c r="C307" s="1" t="s">
        <v>30</v>
      </c>
      <c r="D307" s="1" t="s">
        <v>17</v>
      </c>
      <c r="E307" s="1" t="s">
        <v>198</v>
      </c>
      <c r="F307" s="101" t="s">
        <v>285</v>
      </c>
      <c r="G307" s="35" t="s">
        <v>286</v>
      </c>
      <c r="H307" s="7">
        <f t="shared" si="20"/>
        <v>-2500</v>
      </c>
      <c r="I307" s="30">
        <v>5</v>
      </c>
      <c r="K307" t="s">
        <v>30</v>
      </c>
      <c r="L307">
        <v>8</v>
      </c>
      <c r="M307" s="2">
        <v>490</v>
      </c>
    </row>
    <row r="308" spans="2:13" ht="12.75">
      <c r="B308" s="201">
        <v>2500</v>
      </c>
      <c r="C308" s="1" t="s">
        <v>30</v>
      </c>
      <c r="D308" s="1" t="s">
        <v>17</v>
      </c>
      <c r="E308" s="1" t="s">
        <v>198</v>
      </c>
      <c r="F308" s="101" t="s">
        <v>287</v>
      </c>
      <c r="G308" s="35" t="s">
        <v>288</v>
      </c>
      <c r="H308" s="7">
        <f t="shared" si="20"/>
        <v>-5000</v>
      </c>
      <c r="I308" s="30">
        <v>5</v>
      </c>
      <c r="K308" t="s">
        <v>30</v>
      </c>
      <c r="L308">
        <v>8</v>
      </c>
      <c r="M308" s="2">
        <v>490</v>
      </c>
    </row>
    <row r="309" spans="2:13" ht="12.75">
      <c r="B309" s="201">
        <v>2500</v>
      </c>
      <c r="C309" s="1" t="s">
        <v>30</v>
      </c>
      <c r="D309" s="1" t="s">
        <v>17</v>
      </c>
      <c r="E309" s="1" t="s">
        <v>198</v>
      </c>
      <c r="F309" s="101" t="s">
        <v>289</v>
      </c>
      <c r="G309" s="35" t="s">
        <v>290</v>
      </c>
      <c r="H309" s="7">
        <f t="shared" si="20"/>
        <v>-7500</v>
      </c>
      <c r="I309" s="30">
        <v>5</v>
      </c>
      <c r="K309" t="s">
        <v>30</v>
      </c>
      <c r="L309">
        <v>8</v>
      </c>
      <c r="M309" s="2">
        <v>490</v>
      </c>
    </row>
    <row r="310" spans="1:13" s="75" customFormat="1" ht="12.75">
      <c r="A310" s="19"/>
      <c r="B310" s="210">
        <f>SUM(B307:B309)</f>
        <v>7500</v>
      </c>
      <c r="C310" s="19" t="s">
        <v>30</v>
      </c>
      <c r="D310" s="19"/>
      <c r="E310" s="19"/>
      <c r="F310" s="98"/>
      <c r="G310" s="26"/>
      <c r="H310" s="73">
        <v>0</v>
      </c>
      <c r="I310" s="74">
        <f>+B310/M310</f>
        <v>15.306122448979592</v>
      </c>
      <c r="M310" s="2">
        <v>490</v>
      </c>
    </row>
    <row r="311" spans="2:13" ht="12.75">
      <c r="B311" s="201"/>
      <c r="H311" s="7">
        <f t="shared" si="20"/>
        <v>0</v>
      </c>
      <c r="I311" s="30">
        <f aca="true" t="shared" si="22" ref="I311:I322">+B311/M311</f>
        <v>0</v>
      </c>
      <c r="M311" s="2">
        <v>490</v>
      </c>
    </row>
    <row r="312" spans="2:13" ht="12.75">
      <c r="B312" s="201"/>
      <c r="H312" s="7">
        <f t="shared" si="20"/>
        <v>0</v>
      </c>
      <c r="I312" s="30">
        <f t="shared" si="22"/>
        <v>0</v>
      </c>
      <c r="M312" s="2">
        <v>490</v>
      </c>
    </row>
    <row r="313" spans="2:13" ht="12.75">
      <c r="B313" s="201">
        <v>3000</v>
      </c>
      <c r="C313" s="1" t="s">
        <v>291</v>
      </c>
      <c r="D313" s="20" t="s">
        <v>17</v>
      </c>
      <c r="E313" s="1" t="s">
        <v>206</v>
      </c>
      <c r="F313" s="101" t="s">
        <v>292</v>
      </c>
      <c r="G313" s="35" t="s">
        <v>288</v>
      </c>
      <c r="H313" s="7">
        <f t="shared" si="20"/>
        <v>-3000</v>
      </c>
      <c r="I313" s="30">
        <f t="shared" si="22"/>
        <v>6.122448979591836</v>
      </c>
      <c r="K313" t="s">
        <v>198</v>
      </c>
      <c r="L313">
        <v>8</v>
      </c>
      <c r="M313" s="2">
        <v>490</v>
      </c>
    </row>
    <row r="314" spans="2:13" ht="12.75">
      <c r="B314" s="201">
        <v>1600</v>
      </c>
      <c r="C314" s="1" t="s">
        <v>293</v>
      </c>
      <c r="D314" s="20" t="s">
        <v>17</v>
      </c>
      <c r="E314" s="1" t="s">
        <v>206</v>
      </c>
      <c r="F314" s="101" t="s">
        <v>294</v>
      </c>
      <c r="G314" s="35" t="s">
        <v>288</v>
      </c>
      <c r="H314" s="7">
        <f t="shared" si="20"/>
        <v>-4600</v>
      </c>
      <c r="I314" s="30">
        <f t="shared" si="22"/>
        <v>3.2653061224489797</v>
      </c>
      <c r="K314" t="s">
        <v>198</v>
      </c>
      <c r="L314">
        <v>8</v>
      </c>
      <c r="M314" s="2">
        <v>490</v>
      </c>
    </row>
    <row r="315" spans="2:13" ht="12.75">
      <c r="B315" s="201">
        <v>1000</v>
      </c>
      <c r="C315" s="1" t="s">
        <v>295</v>
      </c>
      <c r="D315" s="20" t="s">
        <v>17</v>
      </c>
      <c r="E315" s="1" t="s">
        <v>206</v>
      </c>
      <c r="F315" s="101" t="s">
        <v>296</v>
      </c>
      <c r="G315" s="35" t="s">
        <v>288</v>
      </c>
      <c r="H315" s="7">
        <f t="shared" si="20"/>
        <v>-5600</v>
      </c>
      <c r="I315" s="30">
        <f t="shared" si="22"/>
        <v>2.0408163265306123</v>
      </c>
      <c r="K315" t="s">
        <v>198</v>
      </c>
      <c r="L315">
        <v>8</v>
      </c>
      <c r="M315" s="2">
        <v>490</v>
      </c>
    </row>
    <row r="316" spans="2:13" ht="12.75">
      <c r="B316" s="201">
        <v>500</v>
      </c>
      <c r="C316" s="1" t="s">
        <v>297</v>
      </c>
      <c r="D316" s="20" t="s">
        <v>17</v>
      </c>
      <c r="E316" s="1" t="s">
        <v>206</v>
      </c>
      <c r="F316" s="101" t="s">
        <v>298</v>
      </c>
      <c r="G316" s="35" t="s">
        <v>290</v>
      </c>
      <c r="H316" s="7">
        <f t="shared" si="20"/>
        <v>-6100</v>
      </c>
      <c r="I316" s="30">
        <f t="shared" si="22"/>
        <v>1.0204081632653061</v>
      </c>
      <c r="K316" t="s">
        <v>198</v>
      </c>
      <c r="L316">
        <v>8</v>
      </c>
      <c r="M316" s="2">
        <v>490</v>
      </c>
    </row>
    <row r="317" spans="2:13" ht="12.75">
      <c r="B317" s="201">
        <v>500</v>
      </c>
      <c r="C317" s="1" t="s">
        <v>299</v>
      </c>
      <c r="D317" s="20" t="s">
        <v>17</v>
      </c>
      <c r="E317" s="1" t="s">
        <v>206</v>
      </c>
      <c r="F317" s="101" t="s">
        <v>298</v>
      </c>
      <c r="G317" s="35" t="s">
        <v>290</v>
      </c>
      <c r="H317" s="7">
        <f t="shared" si="20"/>
        <v>-6600</v>
      </c>
      <c r="I317" s="30">
        <f t="shared" si="22"/>
        <v>1.0204081632653061</v>
      </c>
      <c r="K317" t="s">
        <v>198</v>
      </c>
      <c r="L317">
        <v>8</v>
      </c>
      <c r="M317" s="2">
        <v>490</v>
      </c>
    </row>
    <row r="318" spans="2:13" ht="12.75">
      <c r="B318" s="201">
        <v>1000</v>
      </c>
      <c r="C318" s="1" t="s">
        <v>300</v>
      </c>
      <c r="D318" s="20" t="s">
        <v>17</v>
      </c>
      <c r="E318" s="1" t="s">
        <v>206</v>
      </c>
      <c r="F318" s="101" t="s">
        <v>298</v>
      </c>
      <c r="G318" s="35" t="s">
        <v>301</v>
      </c>
      <c r="H318" s="7">
        <f t="shared" si="20"/>
        <v>-7600</v>
      </c>
      <c r="I318" s="30">
        <f t="shared" si="22"/>
        <v>2.0408163265306123</v>
      </c>
      <c r="K318" t="s">
        <v>198</v>
      </c>
      <c r="L318">
        <v>8</v>
      </c>
      <c r="M318" s="2">
        <v>490</v>
      </c>
    </row>
    <row r="319" spans="2:13" ht="12.75">
      <c r="B319" s="201">
        <v>2500</v>
      </c>
      <c r="C319" s="1" t="s">
        <v>302</v>
      </c>
      <c r="D319" s="20" t="s">
        <v>17</v>
      </c>
      <c r="E319" s="1" t="s">
        <v>206</v>
      </c>
      <c r="F319" s="101" t="s">
        <v>298</v>
      </c>
      <c r="G319" s="35" t="s">
        <v>301</v>
      </c>
      <c r="H319" s="7">
        <f t="shared" si="20"/>
        <v>-10100</v>
      </c>
      <c r="I319" s="30">
        <f t="shared" si="22"/>
        <v>5.1020408163265305</v>
      </c>
      <c r="K319" t="s">
        <v>198</v>
      </c>
      <c r="L319">
        <v>8</v>
      </c>
      <c r="M319" s="2">
        <v>490</v>
      </c>
    </row>
    <row r="320" spans="1:13" s="75" customFormat="1" ht="12.75">
      <c r="A320" s="19"/>
      <c r="B320" s="210">
        <f>SUM(B313:B319)</f>
        <v>10100</v>
      </c>
      <c r="C320" s="19" t="s">
        <v>961</v>
      </c>
      <c r="D320" s="19"/>
      <c r="E320" s="19"/>
      <c r="F320" s="98"/>
      <c r="G320" s="26"/>
      <c r="H320" s="73">
        <v>0</v>
      </c>
      <c r="I320" s="74">
        <f>+B320/M320</f>
        <v>20.612244897959183</v>
      </c>
      <c r="M320" s="2">
        <v>490</v>
      </c>
    </row>
    <row r="321" spans="2:13" ht="12.75">
      <c r="B321" s="201"/>
      <c r="H321" s="7">
        <f t="shared" si="20"/>
        <v>0</v>
      </c>
      <c r="I321" s="30">
        <f t="shared" si="22"/>
        <v>0</v>
      </c>
      <c r="M321" s="2">
        <v>490</v>
      </c>
    </row>
    <row r="322" spans="2:13" ht="12.75">
      <c r="B322" s="201"/>
      <c r="H322" s="7">
        <f t="shared" si="20"/>
        <v>0</v>
      </c>
      <c r="I322" s="30">
        <f t="shared" si="22"/>
        <v>0</v>
      </c>
      <c r="M322" s="2">
        <v>490</v>
      </c>
    </row>
    <row r="323" spans="2:13" ht="12.75">
      <c r="B323" s="201">
        <v>1000</v>
      </c>
      <c r="C323" s="1" t="s">
        <v>177</v>
      </c>
      <c r="D323" s="20" t="s">
        <v>17</v>
      </c>
      <c r="E323" s="1" t="s">
        <v>215</v>
      </c>
      <c r="F323" s="101" t="s">
        <v>298</v>
      </c>
      <c r="G323" s="35" t="s">
        <v>286</v>
      </c>
      <c r="H323" s="7">
        <f t="shared" si="20"/>
        <v>-1000</v>
      </c>
      <c r="I323" s="30">
        <v>3</v>
      </c>
      <c r="K323" t="s">
        <v>198</v>
      </c>
      <c r="L323">
        <v>8</v>
      </c>
      <c r="M323" s="2">
        <v>490</v>
      </c>
    </row>
    <row r="324" spans="2:13" ht="12.75">
      <c r="B324" s="201">
        <v>1500</v>
      </c>
      <c r="C324" s="1" t="s">
        <v>177</v>
      </c>
      <c r="D324" s="20" t="s">
        <v>17</v>
      </c>
      <c r="E324" s="1" t="s">
        <v>215</v>
      </c>
      <c r="F324" s="101" t="s">
        <v>298</v>
      </c>
      <c r="G324" s="35" t="s">
        <v>288</v>
      </c>
      <c r="H324" s="7">
        <f t="shared" si="20"/>
        <v>-2500</v>
      </c>
      <c r="I324" s="30">
        <v>3</v>
      </c>
      <c r="K324" t="s">
        <v>198</v>
      </c>
      <c r="L324">
        <v>8</v>
      </c>
      <c r="M324" s="2">
        <v>490</v>
      </c>
    </row>
    <row r="325" spans="2:13" ht="12.75">
      <c r="B325" s="201">
        <v>600</v>
      </c>
      <c r="C325" s="1" t="s">
        <v>177</v>
      </c>
      <c r="D325" s="20" t="s">
        <v>17</v>
      </c>
      <c r="E325" s="1" t="s">
        <v>215</v>
      </c>
      <c r="F325" s="101" t="s">
        <v>298</v>
      </c>
      <c r="G325" s="35" t="s">
        <v>290</v>
      </c>
      <c r="H325" s="7">
        <f t="shared" si="20"/>
        <v>-3100</v>
      </c>
      <c r="I325" s="30">
        <v>1.2</v>
      </c>
      <c r="K325" t="s">
        <v>198</v>
      </c>
      <c r="L325">
        <v>8</v>
      </c>
      <c r="M325" s="2">
        <v>490</v>
      </c>
    </row>
    <row r="326" spans="2:13" ht="12.75">
      <c r="B326" s="201">
        <v>1300</v>
      </c>
      <c r="C326" s="1" t="s">
        <v>177</v>
      </c>
      <c r="D326" s="20" t="s">
        <v>17</v>
      </c>
      <c r="E326" s="1" t="s">
        <v>215</v>
      </c>
      <c r="F326" s="101" t="s">
        <v>298</v>
      </c>
      <c r="G326" s="35" t="s">
        <v>301</v>
      </c>
      <c r="H326" s="7">
        <f t="shared" si="20"/>
        <v>-4400</v>
      </c>
      <c r="I326" s="30">
        <v>2.6</v>
      </c>
      <c r="K326" t="s">
        <v>198</v>
      </c>
      <c r="L326">
        <v>8</v>
      </c>
      <c r="M326" s="2">
        <v>490</v>
      </c>
    </row>
    <row r="327" spans="1:13" s="75" customFormat="1" ht="12.75">
      <c r="A327" s="19"/>
      <c r="B327" s="210">
        <f>SUM(B323:B326)</f>
        <v>4400</v>
      </c>
      <c r="C327" s="19"/>
      <c r="D327" s="19"/>
      <c r="E327" s="19" t="s">
        <v>215</v>
      </c>
      <c r="F327" s="98"/>
      <c r="G327" s="26"/>
      <c r="H327" s="73">
        <v>0</v>
      </c>
      <c r="I327" s="74">
        <f>+B327/M327</f>
        <v>8.979591836734693</v>
      </c>
      <c r="M327" s="2">
        <v>490</v>
      </c>
    </row>
    <row r="328" spans="2:13" ht="12.75">
      <c r="B328" s="201"/>
      <c r="H328" s="7">
        <f t="shared" si="20"/>
        <v>0</v>
      </c>
      <c r="I328" s="30">
        <f>+B328/M328</f>
        <v>0</v>
      </c>
      <c r="M328" s="2">
        <v>490</v>
      </c>
    </row>
    <row r="329" spans="2:13" ht="12.75">
      <c r="B329" s="201"/>
      <c r="H329" s="7">
        <f t="shared" si="20"/>
        <v>0</v>
      </c>
      <c r="I329" s="30">
        <f>+B329/M329</f>
        <v>0</v>
      </c>
      <c r="M329" s="2">
        <v>490</v>
      </c>
    </row>
    <row r="330" spans="2:13" ht="12.75">
      <c r="B330" s="201">
        <v>5000</v>
      </c>
      <c r="C330" s="1" t="s">
        <v>178</v>
      </c>
      <c r="D330" s="20" t="s">
        <v>17</v>
      </c>
      <c r="E330" s="1" t="s">
        <v>206</v>
      </c>
      <c r="F330" s="101" t="s">
        <v>303</v>
      </c>
      <c r="G330" s="35" t="s">
        <v>286</v>
      </c>
      <c r="H330" s="7">
        <f>H328-B330</f>
        <v>-5000</v>
      </c>
      <c r="I330" s="30">
        <v>10</v>
      </c>
      <c r="K330" t="s">
        <v>198</v>
      </c>
      <c r="L330">
        <v>8</v>
      </c>
      <c r="M330" s="2">
        <v>490</v>
      </c>
    </row>
    <row r="331" spans="2:13" ht="12.75">
      <c r="B331" s="201">
        <v>5000</v>
      </c>
      <c r="C331" s="1" t="s">
        <v>178</v>
      </c>
      <c r="D331" s="20" t="s">
        <v>17</v>
      </c>
      <c r="E331" s="1" t="s">
        <v>206</v>
      </c>
      <c r="F331" s="101" t="s">
        <v>304</v>
      </c>
      <c r="G331" s="35" t="s">
        <v>288</v>
      </c>
      <c r="H331" s="7">
        <f>H329-B331</f>
        <v>-5000</v>
      </c>
      <c r="I331" s="30">
        <v>10</v>
      </c>
      <c r="K331" t="s">
        <v>198</v>
      </c>
      <c r="L331">
        <v>8</v>
      </c>
      <c r="M331" s="2">
        <v>490</v>
      </c>
    </row>
    <row r="332" spans="2:13" ht="12.75">
      <c r="B332" s="201">
        <v>5000</v>
      </c>
      <c r="C332" s="1" t="s">
        <v>178</v>
      </c>
      <c r="D332" s="20" t="s">
        <v>17</v>
      </c>
      <c r="E332" s="1" t="s">
        <v>206</v>
      </c>
      <c r="F332" s="101" t="s">
        <v>304</v>
      </c>
      <c r="G332" s="35" t="s">
        <v>290</v>
      </c>
      <c r="H332" s="7">
        <f t="shared" si="20"/>
        <v>-10000</v>
      </c>
      <c r="I332" s="30">
        <v>10</v>
      </c>
      <c r="K332" t="s">
        <v>198</v>
      </c>
      <c r="L332">
        <v>8</v>
      </c>
      <c r="M332" s="2">
        <v>490</v>
      </c>
    </row>
    <row r="333" spans="1:13" s="75" customFormat="1" ht="12.75">
      <c r="A333" s="19"/>
      <c r="B333" s="210">
        <f>SUM(B330:B332)</f>
        <v>15000</v>
      </c>
      <c r="C333" s="19" t="s">
        <v>178</v>
      </c>
      <c r="D333" s="19"/>
      <c r="E333" s="19"/>
      <c r="F333" s="98"/>
      <c r="G333" s="26"/>
      <c r="H333" s="73">
        <v>0</v>
      </c>
      <c r="I333" s="74">
        <f>+B333/M333</f>
        <v>30.612244897959183</v>
      </c>
      <c r="M333" s="2">
        <v>490</v>
      </c>
    </row>
    <row r="334" spans="2:13" ht="12.75">
      <c r="B334" s="201"/>
      <c r="H334" s="7">
        <f t="shared" si="20"/>
        <v>0</v>
      </c>
      <c r="I334" s="30">
        <f>+B334/M334</f>
        <v>0</v>
      </c>
      <c r="M334" s="2">
        <v>490</v>
      </c>
    </row>
    <row r="335" spans="2:13" ht="12.75">
      <c r="B335" s="201"/>
      <c r="H335" s="7">
        <f t="shared" si="20"/>
        <v>0</v>
      </c>
      <c r="I335" s="30">
        <f>+B335/M335</f>
        <v>0</v>
      </c>
      <c r="M335" s="2">
        <v>490</v>
      </c>
    </row>
    <row r="336" spans="2:13" ht="12.75">
      <c r="B336" s="201">
        <v>2000</v>
      </c>
      <c r="C336" s="1" t="s">
        <v>179</v>
      </c>
      <c r="D336" s="20" t="s">
        <v>17</v>
      </c>
      <c r="E336" s="1" t="s">
        <v>206</v>
      </c>
      <c r="F336" s="101" t="s">
        <v>298</v>
      </c>
      <c r="G336" s="35" t="s">
        <v>286</v>
      </c>
      <c r="H336" s="7">
        <f t="shared" si="20"/>
        <v>-2000</v>
      </c>
      <c r="I336" s="30">
        <v>4</v>
      </c>
      <c r="K336" t="s">
        <v>198</v>
      </c>
      <c r="L336">
        <v>8</v>
      </c>
      <c r="M336" s="2">
        <v>490</v>
      </c>
    </row>
    <row r="337" spans="2:13" ht="12.75">
      <c r="B337" s="201">
        <v>2000</v>
      </c>
      <c r="C337" s="1" t="s">
        <v>179</v>
      </c>
      <c r="D337" s="20" t="s">
        <v>17</v>
      </c>
      <c r="E337" s="1" t="s">
        <v>206</v>
      </c>
      <c r="F337" s="101" t="s">
        <v>298</v>
      </c>
      <c r="G337" s="35" t="s">
        <v>288</v>
      </c>
      <c r="H337" s="7">
        <f t="shared" si="20"/>
        <v>-4000</v>
      </c>
      <c r="I337" s="30">
        <v>4</v>
      </c>
      <c r="K337" t="s">
        <v>198</v>
      </c>
      <c r="L337">
        <v>8</v>
      </c>
      <c r="M337" s="2">
        <v>490</v>
      </c>
    </row>
    <row r="338" spans="2:13" ht="12.75">
      <c r="B338" s="201">
        <v>2000</v>
      </c>
      <c r="C338" s="1" t="s">
        <v>179</v>
      </c>
      <c r="D338" s="20" t="s">
        <v>17</v>
      </c>
      <c r="E338" s="1" t="s">
        <v>206</v>
      </c>
      <c r="F338" s="101" t="s">
        <v>298</v>
      </c>
      <c r="G338" s="35" t="s">
        <v>290</v>
      </c>
      <c r="H338" s="7">
        <f t="shared" si="20"/>
        <v>-6000</v>
      </c>
      <c r="I338" s="30">
        <v>4</v>
      </c>
      <c r="K338" t="s">
        <v>198</v>
      </c>
      <c r="L338">
        <v>8</v>
      </c>
      <c r="M338" s="2">
        <v>490</v>
      </c>
    </row>
    <row r="339" spans="2:13" ht="12.75">
      <c r="B339" s="201">
        <v>2000</v>
      </c>
      <c r="C339" s="1" t="s">
        <v>179</v>
      </c>
      <c r="D339" s="20" t="s">
        <v>17</v>
      </c>
      <c r="E339" s="1" t="s">
        <v>206</v>
      </c>
      <c r="F339" s="101" t="s">
        <v>298</v>
      </c>
      <c r="G339" s="35" t="s">
        <v>301</v>
      </c>
      <c r="H339" s="7">
        <f t="shared" si="20"/>
        <v>-8000</v>
      </c>
      <c r="I339" s="30">
        <v>4</v>
      </c>
      <c r="K339" t="s">
        <v>198</v>
      </c>
      <c r="L339">
        <v>8</v>
      </c>
      <c r="M339" s="2">
        <v>490</v>
      </c>
    </row>
    <row r="340" spans="1:13" s="75" customFormat="1" ht="12.75">
      <c r="A340" s="19"/>
      <c r="B340" s="210">
        <f>SUM(B336:B339)</f>
        <v>8000</v>
      </c>
      <c r="C340" s="19" t="s">
        <v>179</v>
      </c>
      <c r="D340" s="19"/>
      <c r="E340" s="19"/>
      <c r="F340" s="98"/>
      <c r="G340" s="26"/>
      <c r="H340" s="73">
        <v>0</v>
      </c>
      <c r="I340" s="74">
        <f>+B340/M340</f>
        <v>16.3265306122449</v>
      </c>
      <c r="M340" s="2">
        <v>490</v>
      </c>
    </row>
    <row r="341" spans="2:13" ht="12.75">
      <c r="B341" s="201"/>
      <c r="H341" s="7">
        <f t="shared" si="20"/>
        <v>0</v>
      </c>
      <c r="I341" s="30">
        <f>+B341/M341</f>
        <v>0</v>
      </c>
      <c r="M341" s="2">
        <v>490</v>
      </c>
    </row>
    <row r="342" spans="2:13" ht="12.75">
      <c r="B342" s="201"/>
      <c r="H342" s="7">
        <f t="shared" si="20"/>
        <v>0</v>
      </c>
      <c r="I342" s="30">
        <f>+B342/M342</f>
        <v>0</v>
      </c>
      <c r="M342" s="2">
        <v>490</v>
      </c>
    </row>
    <row r="343" spans="2:13" ht="12.75">
      <c r="B343" s="201">
        <v>1000</v>
      </c>
      <c r="C343" s="1" t="s">
        <v>180</v>
      </c>
      <c r="D343" s="20" t="s">
        <v>17</v>
      </c>
      <c r="E343" s="1" t="s">
        <v>217</v>
      </c>
      <c r="F343" s="101" t="s">
        <v>298</v>
      </c>
      <c r="G343" s="35" t="s">
        <v>288</v>
      </c>
      <c r="H343" s="7">
        <f t="shared" si="20"/>
        <v>-1000</v>
      </c>
      <c r="I343" s="30">
        <v>2</v>
      </c>
      <c r="K343" t="s">
        <v>198</v>
      </c>
      <c r="L343">
        <v>8</v>
      </c>
      <c r="M343" s="2">
        <v>490</v>
      </c>
    </row>
    <row r="344" spans="2:13" ht="12.75">
      <c r="B344" s="201">
        <v>1000</v>
      </c>
      <c r="C344" s="1" t="s">
        <v>180</v>
      </c>
      <c r="D344" s="20" t="s">
        <v>17</v>
      </c>
      <c r="E344" s="1" t="s">
        <v>217</v>
      </c>
      <c r="F344" s="101" t="s">
        <v>298</v>
      </c>
      <c r="G344" s="35" t="s">
        <v>290</v>
      </c>
      <c r="H344" s="7">
        <f t="shared" si="20"/>
        <v>-2000</v>
      </c>
      <c r="I344" s="30">
        <v>2</v>
      </c>
      <c r="K344" t="s">
        <v>198</v>
      </c>
      <c r="L344">
        <v>8</v>
      </c>
      <c r="M344" s="2">
        <v>490</v>
      </c>
    </row>
    <row r="345" spans="1:13" s="75" customFormat="1" ht="12.75">
      <c r="A345" s="19"/>
      <c r="B345" s="210">
        <f>SUM(B343:B344)</f>
        <v>2000</v>
      </c>
      <c r="C345" s="19"/>
      <c r="D345" s="19"/>
      <c r="E345" s="19" t="s">
        <v>217</v>
      </c>
      <c r="F345" s="98"/>
      <c r="G345" s="26"/>
      <c r="H345" s="73">
        <v>0</v>
      </c>
      <c r="I345" s="74">
        <f>+B345/M345</f>
        <v>4.081632653061225</v>
      </c>
      <c r="M345" s="2">
        <v>490</v>
      </c>
    </row>
    <row r="346" spans="2:13" ht="12.75">
      <c r="B346" s="201"/>
      <c r="H346" s="7">
        <f t="shared" si="20"/>
        <v>0</v>
      </c>
      <c r="I346" s="30">
        <f aca="true" t="shared" si="23" ref="I346:I351">+B346/M346</f>
        <v>0</v>
      </c>
      <c r="M346" s="2">
        <v>490</v>
      </c>
    </row>
    <row r="347" spans="2:13" ht="12.75">
      <c r="B347" s="201"/>
      <c r="H347" s="7">
        <f t="shared" si="20"/>
        <v>0</v>
      </c>
      <c r="I347" s="30">
        <f t="shared" si="23"/>
        <v>0</v>
      </c>
      <c r="M347" s="2">
        <v>490</v>
      </c>
    </row>
    <row r="348" spans="2:13" ht="12.75">
      <c r="B348" s="201"/>
      <c r="H348" s="7">
        <f t="shared" si="20"/>
        <v>0</v>
      </c>
      <c r="I348" s="30">
        <f t="shared" si="23"/>
        <v>0</v>
      </c>
      <c r="M348" s="2">
        <v>490</v>
      </c>
    </row>
    <row r="349" spans="2:13" ht="12.75">
      <c r="B349" s="201"/>
      <c r="H349" s="7">
        <f t="shared" si="20"/>
        <v>0</v>
      </c>
      <c r="I349" s="30">
        <f t="shared" si="23"/>
        <v>0</v>
      </c>
      <c r="M349" s="2">
        <v>490</v>
      </c>
    </row>
    <row r="350" spans="1:13" s="75" customFormat="1" ht="12.75">
      <c r="A350" s="19"/>
      <c r="B350" s="210">
        <f>+B360+B367+B372+B378+B382+B386+B355</f>
        <v>29100</v>
      </c>
      <c r="C350" s="71" t="s">
        <v>57</v>
      </c>
      <c r="D350" s="80" t="s">
        <v>56</v>
      </c>
      <c r="E350" s="71" t="s">
        <v>43</v>
      </c>
      <c r="F350" s="106" t="s">
        <v>44</v>
      </c>
      <c r="G350" s="72" t="s">
        <v>58</v>
      </c>
      <c r="H350" s="73"/>
      <c r="I350" s="74">
        <f>+B350/M350</f>
        <v>59.38775510204081</v>
      </c>
      <c r="J350" s="74"/>
      <c r="K350" s="74"/>
      <c r="M350" s="2">
        <v>490</v>
      </c>
    </row>
    <row r="351" spans="2:13" ht="12.75">
      <c r="B351" s="201"/>
      <c r="H351" s="7">
        <f t="shared" si="20"/>
        <v>0</v>
      </c>
      <c r="I351" s="30">
        <f t="shared" si="23"/>
        <v>0</v>
      </c>
      <c r="M351" s="2">
        <v>490</v>
      </c>
    </row>
    <row r="352" spans="2:13" ht="12.75">
      <c r="B352" s="201">
        <v>2500</v>
      </c>
      <c r="C352" s="1" t="s">
        <v>30</v>
      </c>
      <c r="D352" s="1" t="s">
        <v>17</v>
      </c>
      <c r="E352" s="1" t="s">
        <v>305</v>
      </c>
      <c r="F352" s="101" t="s">
        <v>306</v>
      </c>
      <c r="G352" s="35" t="s">
        <v>286</v>
      </c>
      <c r="H352" s="7">
        <f t="shared" si="20"/>
        <v>-2500</v>
      </c>
      <c r="I352" s="30">
        <v>5</v>
      </c>
      <c r="K352" t="s">
        <v>30</v>
      </c>
      <c r="L352">
        <v>9</v>
      </c>
      <c r="M352" s="2">
        <v>490</v>
      </c>
    </row>
    <row r="353" spans="2:13" ht="12.75">
      <c r="B353" s="201">
        <v>2500</v>
      </c>
      <c r="C353" s="1" t="s">
        <v>30</v>
      </c>
      <c r="D353" s="1" t="s">
        <v>17</v>
      </c>
      <c r="E353" s="1" t="s">
        <v>307</v>
      </c>
      <c r="F353" s="101" t="s">
        <v>308</v>
      </c>
      <c r="G353" s="35" t="s">
        <v>288</v>
      </c>
      <c r="H353" s="7">
        <f>H352-B353</f>
        <v>-5000</v>
      </c>
      <c r="I353" s="30">
        <v>5</v>
      </c>
      <c r="K353" t="s">
        <v>30</v>
      </c>
      <c r="L353">
        <v>9</v>
      </c>
      <c r="M353" s="2">
        <v>490</v>
      </c>
    </row>
    <row r="354" spans="2:13" ht="12.75">
      <c r="B354" s="201">
        <v>2500</v>
      </c>
      <c r="C354" s="1" t="s">
        <v>30</v>
      </c>
      <c r="D354" s="1" t="s">
        <v>17</v>
      </c>
      <c r="E354" s="1" t="s">
        <v>307</v>
      </c>
      <c r="F354" s="101" t="s">
        <v>309</v>
      </c>
      <c r="G354" s="35" t="s">
        <v>290</v>
      </c>
      <c r="H354" s="7">
        <f>H353-B354</f>
        <v>-7500</v>
      </c>
      <c r="I354" s="30">
        <v>5</v>
      </c>
      <c r="K354" t="s">
        <v>30</v>
      </c>
      <c r="L354">
        <v>9</v>
      </c>
      <c r="M354" s="2">
        <v>490</v>
      </c>
    </row>
    <row r="355" spans="1:13" s="75" customFormat="1" ht="12.75">
      <c r="A355" s="19"/>
      <c r="B355" s="210">
        <f>SUM(B352:B354)</f>
        <v>7500</v>
      </c>
      <c r="C355" s="19" t="s">
        <v>30</v>
      </c>
      <c r="D355" s="19"/>
      <c r="E355" s="19"/>
      <c r="F355" s="98"/>
      <c r="G355" s="26"/>
      <c r="H355" s="73">
        <v>0</v>
      </c>
      <c r="I355" s="74">
        <f>+B355/M355</f>
        <v>15.306122448979592</v>
      </c>
      <c r="M355" s="2">
        <v>490</v>
      </c>
    </row>
    <row r="356" spans="2:13" ht="12.75">
      <c r="B356" s="201"/>
      <c r="H356" s="7">
        <f aca="true" t="shared" si="24" ref="H356:H405">H355-B356</f>
        <v>0</v>
      </c>
      <c r="I356" s="30">
        <f aca="true" t="shared" si="25" ref="I356:I362">+B356/M356</f>
        <v>0</v>
      </c>
      <c r="M356" s="2">
        <v>490</v>
      </c>
    </row>
    <row r="357" spans="2:13" ht="12.75">
      <c r="B357" s="201"/>
      <c r="H357" s="7">
        <f t="shared" si="24"/>
        <v>0</v>
      </c>
      <c r="I357" s="30">
        <f t="shared" si="25"/>
        <v>0</v>
      </c>
      <c r="M357" s="2">
        <v>490</v>
      </c>
    </row>
    <row r="358" spans="1:13" ht="12.75">
      <c r="A358" s="20"/>
      <c r="B358" s="208">
        <v>1000</v>
      </c>
      <c r="C358" s="20" t="s">
        <v>310</v>
      </c>
      <c r="D358" s="20" t="s">
        <v>17</v>
      </c>
      <c r="E358" s="20" t="s">
        <v>168</v>
      </c>
      <c r="F358" s="101" t="s">
        <v>311</v>
      </c>
      <c r="G358" s="38" t="s">
        <v>288</v>
      </c>
      <c r="H358" s="37">
        <f>H357-B358</f>
        <v>-1000</v>
      </c>
      <c r="I358" s="81">
        <f t="shared" si="25"/>
        <v>2.0408163265306123</v>
      </c>
      <c r="J358" s="23"/>
      <c r="K358" s="23" t="s">
        <v>307</v>
      </c>
      <c r="L358">
        <v>9</v>
      </c>
      <c r="M358" s="2">
        <v>490</v>
      </c>
    </row>
    <row r="359" spans="1:13" ht="12.75">
      <c r="A359" s="20"/>
      <c r="B359" s="208">
        <v>1000</v>
      </c>
      <c r="C359" s="20" t="s">
        <v>312</v>
      </c>
      <c r="D359" s="20" t="s">
        <v>17</v>
      </c>
      <c r="E359" s="20" t="s">
        <v>168</v>
      </c>
      <c r="F359" s="101" t="s">
        <v>311</v>
      </c>
      <c r="G359" s="38" t="s">
        <v>301</v>
      </c>
      <c r="H359" s="37">
        <f>H358-B359</f>
        <v>-2000</v>
      </c>
      <c r="I359" s="81">
        <f t="shared" si="25"/>
        <v>2.0408163265306123</v>
      </c>
      <c r="J359" s="23"/>
      <c r="K359" s="23" t="s">
        <v>307</v>
      </c>
      <c r="L359">
        <v>9</v>
      </c>
      <c r="M359" s="2">
        <v>490</v>
      </c>
    </row>
    <row r="360" spans="1:13" s="75" customFormat="1" ht="12.75">
      <c r="A360" s="19"/>
      <c r="B360" s="210">
        <f>SUM(B358:B359)</f>
        <v>2000</v>
      </c>
      <c r="C360" s="19" t="s">
        <v>961</v>
      </c>
      <c r="D360" s="19"/>
      <c r="E360" s="19"/>
      <c r="F360" s="98"/>
      <c r="G360" s="26"/>
      <c r="H360" s="73">
        <v>0</v>
      </c>
      <c r="I360" s="74">
        <f>+B360/M360</f>
        <v>4.081632653061225</v>
      </c>
      <c r="M360" s="2">
        <v>490</v>
      </c>
    </row>
    <row r="361" spans="2:13" ht="12.75">
      <c r="B361" s="201"/>
      <c r="H361" s="7">
        <f t="shared" si="24"/>
        <v>0</v>
      </c>
      <c r="I361" s="30">
        <f t="shared" si="25"/>
        <v>0</v>
      </c>
      <c r="M361" s="2">
        <v>490</v>
      </c>
    </row>
    <row r="362" spans="2:13" ht="12.75">
      <c r="B362" s="201"/>
      <c r="H362" s="7">
        <f t="shared" si="24"/>
        <v>0</v>
      </c>
      <c r="I362" s="30">
        <f t="shared" si="25"/>
        <v>0</v>
      </c>
      <c r="M362" s="2">
        <v>490</v>
      </c>
    </row>
    <row r="363" spans="2:13" ht="12.75">
      <c r="B363" s="201">
        <v>400</v>
      </c>
      <c r="C363" s="1" t="s">
        <v>177</v>
      </c>
      <c r="D363" s="20" t="s">
        <v>17</v>
      </c>
      <c r="E363" s="1" t="s">
        <v>215</v>
      </c>
      <c r="F363" s="101" t="s">
        <v>311</v>
      </c>
      <c r="G363" s="35" t="s">
        <v>286</v>
      </c>
      <c r="H363" s="7">
        <f t="shared" si="24"/>
        <v>-400</v>
      </c>
      <c r="I363" s="30">
        <v>0.8</v>
      </c>
      <c r="K363" t="s">
        <v>307</v>
      </c>
      <c r="L363">
        <v>9</v>
      </c>
      <c r="M363" s="2">
        <v>490</v>
      </c>
    </row>
    <row r="364" spans="2:13" ht="12.75">
      <c r="B364" s="201">
        <v>200</v>
      </c>
      <c r="C364" s="1" t="s">
        <v>177</v>
      </c>
      <c r="D364" s="20" t="s">
        <v>17</v>
      </c>
      <c r="E364" s="1" t="s">
        <v>215</v>
      </c>
      <c r="F364" s="101" t="s">
        <v>311</v>
      </c>
      <c r="G364" s="35" t="s">
        <v>288</v>
      </c>
      <c r="H364" s="7">
        <f t="shared" si="24"/>
        <v>-600</v>
      </c>
      <c r="I364" s="30">
        <v>0.4</v>
      </c>
      <c r="K364" t="s">
        <v>307</v>
      </c>
      <c r="L364">
        <v>9</v>
      </c>
      <c r="M364" s="2">
        <v>490</v>
      </c>
    </row>
    <row r="365" spans="2:13" ht="12.75">
      <c r="B365" s="201">
        <v>400</v>
      </c>
      <c r="C365" s="1" t="s">
        <v>177</v>
      </c>
      <c r="D365" s="20" t="s">
        <v>17</v>
      </c>
      <c r="E365" s="1" t="s">
        <v>215</v>
      </c>
      <c r="F365" s="101" t="s">
        <v>311</v>
      </c>
      <c r="G365" s="35" t="s">
        <v>290</v>
      </c>
      <c r="H365" s="7">
        <f t="shared" si="24"/>
        <v>-1000</v>
      </c>
      <c r="I365" s="30">
        <v>0.8</v>
      </c>
      <c r="K365" t="s">
        <v>307</v>
      </c>
      <c r="L365">
        <v>9</v>
      </c>
      <c r="M365" s="2">
        <v>490</v>
      </c>
    </row>
    <row r="366" spans="2:13" ht="12.75">
      <c r="B366" s="201">
        <v>600</v>
      </c>
      <c r="C366" s="1" t="s">
        <v>177</v>
      </c>
      <c r="D366" s="20" t="s">
        <v>17</v>
      </c>
      <c r="E366" s="1" t="s">
        <v>215</v>
      </c>
      <c r="F366" s="101" t="s">
        <v>311</v>
      </c>
      <c r="G366" s="35" t="s">
        <v>301</v>
      </c>
      <c r="H366" s="7">
        <f t="shared" si="24"/>
        <v>-1600</v>
      </c>
      <c r="I366" s="30">
        <v>1.2</v>
      </c>
      <c r="K366" t="s">
        <v>307</v>
      </c>
      <c r="L366">
        <v>9</v>
      </c>
      <c r="M366" s="2">
        <v>490</v>
      </c>
    </row>
    <row r="367" spans="1:13" s="75" customFormat="1" ht="12.75">
      <c r="A367" s="19"/>
      <c r="B367" s="210">
        <f>SUM(B363:B366)</f>
        <v>1600</v>
      </c>
      <c r="C367" s="19"/>
      <c r="D367" s="19"/>
      <c r="E367" s="19" t="s">
        <v>215</v>
      </c>
      <c r="F367" s="98"/>
      <c r="G367" s="26"/>
      <c r="H367" s="73">
        <v>0</v>
      </c>
      <c r="I367" s="74">
        <f>+B367/M367</f>
        <v>3.2653061224489797</v>
      </c>
      <c r="M367" s="2">
        <v>490</v>
      </c>
    </row>
    <row r="368" spans="2:13" ht="12.75">
      <c r="B368" s="201"/>
      <c r="H368" s="7">
        <f t="shared" si="24"/>
        <v>0</v>
      </c>
      <c r="I368" s="30">
        <f>+B368/M368</f>
        <v>0</v>
      </c>
      <c r="M368" s="2">
        <v>490</v>
      </c>
    </row>
    <row r="369" spans="2:13" ht="12.75">
      <c r="B369" s="201"/>
      <c r="H369" s="7">
        <f t="shared" si="24"/>
        <v>0</v>
      </c>
      <c r="I369" s="30">
        <f>+B369/M369</f>
        <v>0</v>
      </c>
      <c r="M369" s="2">
        <v>490</v>
      </c>
    </row>
    <row r="370" spans="1:13" ht="12.75">
      <c r="A370" s="20"/>
      <c r="B370" s="208">
        <v>5000</v>
      </c>
      <c r="C370" s="20" t="s">
        <v>178</v>
      </c>
      <c r="D370" s="20" t="s">
        <v>17</v>
      </c>
      <c r="E370" s="20" t="s">
        <v>168</v>
      </c>
      <c r="F370" s="101" t="s">
        <v>313</v>
      </c>
      <c r="G370" s="38" t="s">
        <v>288</v>
      </c>
      <c r="H370" s="7">
        <f t="shared" si="24"/>
        <v>-5000</v>
      </c>
      <c r="I370" s="81">
        <v>10</v>
      </c>
      <c r="J370" s="23"/>
      <c r="K370" s="23" t="s">
        <v>307</v>
      </c>
      <c r="L370">
        <v>9</v>
      </c>
      <c r="M370" s="2">
        <v>490</v>
      </c>
    </row>
    <row r="371" spans="2:13" ht="12.75">
      <c r="B371" s="201">
        <v>5000</v>
      </c>
      <c r="C371" s="1" t="s">
        <v>178</v>
      </c>
      <c r="D371" s="20" t="s">
        <v>17</v>
      </c>
      <c r="E371" s="1" t="s">
        <v>168</v>
      </c>
      <c r="F371" s="101" t="s">
        <v>313</v>
      </c>
      <c r="G371" s="35" t="s">
        <v>290</v>
      </c>
      <c r="H371" s="7">
        <f t="shared" si="24"/>
        <v>-10000</v>
      </c>
      <c r="I371" s="30">
        <v>10</v>
      </c>
      <c r="K371" t="s">
        <v>307</v>
      </c>
      <c r="L371">
        <v>9</v>
      </c>
      <c r="M371" s="2">
        <v>490</v>
      </c>
    </row>
    <row r="372" spans="1:13" s="75" customFormat="1" ht="12.75">
      <c r="A372" s="19"/>
      <c r="B372" s="210">
        <f>SUM(B370:B371)</f>
        <v>10000</v>
      </c>
      <c r="C372" s="19" t="s">
        <v>178</v>
      </c>
      <c r="D372" s="19"/>
      <c r="E372" s="19"/>
      <c r="F372" s="98"/>
      <c r="G372" s="26"/>
      <c r="H372" s="73">
        <v>0</v>
      </c>
      <c r="I372" s="74">
        <f>+B372/M372</f>
        <v>20.408163265306122</v>
      </c>
      <c r="M372" s="2">
        <v>490</v>
      </c>
    </row>
    <row r="373" spans="2:13" ht="12.75">
      <c r="B373" s="201"/>
      <c r="H373" s="7">
        <f t="shared" si="24"/>
        <v>0</v>
      </c>
      <c r="I373" s="30">
        <f>+B373/M373</f>
        <v>0</v>
      </c>
      <c r="M373" s="2">
        <v>490</v>
      </c>
    </row>
    <row r="374" spans="2:13" ht="12.75">
      <c r="B374" s="201"/>
      <c r="H374" s="7">
        <f t="shared" si="24"/>
        <v>0</v>
      </c>
      <c r="I374" s="30">
        <f>+B374/M374</f>
        <v>0</v>
      </c>
      <c r="M374" s="2">
        <v>490</v>
      </c>
    </row>
    <row r="375" spans="2:13" ht="12.75">
      <c r="B375" s="201">
        <v>2000</v>
      </c>
      <c r="C375" s="1" t="s">
        <v>179</v>
      </c>
      <c r="D375" s="20" t="s">
        <v>17</v>
      </c>
      <c r="E375" s="1" t="s">
        <v>168</v>
      </c>
      <c r="F375" s="101" t="s">
        <v>311</v>
      </c>
      <c r="G375" s="35" t="s">
        <v>288</v>
      </c>
      <c r="H375" s="7">
        <f t="shared" si="24"/>
        <v>-2000</v>
      </c>
      <c r="I375" s="30">
        <v>4</v>
      </c>
      <c r="K375" t="s">
        <v>307</v>
      </c>
      <c r="L375">
        <v>9</v>
      </c>
      <c r="M375" s="2">
        <v>490</v>
      </c>
    </row>
    <row r="376" spans="2:13" ht="12.75">
      <c r="B376" s="201">
        <v>2000</v>
      </c>
      <c r="C376" s="1" t="s">
        <v>179</v>
      </c>
      <c r="D376" s="20" t="s">
        <v>17</v>
      </c>
      <c r="E376" s="1" t="s">
        <v>168</v>
      </c>
      <c r="F376" s="101" t="s">
        <v>311</v>
      </c>
      <c r="G376" s="35" t="s">
        <v>290</v>
      </c>
      <c r="H376" s="7">
        <f t="shared" si="24"/>
        <v>-4000</v>
      </c>
      <c r="I376" s="30">
        <v>4</v>
      </c>
      <c r="K376" t="s">
        <v>307</v>
      </c>
      <c r="L376">
        <v>9</v>
      </c>
      <c r="M376" s="2">
        <v>490</v>
      </c>
    </row>
    <row r="377" spans="2:13" ht="12.75">
      <c r="B377" s="201">
        <v>2000</v>
      </c>
      <c r="C377" s="1" t="s">
        <v>179</v>
      </c>
      <c r="D377" s="20" t="s">
        <v>17</v>
      </c>
      <c r="E377" s="1" t="s">
        <v>168</v>
      </c>
      <c r="F377" s="101" t="s">
        <v>311</v>
      </c>
      <c r="G377" s="35" t="s">
        <v>301</v>
      </c>
      <c r="H377" s="7">
        <f t="shared" si="24"/>
        <v>-6000</v>
      </c>
      <c r="I377" s="30">
        <v>4</v>
      </c>
      <c r="K377" t="s">
        <v>307</v>
      </c>
      <c r="L377">
        <v>9</v>
      </c>
      <c r="M377" s="2">
        <v>490</v>
      </c>
    </row>
    <row r="378" spans="1:13" s="75" customFormat="1" ht="12.75">
      <c r="A378" s="19"/>
      <c r="B378" s="210">
        <f>SUM(B375:B377)</f>
        <v>6000</v>
      </c>
      <c r="C378" s="19" t="s">
        <v>179</v>
      </c>
      <c r="D378" s="19"/>
      <c r="E378" s="19"/>
      <c r="F378" s="98"/>
      <c r="G378" s="26"/>
      <c r="H378" s="73">
        <v>0</v>
      </c>
      <c r="I378" s="74">
        <f aca="true" t="shared" si="26" ref="I378:I392">+B378/M378</f>
        <v>12.244897959183673</v>
      </c>
      <c r="M378" s="2">
        <v>490</v>
      </c>
    </row>
    <row r="379" spans="2:13" ht="12.75">
      <c r="B379" s="201"/>
      <c r="H379" s="7">
        <f t="shared" si="24"/>
        <v>0</v>
      </c>
      <c r="I379" s="30">
        <f t="shared" si="26"/>
        <v>0</v>
      </c>
      <c r="M379" s="2">
        <v>490</v>
      </c>
    </row>
    <row r="380" spans="2:13" ht="12.75">
      <c r="B380" s="201"/>
      <c r="H380" s="7">
        <f t="shared" si="24"/>
        <v>0</v>
      </c>
      <c r="I380" s="30">
        <f t="shared" si="26"/>
        <v>0</v>
      </c>
      <c r="M380" s="2">
        <v>490</v>
      </c>
    </row>
    <row r="381" spans="2:13" ht="12.75">
      <c r="B381" s="201">
        <v>1000</v>
      </c>
      <c r="C381" s="1" t="s">
        <v>180</v>
      </c>
      <c r="D381" s="20" t="s">
        <v>17</v>
      </c>
      <c r="E381" s="1" t="s">
        <v>181</v>
      </c>
      <c r="F381" s="101" t="s">
        <v>311</v>
      </c>
      <c r="G381" s="35" t="s">
        <v>290</v>
      </c>
      <c r="H381" s="7">
        <f t="shared" si="24"/>
        <v>-1000</v>
      </c>
      <c r="I381" s="30">
        <f t="shared" si="26"/>
        <v>2.0408163265306123</v>
      </c>
      <c r="K381" t="s">
        <v>307</v>
      </c>
      <c r="L381">
        <v>9</v>
      </c>
      <c r="M381" s="2">
        <v>490</v>
      </c>
    </row>
    <row r="382" spans="1:13" s="75" customFormat="1" ht="12.75">
      <c r="A382" s="19"/>
      <c r="B382" s="210">
        <f>SUM(B381)</f>
        <v>1000</v>
      </c>
      <c r="C382" s="19"/>
      <c r="D382" s="19"/>
      <c r="E382" s="19" t="s">
        <v>217</v>
      </c>
      <c r="F382" s="98"/>
      <c r="G382" s="26"/>
      <c r="H382" s="73">
        <v>0</v>
      </c>
      <c r="I382" s="74">
        <f t="shared" si="26"/>
        <v>2.0408163265306123</v>
      </c>
      <c r="M382" s="2">
        <v>490</v>
      </c>
    </row>
    <row r="383" spans="2:13" ht="12.75">
      <c r="B383" s="201"/>
      <c r="H383" s="7">
        <f t="shared" si="24"/>
        <v>0</v>
      </c>
      <c r="I383" s="30">
        <f t="shared" si="26"/>
        <v>0</v>
      </c>
      <c r="M383" s="2">
        <v>490</v>
      </c>
    </row>
    <row r="384" spans="2:13" ht="12.75">
      <c r="B384" s="201"/>
      <c r="H384" s="7">
        <f t="shared" si="24"/>
        <v>0</v>
      </c>
      <c r="I384" s="30">
        <f t="shared" si="26"/>
        <v>0</v>
      </c>
      <c r="M384" s="2">
        <v>490</v>
      </c>
    </row>
    <row r="385" spans="1:13" s="23" customFormat="1" ht="12.75">
      <c r="A385" s="20"/>
      <c r="B385" s="208">
        <v>1000</v>
      </c>
      <c r="C385" s="20" t="s">
        <v>314</v>
      </c>
      <c r="D385" s="20" t="s">
        <v>17</v>
      </c>
      <c r="E385" s="20" t="s">
        <v>24</v>
      </c>
      <c r="F385" s="100" t="s">
        <v>315</v>
      </c>
      <c r="G385" s="38" t="s">
        <v>301</v>
      </c>
      <c r="H385" s="37">
        <f>H384-B385</f>
        <v>-1000</v>
      </c>
      <c r="I385" s="81">
        <f t="shared" si="26"/>
        <v>2.0408163265306123</v>
      </c>
      <c r="K385" s="23" t="s">
        <v>307</v>
      </c>
      <c r="L385" s="23">
        <v>9</v>
      </c>
      <c r="M385" s="2">
        <v>490</v>
      </c>
    </row>
    <row r="386" spans="1:13" s="75" customFormat="1" ht="12.75">
      <c r="A386" s="19"/>
      <c r="B386" s="210">
        <f>SUM(B385)</f>
        <v>1000</v>
      </c>
      <c r="C386" s="19"/>
      <c r="D386" s="19"/>
      <c r="E386" s="19" t="s">
        <v>24</v>
      </c>
      <c r="F386" s="98"/>
      <c r="G386" s="26"/>
      <c r="H386" s="73">
        <v>0</v>
      </c>
      <c r="I386" s="74">
        <f>+B386/M386</f>
        <v>2.0408163265306123</v>
      </c>
      <c r="M386" s="2">
        <v>490</v>
      </c>
    </row>
    <row r="387" spans="2:13" ht="12.75">
      <c r="B387" s="201"/>
      <c r="H387" s="7">
        <f t="shared" si="24"/>
        <v>0</v>
      </c>
      <c r="I387" s="30">
        <f t="shared" si="26"/>
        <v>0</v>
      </c>
      <c r="M387" s="2">
        <v>490</v>
      </c>
    </row>
    <row r="388" spans="2:13" ht="12.75">
      <c r="B388" s="201"/>
      <c r="H388" s="7">
        <f t="shared" si="24"/>
        <v>0</v>
      </c>
      <c r="I388" s="30">
        <f t="shared" si="26"/>
        <v>0</v>
      </c>
      <c r="M388" s="2">
        <v>490</v>
      </c>
    </row>
    <row r="389" spans="2:13" ht="12.75">
      <c r="B389" s="201"/>
      <c r="H389" s="7">
        <f t="shared" si="24"/>
        <v>0</v>
      </c>
      <c r="I389" s="30">
        <f t="shared" si="26"/>
        <v>0</v>
      </c>
      <c r="M389" s="2">
        <v>490</v>
      </c>
    </row>
    <row r="390" spans="2:13" ht="12.75">
      <c r="B390" s="201"/>
      <c r="H390" s="7">
        <f t="shared" si="24"/>
        <v>0</v>
      </c>
      <c r="I390" s="30">
        <f t="shared" si="26"/>
        <v>0</v>
      </c>
      <c r="M390" s="2">
        <v>490</v>
      </c>
    </row>
    <row r="391" spans="1:13" s="75" customFormat="1" ht="12.75">
      <c r="A391" s="19"/>
      <c r="B391" s="210">
        <f>+B420+B431+B441+B452+B457+B406+B462</f>
        <v>149155</v>
      </c>
      <c r="C391" s="71" t="s">
        <v>59</v>
      </c>
      <c r="D391" s="80" t="s">
        <v>61</v>
      </c>
      <c r="E391" s="71" t="s">
        <v>28</v>
      </c>
      <c r="F391" s="106" t="s">
        <v>60</v>
      </c>
      <c r="G391" s="72" t="s">
        <v>58</v>
      </c>
      <c r="H391" s="73"/>
      <c r="I391" s="74">
        <f>+B391/M391</f>
        <v>304.3979591836735</v>
      </c>
      <c r="J391" s="74"/>
      <c r="K391" s="74"/>
      <c r="M391" s="2">
        <v>490</v>
      </c>
    </row>
    <row r="392" spans="2:13" ht="12.75">
      <c r="B392" s="201"/>
      <c r="H392" s="7">
        <f t="shared" si="24"/>
        <v>0</v>
      </c>
      <c r="I392" s="30">
        <f t="shared" si="26"/>
        <v>0</v>
      </c>
      <c r="M392" s="2">
        <v>490</v>
      </c>
    </row>
    <row r="393" spans="2:13" ht="12.75">
      <c r="B393" s="201">
        <v>3000</v>
      </c>
      <c r="C393" s="1" t="s">
        <v>30</v>
      </c>
      <c r="D393" s="1" t="s">
        <v>17</v>
      </c>
      <c r="E393" s="1" t="s">
        <v>225</v>
      </c>
      <c r="F393" s="100" t="s">
        <v>316</v>
      </c>
      <c r="G393" s="35" t="s">
        <v>286</v>
      </c>
      <c r="H393" s="7">
        <f t="shared" si="24"/>
        <v>-3000</v>
      </c>
      <c r="I393" s="30">
        <v>6</v>
      </c>
      <c r="K393" t="s">
        <v>30</v>
      </c>
      <c r="L393">
        <v>10</v>
      </c>
      <c r="M393" s="2">
        <v>490</v>
      </c>
    </row>
    <row r="394" spans="2:13" ht="12.75">
      <c r="B394" s="201">
        <v>3000</v>
      </c>
      <c r="C394" s="1" t="s">
        <v>30</v>
      </c>
      <c r="D394" s="1" t="s">
        <v>17</v>
      </c>
      <c r="E394" s="1" t="s">
        <v>160</v>
      </c>
      <c r="F394" s="101" t="s">
        <v>317</v>
      </c>
      <c r="G394" s="35" t="s">
        <v>286</v>
      </c>
      <c r="H394" s="7">
        <f t="shared" si="24"/>
        <v>-6000</v>
      </c>
      <c r="I394" s="30">
        <v>6</v>
      </c>
      <c r="K394" t="s">
        <v>30</v>
      </c>
      <c r="L394">
        <v>10</v>
      </c>
      <c r="M394" s="2">
        <v>490</v>
      </c>
    </row>
    <row r="395" spans="2:13" ht="12.75">
      <c r="B395" s="201">
        <v>3000</v>
      </c>
      <c r="C395" s="1" t="s">
        <v>30</v>
      </c>
      <c r="D395" s="1" t="s">
        <v>17</v>
      </c>
      <c r="E395" s="1" t="s">
        <v>160</v>
      </c>
      <c r="F395" s="101" t="s">
        <v>318</v>
      </c>
      <c r="G395" s="35" t="s">
        <v>288</v>
      </c>
      <c r="H395" s="7">
        <f t="shared" si="24"/>
        <v>-9000</v>
      </c>
      <c r="I395" s="30">
        <v>6</v>
      </c>
      <c r="J395" t="s">
        <v>319</v>
      </c>
      <c r="K395" t="s">
        <v>30</v>
      </c>
      <c r="L395">
        <v>10</v>
      </c>
      <c r="M395" s="2">
        <v>490</v>
      </c>
    </row>
    <row r="396" spans="2:13" ht="12.75">
      <c r="B396" s="201">
        <v>6000</v>
      </c>
      <c r="C396" s="20" t="s">
        <v>30</v>
      </c>
      <c r="D396" s="1" t="s">
        <v>17</v>
      </c>
      <c r="E396" s="1" t="s">
        <v>160</v>
      </c>
      <c r="F396" s="101" t="s">
        <v>320</v>
      </c>
      <c r="G396" s="35" t="s">
        <v>290</v>
      </c>
      <c r="H396" s="7">
        <f t="shared" si="24"/>
        <v>-15000</v>
      </c>
      <c r="I396" s="30">
        <v>12</v>
      </c>
      <c r="K396" t="s">
        <v>30</v>
      </c>
      <c r="L396">
        <v>10</v>
      </c>
      <c r="M396" s="2">
        <v>490</v>
      </c>
    </row>
    <row r="397" spans="2:13" ht="12.75">
      <c r="B397" s="201">
        <v>3000</v>
      </c>
      <c r="C397" s="1" t="s">
        <v>30</v>
      </c>
      <c r="D397" s="1" t="s">
        <v>17</v>
      </c>
      <c r="E397" s="1" t="s">
        <v>225</v>
      </c>
      <c r="F397" s="101" t="s">
        <v>321</v>
      </c>
      <c r="G397" s="35" t="s">
        <v>290</v>
      </c>
      <c r="H397" s="7">
        <f t="shared" si="24"/>
        <v>-18000</v>
      </c>
      <c r="I397" s="30">
        <v>6</v>
      </c>
      <c r="K397" t="s">
        <v>30</v>
      </c>
      <c r="L397">
        <v>10</v>
      </c>
      <c r="M397" s="2">
        <v>490</v>
      </c>
    </row>
    <row r="398" spans="2:13" ht="12.75">
      <c r="B398" s="201">
        <v>6000</v>
      </c>
      <c r="C398" s="1" t="s">
        <v>30</v>
      </c>
      <c r="D398" s="1" t="s">
        <v>17</v>
      </c>
      <c r="E398" s="1" t="s">
        <v>225</v>
      </c>
      <c r="F398" s="101" t="s">
        <v>322</v>
      </c>
      <c r="G398" s="35" t="s">
        <v>301</v>
      </c>
      <c r="H398" s="7">
        <f t="shared" si="24"/>
        <v>-24000</v>
      </c>
      <c r="I398" s="30">
        <v>12</v>
      </c>
      <c r="K398" t="s">
        <v>30</v>
      </c>
      <c r="L398">
        <v>10</v>
      </c>
      <c r="M398" s="2">
        <v>490</v>
      </c>
    </row>
    <row r="399" spans="2:13" ht="12.75">
      <c r="B399" s="268">
        <v>3000</v>
      </c>
      <c r="C399" s="1" t="s">
        <v>30</v>
      </c>
      <c r="D399" s="1" t="s">
        <v>17</v>
      </c>
      <c r="E399" s="1" t="s">
        <v>160</v>
      </c>
      <c r="F399" s="101" t="s">
        <v>323</v>
      </c>
      <c r="G399" s="35" t="s">
        <v>301</v>
      </c>
      <c r="H399" s="7">
        <f t="shared" si="24"/>
        <v>-27000</v>
      </c>
      <c r="I399" s="30">
        <v>6</v>
      </c>
      <c r="K399" t="s">
        <v>30</v>
      </c>
      <c r="L399">
        <v>10</v>
      </c>
      <c r="M399" s="2">
        <v>490</v>
      </c>
    </row>
    <row r="400" spans="2:13" ht="12.75">
      <c r="B400" s="201">
        <v>3000</v>
      </c>
      <c r="C400" s="1" t="s">
        <v>30</v>
      </c>
      <c r="D400" s="1" t="s">
        <v>17</v>
      </c>
      <c r="E400" s="1" t="s">
        <v>160</v>
      </c>
      <c r="F400" s="101" t="s">
        <v>324</v>
      </c>
      <c r="G400" s="35" t="s">
        <v>325</v>
      </c>
      <c r="H400" s="7">
        <f t="shared" si="24"/>
        <v>-30000</v>
      </c>
      <c r="I400" s="30">
        <v>6</v>
      </c>
      <c r="K400" t="s">
        <v>30</v>
      </c>
      <c r="L400">
        <v>10</v>
      </c>
      <c r="M400" s="2">
        <v>490</v>
      </c>
    </row>
    <row r="401" spans="2:13" ht="12.75">
      <c r="B401" s="201">
        <v>6000</v>
      </c>
      <c r="C401" s="1" t="s">
        <v>30</v>
      </c>
      <c r="D401" s="1" t="s">
        <v>17</v>
      </c>
      <c r="E401" s="1" t="s">
        <v>160</v>
      </c>
      <c r="F401" s="101" t="s">
        <v>326</v>
      </c>
      <c r="G401" s="35" t="s">
        <v>327</v>
      </c>
      <c r="H401" s="7">
        <f t="shared" si="24"/>
        <v>-36000</v>
      </c>
      <c r="I401" s="30">
        <v>12</v>
      </c>
      <c r="K401" t="s">
        <v>30</v>
      </c>
      <c r="L401">
        <v>10</v>
      </c>
      <c r="M401" s="2">
        <v>490</v>
      </c>
    </row>
    <row r="402" spans="2:13" ht="12.75">
      <c r="B402" s="201">
        <v>3000</v>
      </c>
      <c r="C402" s="1" t="s">
        <v>30</v>
      </c>
      <c r="D402" s="1" t="s">
        <v>17</v>
      </c>
      <c r="E402" s="1" t="s">
        <v>160</v>
      </c>
      <c r="F402" s="101" t="s">
        <v>328</v>
      </c>
      <c r="G402" s="35" t="s">
        <v>329</v>
      </c>
      <c r="H402" s="7">
        <f t="shared" si="24"/>
        <v>-39000</v>
      </c>
      <c r="I402" s="30">
        <v>6</v>
      </c>
      <c r="K402" t="s">
        <v>30</v>
      </c>
      <c r="L402">
        <v>10</v>
      </c>
      <c r="M402" s="2">
        <v>490</v>
      </c>
    </row>
    <row r="403" spans="2:13" ht="12.75">
      <c r="B403" s="201">
        <v>6000</v>
      </c>
      <c r="C403" s="1" t="s">
        <v>30</v>
      </c>
      <c r="D403" s="1" t="s">
        <v>17</v>
      </c>
      <c r="E403" s="1" t="s">
        <v>160</v>
      </c>
      <c r="F403" s="101" t="s">
        <v>330</v>
      </c>
      <c r="G403" s="35" t="s">
        <v>331</v>
      </c>
      <c r="H403" s="7">
        <f t="shared" si="24"/>
        <v>-45000</v>
      </c>
      <c r="I403" s="30">
        <v>12</v>
      </c>
      <c r="K403" t="s">
        <v>30</v>
      </c>
      <c r="L403">
        <v>10</v>
      </c>
      <c r="M403" s="2">
        <v>490</v>
      </c>
    </row>
    <row r="404" spans="2:13" ht="12.75">
      <c r="B404" s="201">
        <v>3000</v>
      </c>
      <c r="C404" s="1" t="s">
        <v>30</v>
      </c>
      <c r="D404" s="1" t="s">
        <v>17</v>
      </c>
      <c r="E404" s="1" t="s">
        <v>160</v>
      </c>
      <c r="F404" s="101" t="s">
        <v>332</v>
      </c>
      <c r="G404" s="35" t="s">
        <v>333</v>
      </c>
      <c r="H404" s="7">
        <f t="shared" si="24"/>
        <v>-48000</v>
      </c>
      <c r="I404" s="30">
        <v>6</v>
      </c>
      <c r="K404" t="s">
        <v>30</v>
      </c>
      <c r="L404">
        <v>10</v>
      </c>
      <c r="M404" s="2">
        <v>490</v>
      </c>
    </row>
    <row r="405" spans="2:13" ht="12.75">
      <c r="B405" s="201">
        <v>3000</v>
      </c>
      <c r="C405" s="1" t="s">
        <v>30</v>
      </c>
      <c r="D405" s="1" t="s">
        <v>17</v>
      </c>
      <c r="E405" s="1" t="s">
        <v>160</v>
      </c>
      <c r="F405" s="101" t="s">
        <v>334</v>
      </c>
      <c r="G405" s="35" t="s">
        <v>335</v>
      </c>
      <c r="H405" s="7">
        <f t="shared" si="24"/>
        <v>-51000</v>
      </c>
      <c r="I405" s="30">
        <v>6</v>
      </c>
      <c r="K405" t="s">
        <v>30</v>
      </c>
      <c r="L405">
        <v>10</v>
      </c>
      <c r="M405" s="2">
        <v>490</v>
      </c>
    </row>
    <row r="406" spans="1:13" s="75" customFormat="1" ht="12.75">
      <c r="A406" s="19"/>
      <c r="B406" s="210">
        <f>SUM(B393:B405)</f>
        <v>51000</v>
      </c>
      <c r="C406" s="19" t="s">
        <v>30</v>
      </c>
      <c r="D406" s="19"/>
      <c r="E406" s="19"/>
      <c r="F406" s="98"/>
      <c r="G406" s="26"/>
      <c r="H406" s="73">
        <v>0</v>
      </c>
      <c r="I406" s="74">
        <f>+B406/M406</f>
        <v>104.08163265306122</v>
      </c>
      <c r="M406" s="2">
        <v>490</v>
      </c>
    </row>
    <row r="407" spans="2:13" ht="12.75">
      <c r="B407" s="201"/>
      <c r="H407" s="7">
        <f aca="true" t="shared" si="27" ref="H407:H475">H406-B407</f>
        <v>0</v>
      </c>
      <c r="I407" s="30">
        <f aca="true" t="shared" si="28" ref="I407:I422">+B407/M407</f>
        <v>0</v>
      </c>
      <c r="M407" s="2">
        <v>490</v>
      </c>
    </row>
    <row r="408" spans="2:13" ht="12.75">
      <c r="B408" s="201"/>
      <c r="H408" s="7">
        <f t="shared" si="27"/>
        <v>0</v>
      </c>
      <c r="I408" s="30">
        <f t="shared" si="28"/>
        <v>0</v>
      </c>
      <c r="M408" s="2">
        <v>490</v>
      </c>
    </row>
    <row r="409" spans="2:13" ht="12.75">
      <c r="B409" s="201">
        <v>700</v>
      </c>
      <c r="C409" s="1" t="s">
        <v>167</v>
      </c>
      <c r="D409" s="20" t="s">
        <v>17</v>
      </c>
      <c r="E409" s="1" t="s">
        <v>168</v>
      </c>
      <c r="F409" s="101" t="s">
        <v>336</v>
      </c>
      <c r="G409" s="35" t="s">
        <v>288</v>
      </c>
      <c r="H409" s="7">
        <f t="shared" si="27"/>
        <v>-700</v>
      </c>
      <c r="I409" s="30">
        <f t="shared" si="28"/>
        <v>1.4285714285714286</v>
      </c>
      <c r="K409" t="s">
        <v>160</v>
      </c>
      <c r="L409">
        <v>10</v>
      </c>
      <c r="M409" s="2">
        <v>490</v>
      </c>
    </row>
    <row r="410" spans="2:13" ht="12.75">
      <c r="B410" s="201">
        <v>1000</v>
      </c>
      <c r="C410" s="1" t="s">
        <v>337</v>
      </c>
      <c r="D410" s="20" t="s">
        <v>17</v>
      </c>
      <c r="E410" s="1" t="s">
        <v>168</v>
      </c>
      <c r="F410" s="101" t="s">
        <v>338</v>
      </c>
      <c r="G410" s="35" t="s">
        <v>288</v>
      </c>
      <c r="H410" s="7">
        <f t="shared" si="27"/>
        <v>-1700</v>
      </c>
      <c r="I410" s="30">
        <f t="shared" si="28"/>
        <v>2.0408163265306123</v>
      </c>
      <c r="K410" t="s">
        <v>160</v>
      </c>
      <c r="L410">
        <v>10</v>
      </c>
      <c r="M410" s="2">
        <v>490</v>
      </c>
    </row>
    <row r="411" spans="2:13" ht="12.75">
      <c r="B411" s="201">
        <v>3000</v>
      </c>
      <c r="C411" s="1" t="s">
        <v>339</v>
      </c>
      <c r="D411" s="20" t="s">
        <v>17</v>
      </c>
      <c r="E411" s="1" t="s">
        <v>168</v>
      </c>
      <c r="F411" s="101" t="s">
        <v>340</v>
      </c>
      <c r="G411" s="35" t="s">
        <v>288</v>
      </c>
      <c r="H411" s="7">
        <f t="shared" si="27"/>
        <v>-4700</v>
      </c>
      <c r="I411" s="30">
        <f t="shared" si="28"/>
        <v>6.122448979591836</v>
      </c>
      <c r="K411" t="s">
        <v>160</v>
      </c>
      <c r="L411">
        <v>10</v>
      </c>
      <c r="M411" s="2">
        <v>490</v>
      </c>
    </row>
    <row r="412" spans="1:13" ht="12.75">
      <c r="A412" s="20"/>
      <c r="B412" s="208">
        <v>4000</v>
      </c>
      <c r="C412" s="20" t="s">
        <v>172</v>
      </c>
      <c r="D412" s="20" t="s">
        <v>17</v>
      </c>
      <c r="E412" s="20" t="s">
        <v>168</v>
      </c>
      <c r="F412" s="100" t="s">
        <v>336</v>
      </c>
      <c r="G412" s="38" t="s">
        <v>288</v>
      </c>
      <c r="H412" s="37">
        <f t="shared" si="27"/>
        <v>-8700</v>
      </c>
      <c r="I412" s="81">
        <f t="shared" si="28"/>
        <v>8.16326530612245</v>
      </c>
      <c r="J412" s="23"/>
      <c r="K412" s="23" t="s">
        <v>160</v>
      </c>
      <c r="L412" s="23">
        <v>10</v>
      </c>
      <c r="M412" s="2">
        <v>490</v>
      </c>
    </row>
    <row r="413" spans="2:13" ht="12.75">
      <c r="B413" s="201">
        <v>4000</v>
      </c>
      <c r="C413" s="1" t="s">
        <v>173</v>
      </c>
      <c r="D413" s="20" t="s">
        <v>17</v>
      </c>
      <c r="E413" s="1" t="s">
        <v>168</v>
      </c>
      <c r="F413" s="101" t="s">
        <v>336</v>
      </c>
      <c r="G413" s="35" t="s">
        <v>301</v>
      </c>
      <c r="H413" s="7">
        <f t="shared" si="27"/>
        <v>-12700</v>
      </c>
      <c r="I413" s="30">
        <f t="shared" si="28"/>
        <v>8.16326530612245</v>
      </c>
      <c r="K413" t="s">
        <v>160</v>
      </c>
      <c r="L413">
        <v>10</v>
      </c>
      <c r="M413" s="2">
        <v>490</v>
      </c>
    </row>
    <row r="414" spans="2:13" ht="12.75">
      <c r="B414" s="201">
        <v>3000</v>
      </c>
      <c r="C414" s="1" t="s">
        <v>341</v>
      </c>
      <c r="D414" s="20" t="s">
        <v>17</v>
      </c>
      <c r="E414" s="1" t="s">
        <v>168</v>
      </c>
      <c r="F414" s="101" t="s">
        <v>342</v>
      </c>
      <c r="G414" s="35" t="s">
        <v>301</v>
      </c>
      <c r="H414" s="7">
        <f t="shared" si="27"/>
        <v>-15700</v>
      </c>
      <c r="I414" s="30">
        <f t="shared" si="28"/>
        <v>6.122448979591836</v>
      </c>
      <c r="K414" t="s">
        <v>160</v>
      </c>
      <c r="L414">
        <v>10</v>
      </c>
      <c r="M414" s="2">
        <v>490</v>
      </c>
    </row>
    <row r="415" spans="2:13" ht="12.75">
      <c r="B415" s="201">
        <v>3000</v>
      </c>
      <c r="C415" s="1" t="s">
        <v>339</v>
      </c>
      <c r="D415" s="20" t="s">
        <v>17</v>
      </c>
      <c r="E415" s="1" t="s">
        <v>168</v>
      </c>
      <c r="F415" s="101" t="s">
        <v>343</v>
      </c>
      <c r="G415" s="35" t="s">
        <v>301</v>
      </c>
      <c r="H415" s="7">
        <f t="shared" si="27"/>
        <v>-18700</v>
      </c>
      <c r="I415" s="30">
        <f t="shared" si="28"/>
        <v>6.122448979591836</v>
      </c>
      <c r="K415" t="s">
        <v>160</v>
      </c>
      <c r="L415">
        <v>10</v>
      </c>
      <c r="M415" s="2">
        <v>490</v>
      </c>
    </row>
    <row r="416" spans="1:13" ht="12.75">
      <c r="A416" s="20"/>
      <c r="B416" s="208">
        <v>4000</v>
      </c>
      <c r="C416" s="20" t="s">
        <v>172</v>
      </c>
      <c r="D416" s="20" t="s">
        <v>17</v>
      </c>
      <c r="E416" s="20" t="s">
        <v>168</v>
      </c>
      <c r="F416" s="100" t="s">
        <v>336</v>
      </c>
      <c r="G416" s="38" t="s">
        <v>301</v>
      </c>
      <c r="H416" s="37">
        <f t="shared" si="27"/>
        <v>-22700</v>
      </c>
      <c r="I416" s="81">
        <f t="shared" si="28"/>
        <v>8.16326530612245</v>
      </c>
      <c r="J416" s="23"/>
      <c r="K416" s="23" t="s">
        <v>160</v>
      </c>
      <c r="L416" s="23">
        <v>10</v>
      </c>
      <c r="M416" s="2">
        <v>490</v>
      </c>
    </row>
    <row r="417" spans="2:13" ht="12.75">
      <c r="B417" s="201">
        <v>4000</v>
      </c>
      <c r="C417" s="1" t="s">
        <v>173</v>
      </c>
      <c r="D417" s="20" t="s">
        <v>17</v>
      </c>
      <c r="E417" s="1" t="s">
        <v>168</v>
      </c>
      <c r="F417" s="101" t="s">
        <v>336</v>
      </c>
      <c r="G417" s="35" t="s">
        <v>344</v>
      </c>
      <c r="H417" s="7">
        <f t="shared" si="27"/>
        <v>-26700</v>
      </c>
      <c r="I417" s="30">
        <f t="shared" si="28"/>
        <v>8.16326530612245</v>
      </c>
      <c r="K417" t="s">
        <v>160</v>
      </c>
      <c r="L417">
        <v>10</v>
      </c>
      <c r="M417" s="2">
        <v>490</v>
      </c>
    </row>
    <row r="418" spans="1:13" ht="12.75">
      <c r="A418" s="20"/>
      <c r="B418" s="208">
        <v>4000</v>
      </c>
      <c r="C418" s="20" t="s">
        <v>174</v>
      </c>
      <c r="D418" s="20" t="s">
        <v>17</v>
      </c>
      <c r="E418" s="20" t="s">
        <v>168</v>
      </c>
      <c r="F418" s="100" t="s">
        <v>345</v>
      </c>
      <c r="G418" s="38" t="s">
        <v>344</v>
      </c>
      <c r="H418" s="37">
        <f t="shared" si="27"/>
        <v>-30700</v>
      </c>
      <c r="I418" s="81">
        <f t="shared" si="28"/>
        <v>8.16326530612245</v>
      </c>
      <c r="J418" s="23"/>
      <c r="K418" s="23" t="s">
        <v>160</v>
      </c>
      <c r="L418" s="23">
        <v>10</v>
      </c>
      <c r="M418" s="2">
        <v>490</v>
      </c>
    </row>
    <row r="419" spans="2:13" ht="12.75">
      <c r="B419" s="201">
        <v>700</v>
      </c>
      <c r="C419" s="1" t="s">
        <v>176</v>
      </c>
      <c r="D419" s="20" t="s">
        <v>17</v>
      </c>
      <c r="E419" s="1" t="s">
        <v>168</v>
      </c>
      <c r="F419" s="101" t="s">
        <v>336</v>
      </c>
      <c r="G419" s="35" t="s">
        <v>333</v>
      </c>
      <c r="H419" s="7">
        <f t="shared" si="27"/>
        <v>-31400</v>
      </c>
      <c r="I419" s="30">
        <f t="shared" si="28"/>
        <v>1.4285714285714286</v>
      </c>
      <c r="J419" s="23"/>
      <c r="K419" t="s">
        <v>160</v>
      </c>
      <c r="L419">
        <v>10</v>
      </c>
      <c r="M419" s="2">
        <v>490</v>
      </c>
    </row>
    <row r="420" spans="1:13" s="75" customFormat="1" ht="12.75">
      <c r="A420" s="19"/>
      <c r="B420" s="210">
        <f>SUM(B409:B419)</f>
        <v>31400</v>
      </c>
      <c r="C420" s="19" t="s">
        <v>961</v>
      </c>
      <c r="D420" s="19"/>
      <c r="E420" s="19"/>
      <c r="F420" s="98"/>
      <c r="G420" s="26"/>
      <c r="H420" s="73">
        <v>0</v>
      </c>
      <c r="I420" s="74">
        <f>+B420/M420</f>
        <v>64.08163265306122</v>
      </c>
      <c r="M420" s="2">
        <v>490</v>
      </c>
    </row>
    <row r="421" spans="2:13" ht="12.75">
      <c r="B421" s="201"/>
      <c r="H421" s="7">
        <f t="shared" si="27"/>
        <v>0</v>
      </c>
      <c r="I421" s="30">
        <f t="shared" si="28"/>
        <v>0</v>
      </c>
      <c r="M421" s="2">
        <v>490</v>
      </c>
    </row>
    <row r="422" spans="2:13" ht="12.75">
      <c r="B422" s="201"/>
      <c r="H422" s="7">
        <f t="shared" si="27"/>
        <v>0</v>
      </c>
      <c r="I422" s="30">
        <f t="shared" si="28"/>
        <v>0</v>
      </c>
      <c r="M422" s="2">
        <v>490</v>
      </c>
    </row>
    <row r="423" spans="2:13" ht="12.75">
      <c r="B423" s="201">
        <v>1500</v>
      </c>
      <c r="C423" s="1" t="s">
        <v>177</v>
      </c>
      <c r="D423" s="20" t="s">
        <v>17</v>
      </c>
      <c r="E423" s="1" t="s">
        <v>215</v>
      </c>
      <c r="F423" s="101" t="s">
        <v>336</v>
      </c>
      <c r="G423" s="35" t="s">
        <v>288</v>
      </c>
      <c r="H423" s="7">
        <f t="shared" si="27"/>
        <v>-1500</v>
      </c>
      <c r="I423" s="30">
        <v>3</v>
      </c>
      <c r="K423" t="s">
        <v>160</v>
      </c>
      <c r="L423">
        <v>10</v>
      </c>
      <c r="M423" s="2">
        <v>490</v>
      </c>
    </row>
    <row r="424" spans="2:13" ht="12.75">
      <c r="B424" s="201">
        <v>1400</v>
      </c>
      <c r="C424" s="1" t="s">
        <v>177</v>
      </c>
      <c r="D424" s="20" t="s">
        <v>17</v>
      </c>
      <c r="E424" s="1" t="s">
        <v>215</v>
      </c>
      <c r="F424" s="101" t="s">
        <v>336</v>
      </c>
      <c r="G424" s="35" t="s">
        <v>290</v>
      </c>
      <c r="H424" s="7">
        <f t="shared" si="27"/>
        <v>-2900</v>
      </c>
      <c r="I424" s="30">
        <v>2.8</v>
      </c>
      <c r="K424" t="s">
        <v>160</v>
      </c>
      <c r="L424">
        <v>10</v>
      </c>
      <c r="M424" s="2">
        <v>490</v>
      </c>
    </row>
    <row r="425" spans="2:13" ht="12.75">
      <c r="B425" s="201">
        <v>1500</v>
      </c>
      <c r="C425" s="1" t="s">
        <v>177</v>
      </c>
      <c r="D425" s="20" t="s">
        <v>17</v>
      </c>
      <c r="E425" s="1" t="s">
        <v>215</v>
      </c>
      <c r="F425" s="101" t="s">
        <v>336</v>
      </c>
      <c r="G425" s="35" t="s">
        <v>301</v>
      </c>
      <c r="H425" s="7">
        <f t="shared" si="27"/>
        <v>-4400</v>
      </c>
      <c r="I425" s="30">
        <v>3</v>
      </c>
      <c r="K425" t="s">
        <v>160</v>
      </c>
      <c r="L425">
        <v>10</v>
      </c>
      <c r="M425" s="2">
        <v>490</v>
      </c>
    </row>
    <row r="426" spans="2:13" ht="12.75">
      <c r="B426" s="201">
        <v>1600</v>
      </c>
      <c r="C426" s="294" t="s">
        <v>177</v>
      </c>
      <c r="D426" s="20" t="s">
        <v>17</v>
      </c>
      <c r="E426" s="1" t="s">
        <v>215</v>
      </c>
      <c r="F426" s="101" t="s">
        <v>336</v>
      </c>
      <c r="G426" s="35" t="s">
        <v>325</v>
      </c>
      <c r="H426" s="7">
        <f t="shared" si="27"/>
        <v>-6000</v>
      </c>
      <c r="I426" s="30">
        <v>3.2</v>
      </c>
      <c r="K426" t="s">
        <v>160</v>
      </c>
      <c r="L426">
        <v>10</v>
      </c>
      <c r="M426" s="2">
        <v>490</v>
      </c>
    </row>
    <row r="427" spans="2:13" ht="12.75">
      <c r="B427" s="268">
        <v>1500</v>
      </c>
      <c r="C427" s="1" t="s">
        <v>177</v>
      </c>
      <c r="D427" s="20" t="s">
        <v>17</v>
      </c>
      <c r="E427" s="1" t="s">
        <v>215</v>
      </c>
      <c r="F427" s="101" t="s">
        <v>336</v>
      </c>
      <c r="G427" s="35" t="s">
        <v>327</v>
      </c>
      <c r="H427" s="7">
        <f t="shared" si="27"/>
        <v>-7500</v>
      </c>
      <c r="I427" s="30">
        <v>3</v>
      </c>
      <c r="K427" t="s">
        <v>160</v>
      </c>
      <c r="L427">
        <v>10</v>
      </c>
      <c r="M427" s="2">
        <v>490</v>
      </c>
    </row>
    <row r="428" spans="2:13" ht="12.75">
      <c r="B428" s="201">
        <v>1400</v>
      </c>
      <c r="C428" s="1" t="s">
        <v>177</v>
      </c>
      <c r="D428" s="20" t="s">
        <v>17</v>
      </c>
      <c r="E428" s="1" t="s">
        <v>215</v>
      </c>
      <c r="F428" s="101" t="s">
        <v>336</v>
      </c>
      <c r="G428" s="35" t="s">
        <v>329</v>
      </c>
      <c r="H428" s="7">
        <f t="shared" si="27"/>
        <v>-8900</v>
      </c>
      <c r="I428" s="30">
        <v>2.8</v>
      </c>
      <c r="K428" t="s">
        <v>160</v>
      </c>
      <c r="L428">
        <v>10</v>
      </c>
      <c r="M428" s="2">
        <v>490</v>
      </c>
    </row>
    <row r="429" spans="2:13" ht="12.75">
      <c r="B429" s="201">
        <v>1500</v>
      </c>
      <c r="C429" s="1" t="s">
        <v>177</v>
      </c>
      <c r="D429" s="20" t="s">
        <v>17</v>
      </c>
      <c r="E429" s="1" t="s">
        <v>215</v>
      </c>
      <c r="F429" s="101" t="s">
        <v>336</v>
      </c>
      <c r="G429" s="35" t="s">
        <v>331</v>
      </c>
      <c r="H429" s="7">
        <f t="shared" si="27"/>
        <v>-10400</v>
      </c>
      <c r="I429" s="30">
        <v>3</v>
      </c>
      <c r="K429" t="s">
        <v>160</v>
      </c>
      <c r="L429">
        <v>10</v>
      </c>
      <c r="M429" s="2">
        <v>490</v>
      </c>
    </row>
    <row r="430" spans="2:13" ht="12.75">
      <c r="B430" s="201">
        <v>1600</v>
      </c>
      <c r="C430" s="1" t="s">
        <v>177</v>
      </c>
      <c r="D430" s="20" t="s">
        <v>17</v>
      </c>
      <c r="E430" s="1" t="s">
        <v>215</v>
      </c>
      <c r="F430" s="101" t="s">
        <v>336</v>
      </c>
      <c r="G430" s="35" t="s">
        <v>344</v>
      </c>
      <c r="H430" s="7">
        <f t="shared" si="27"/>
        <v>-12000</v>
      </c>
      <c r="I430" s="30">
        <v>3.2</v>
      </c>
      <c r="J430" s="23"/>
      <c r="K430" t="s">
        <v>160</v>
      </c>
      <c r="L430">
        <v>10</v>
      </c>
      <c r="M430" s="2">
        <v>490</v>
      </c>
    </row>
    <row r="431" spans="1:13" s="75" customFormat="1" ht="12.75">
      <c r="A431" s="19"/>
      <c r="B431" s="210">
        <f>SUM(B423:B430)</f>
        <v>12000</v>
      </c>
      <c r="C431" s="19"/>
      <c r="D431" s="19"/>
      <c r="E431" s="19" t="s">
        <v>215</v>
      </c>
      <c r="F431" s="98"/>
      <c r="G431" s="26"/>
      <c r="H431" s="73">
        <v>0</v>
      </c>
      <c r="I431" s="74">
        <f>+B431/M431</f>
        <v>24.489795918367346</v>
      </c>
      <c r="M431" s="2">
        <v>490</v>
      </c>
    </row>
    <row r="432" spans="2:13" ht="12.75">
      <c r="B432" s="201"/>
      <c r="H432" s="7">
        <f t="shared" si="27"/>
        <v>0</v>
      </c>
      <c r="I432" s="30">
        <f>+B432/M432</f>
        <v>0</v>
      </c>
      <c r="M432" s="2">
        <v>490</v>
      </c>
    </row>
    <row r="433" spans="2:13" ht="12.75">
      <c r="B433" s="201"/>
      <c r="H433" s="7">
        <f t="shared" si="27"/>
        <v>0</v>
      </c>
      <c r="I433" s="30">
        <f>+B433/M433</f>
        <v>0</v>
      </c>
      <c r="J433" s="23"/>
      <c r="M433" s="2">
        <v>490</v>
      </c>
    </row>
    <row r="434" spans="2:13" ht="12.75">
      <c r="B434" s="201">
        <v>2500</v>
      </c>
      <c r="C434" s="1" t="s">
        <v>178</v>
      </c>
      <c r="D434" s="20" t="s">
        <v>17</v>
      </c>
      <c r="E434" s="1" t="s">
        <v>168</v>
      </c>
      <c r="F434" s="101" t="s">
        <v>336</v>
      </c>
      <c r="G434" s="35" t="s">
        <v>288</v>
      </c>
      <c r="H434" s="7">
        <f t="shared" si="27"/>
        <v>-2500</v>
      </c>
      <c r="I434" s="30">
        <v>5</v>
      </c>
      <c r="J434" s="23"/>
      <c r="K434" t="s">
        <v>160</v>
      </c>
      <c r="L434">
        <v>10</v>
      </c>
      <c r="M434" s="2">
        <v>490</v>
      </c>
    </row>
    <row r="435" spans="2:13" ht="12.75">
      <c r="B435" s="201">
        <v>2500</v>
      </c>
      <c r="C435" s="1" t="s">
        <v>178</v>
      </c>
      <c r="D435" s="20" t="s">
        <v>17</v>
      </c>
      <c r="E435" s="1" t="s">
        <v>168</v>
      </c>
      <c r="F435" s="101" t="s">
        <v>336</v>
      </c>
      <c r="G435" s="35" t="s">
        <v>290</v>
      </c>
      <c r="H435" s="7">
        <f t="shared" si="27"/>
        <v>-5000</v>
      </c>
      <c r="I435" s="30">
        <v>5</v>
      </c>
      <c r="J435" s="23"/>
      <c r="K435" t="s">
        <v>160</v>
      </c>
      <c r="L435">
        <v>10</v>
      </c>
      <c r="M435" s="2">
        <v>490</v>
      </c>
    </row>
    <row r="436" spans="2:13" ht="12.75">
      <c r="B436" s="201">
        <v>2500</v>
      </c>
      <c r="C436" s="1" t="s">
        <v>178</v>
      </c>
      <c r="D436" s="20" t="s">
        <v>17</v>
      </c>
      <c r="E436" s="1" t="s">
        <v>168</v>
      </c>
      <c r="F436" s="101" t="s">
        <v>336</v>
      </c>
      <c r="G436" s="35" t="s">
        <v>301</v>
      </c>
      <c r="H436" s="7">
        <f t="shared" si="27"/>
        <v>-7500</v>
      </c>
      <c r="I436" s="30">
        <v>5</v>
      </c>
      <c r="J436" s="23"/>
      <c r="K436" t="s">
        <v>160</v>
      </c>
      <c r="L436">
        <v>10</v>
      </c>
      <c r="M436" s="2">
        <v>490</v>
      </c>
    </row>
    <row r="437" spans="2:13" ht="12.75">
      <c r="B437" s="201">
        <v>2500</v>
      </c>
      <c r="C437" s="1" t="s">
        <v>178</v>
      </c>
      <c r="D437" s="20" t="s">
        <v>17</v>
      </c>
      <c r="E437" s="1" t="s">
        <v>168</v>
      </c>
      <c r="F437" s="101" t="s">
        <v>336</v>
      </c>
      <c r="G437" s="35" t="s">
        <v>325</v>
      </c>
      <c r="H437" s="7">
        <f t="shared" si="27"/>
        <v>-10000</v>
      </c>
      <c r="I437" s="30">
        <v>5</v>
      </c>
      <c r="J437" s="23"/>
      <c r="K437" t="s">
        <v>160</v>
      </c>
      <c r="L437">
        <v>10</v>
      </c>
      <c r="M437" s="2">
        <v>490</v>
      </c>
    </row>
    <row r="438" spans="2:13" ht="12.75">
      <c r="B438" s="201">
        <v>2500</v>
      </c>
      <c r="C438" s="1" t="s">
        <v>178</v>
      </c>
      <c r="D438" s="20" t="s">
        <v>17</v>
      </c>
      <c r="E438" s="1" t="s">
        <v>168</v>
      </c>
      <c r="F438" s="101" t="s">
        <v>336</v>
      </c>
      <c r="G438" s="35" t="s">
        <v>327</v>
      </c>
      <c r="H438" s="7">
        <f t="shared" si="27"/>
        <v>-12500</v>
      </c>
      <c r="I438" s="30">
        <v>5</v>
      </c>
      <c r="J438" s="23"/>
      <c r="K438" t="s">
        <v>160</v>
      </c>
      <c r="L438">
        <v>10</v>
      </c>
      <c r="M438" s="2">
        <v>490</v>
      </c>
    </row>
    <row r="439" spans="2:13" ht="12.75">
      <c r="B439" s="201">
        <v>2500</v>
      </c>
      <c r="C439" s="1" t="s">
        <v>178</v>
      </c>
      <c r="D439" s="20" t="s">
        <v>17</v>
      </c>
      <c r="E439" s="1" t="s">
        <v>168</v>
      </c>
      <c r="F439" s="101" t="s">
        <v>336</v>
      </c>
      <c r="G439" s="35" t="s">
        <v>329</v>
      </c>
      <c r="H439" s="7">
        <f t="shared" si="27"/>
        <v>-15000</v>
      </c>
      <c r="I439" s="30">
        <v>5</v>
      </c>
      <c r="J439" s="23"/>
      <c r="K439" t="s">
        <v>160</v>
      </c>
      <c r="L439">
        <v>10</v>
      </c>
      <c r="M439" s="2">
        <v>490</v>
      </c>
    </row>
    <row r="440" spans="2:13" ht="12.75">
      <c r="B440" s="201">
        <v>2500</v>
      </c>
      <c r="C440" s="1" t="s">
        <v>178</v>
      </c>
      <c r="D440" s="20" t="s">
        <v>17</v>
      </c>
      <c r="E440" s="1" t="s">
        <v>168</v>
      </c>
      <c r="F440" s="101" t="s">
        <v>336</v>
      </c>
      <c r="G440" s="35" t="s">
        <v>331</v>
      </c>
      <c r="H440" s="7">
        <f t="shared" si="27"/>
        <v>-17500</v>
      </c>
      <c r="I440" s="30">
        <v>5</v>
      </c>
      <c r="J440" s="23"/>
      <c r="K440" t="s">
        <v>160</v>
      </c>
      <c r="L440">
        <v>10</v>
      </c>
      <c r="M440" s="2">
        <v>490</v>
      </c>
    </row>
    <row r="441" spans="1:13" s="75" customFormat="1" ht="12.75">
      <c r="A441" s="19"/>
      <c r="B441" s="210">
        <f>SUM(B434:B440)</f>
        <v>17500</v>
      </c>
      <c r="C441" s="19" t="s">
        <v>178</v>
      </c>
      <c r="D441" s="19"/>
      <c r="E441" s="19"/>
      <c r="F441" s="98"/>
      <c r="G441" s="26"/>
      <c r="H441" s="73">
        <v>0</v>
      </c>
      <c r="I441" s="74">
        <f>+B441/M441</f>
        <v>35.714285714285715</v>
      </c>
      <c r="M441" s="2">
        <v>490</v>
      </c>
    </row>
    <row r="442" spans="2:13" ht="12.75">
      <c r="B442" s="201"/>
      <c r="H442" s="7">
        <f t="shared" si="27"/>
        <v>0</v>
      </c>
      <c r="I442" s="30">
        <f>+B442/M442</f>
        <v>0</v>
      </c>
      <c r="M442" s="2">
        <v>490</v>
      </c>
    </row>
    <row r="443" spans="2:13" ht="12.75">
      <c r="B443" s="201"/>
      <c r="H443" s="7">
        <f t="shared" si="27"/>
        <v>0</v>
      </c>
      <c r="I443" s="30">
        <f>+B443/M443</f>
        <v>0</v>
      </c>
      <c r="M443" s="2">
        <v>490</v>
      </c>
    </row>
    <row r="444" spans="2:13" ht="12.75">
      <c r="B444" s="201">
        <v>2000</v>
      </c>
      <c r="C444" s="1" t="s">
        <v>179</v>
      </c>
      <c r="D444" s="20" t="s">
        <v>17</v>
      </c>
      <c r="E444" s="1" t="s">
        <v>168</v>
      </c>
      <c r="F444" s="101" t="s">
        <v>336</v>
      </c>
      <c r="G444" s="35" t="s">
        <v>288</v>
      </c>
      <c r="H444" s="7">
        <f t="shared" si="27"/>
        <v>-2000</v>
      </c>
      <c r="I444" s="30">
        <v>4</v>
      </c>
      <c r="K444" t="s">
        <v>160</v>
      </c>
      <c r="L444">
        <v>10</v>
      </c>
      <c r="M444" s="2">
        <v>490</v>
      </c>
    </row>
    <row r="445" spans="2:13" ht="12.75">
      <c r="B445" s="201">
        <v>2000</v>
      </c>
      <c r="C445" s="1" t="s">
        <v>179</v>
      </c>
      <c r="D445" s="20" t="s">
        <v>17</v>
      </c>
      <c r="E445" s="1" t="s">
        <v>168</v>
      </c>
      <c r="F445" s="101" t="s">
        <v>336</v>
      </c>
      <c r="G445" s="35" t="s">
        <v>290</v>
      </c>
      <c r="H445" s="7">
        <f t="shared" si="27"/>
        <v>-4000</v>
      </c>
      <c r="I445" s="30">
        <v>4</v>
      </c>
      <c r="K445" t="s">
        <v>160</v>
      </c>
      <c r="L445">
        <v>10</v>
      </c>
      <c r="M445" s="2">
        <v>490</v>
      </c>
    </row>
    <row r="446" spans="2:13" ht="12.75">
      <c r="B446" s="201">
        <v>2000</v>
      </c>
      <c r="C446" s="1" t="s">
        <v>179</v>
      </c>
      <c r="D446" s="20" t="s">
        <v>17</v>
      </c>
      <c r="E446" s="1" t="s">
        <v>168</v>
      </c>
      <c r="F446" s="101" t="s">
        <v>336</v>
      </c>
      <c r="G446" s="35" t="s">
        <v>301</v>
      </c>
      <c r="H446" s="7">
        <f t="shared" si="27"/>
        <v>-6000</v>
      </c>
      <c r="I446" s="30">
        <v>4</v>
      </c>
      <c r="K446" t="s">
        <v>160</v>
      </c>
      <c r="L446">
        <v>10</v>
      </c>
      <c r="M446" s="2">
        <v>490</v>
      </c>
    </row>
    <row r="447" spans="2:13" ht="12.75">
      <c r="B447" s="201">
        <v>2000</v>
      </c>
      <c r="C447" s="294" t="s">
        <v>179</v>
      </c>
      <c r="D447" s="20" t="s">
        <v>17</v>
      </c>
      <c r="E447" s="1" t="s">
        <v>168</v>
      </c>
      <c r="F447" s="101" t="s">
        <v>336</v>
      </c>
      <c r="G447" s="35" t="s">
        <v>325</v>
      </c>
      <c r="H447" s="7">
        <f t="shared" si="27"/>
        <v>-8000</v>
      </c>
      <c r="I447" s="30">
        <v>4</v>
      </c>
      <c r="K447" t="s">
        <v>160</v>
      </c>
      <c r="L447">
        <v>10</v>
      </c>
      <c r="M447" s="2">
        <v>490</v>
      </c>
    </row>
    <row r="448" spans="2:13" ht="12.75">
      <c r="B448" s="201">
        <v>2000</v>
      </c>
      <c r="C448" s="1" t="s">
        <v>179</v>
      </c>
      <c r="D448" s="20" t="s">
        <v>17</v>
      </c>
      <c r="E448" s="1" t="s">
        <v>168</v>
      </c>
      <c r="F448" s="101" t="s">
        <v>336</v>
      </c>
      <c r="G448" s="35" t="s">
        <v>327</v>
      </c>
      <c r="H448" s="7">
        <f t="shared" si="27"/>
        <v>-10000</v>
      </c>
      <c r="I448" s="30">
        <v>4</v>
      </c>
      <c r="K448" t="s">
        <v>160</v>
      </c>
      <c r="L448">
        <v>10</v>
      </c>
      <c r="M448" s="2">
        <v>490</v>
      </c>
    </row>
    <row r="449" spans="2:13" ht="12.75">
      <c r="B449" s="201">
        <v>2000</v>
      </c>
      <c r="C449" s="1" t="s">
        <v>179</v>
      </c>
      <c r="D449" s="20" t="s">
        <v>17</v>
      </c>
      <c r="E449" s="1" t="s">
        <v>168</v>
      </c>
      <c r="F449" s="101" t="s">
        <v>336</v>
      </c>
      <c r="G449" s="35" t="s">
        <v>329</v>
      </c>
      <c r="H449" s="7">
        <f t="shared" si="27"/>
        <v>-12000</v>
      </c>
      <c r="I449" s="30">
        <v>4</v>
      </c>
      <c r="K449" t="s">
        <v>160</v>
      </c>
      <c r="L449">
        <v>10</v>
      </c>
      <c r="M449" s="2">
        <v>490</v>
      </c>
    </row>
    <row r="450" spans="2:13" ht="12.75">
      <c r="B450" s="201">
        <v>2000</v>
      </c>
      <c r="C450" s="1" t="s">
        <v>179</v>
      </c>
      <c r="D450" s="20" t="s">
        <v>17</v>
      </c>
      <c r="E450" s="1" t="s">
        <v>168</v>
      </c>
      <c r="F450" s="101" t="s">
        <v>336</v>
      </c>
      <c r="G450" s="35" t="s">
        <v>331</v>
      </c>
      <c r="H450" s="7">
        <f t="shared" si="27"/>
        <v>-14000</v>
      </c>
      <c r="I450" s="30">
        <v>4</v>
      </c>
      <c r="K450" t="s">
        <v>160</v>
      </c>
      <c r="L450">
        <v>10</v>
      </c>
      <c r="M450" s="2">
        <v>490</v>
      </c>
    </row>
    <row r="451" spans="2:13" ht="12.75">
      <c r="B451" s="201">
        <v>2000</v>
      </c>
      <c r="C451" s="1" t="s">
        <v>179</v>
      </c>
      <c r="D451" s="20" t="s">
        <v>17</v>
      </c>
      <c r="E451" s="1" t="s">
        <v>168</v>
      </c>
      <c r="F451" s="101" t="s">
        <v>336</v>
      </c>
      <c r="G451" s="35" t="s">
        <v>344</v>
      </c>
      <c r="H451" s="7">
        <f t="shared" si="27"/>
        <v>-16000</v>
      </c>
      <c r="I451" s="30">
        <v>4</v>
      </c>
      <c r="J451" s="23"/>
      <c r="K451" t="s">
        <v>160</v>
      </c>
      <c r="L451">
        <v>10</v>
      </c>
      <c r="M451" s="2">
        <v>490</v>
      </c>
    </row>
    <row r="452" spans="1:13" s="75" customFormat="1" ht="12.75">
      <c r="A452" s="19"/>
      <c r="B452" s="210">
        <f>SUM(B444:B451)</f>
        <v>16000</v>
      </c>
      <c r="C452" s="19" t="s">
        <v>179</v>
      </c>
      <c r="D452" s="19"/>
      <c r="E452" s="19"/>
      <c r="F452" s="98"/>
      <c r="G452" s="26"/>
      <c r="H452" s="73">
        <v>0</v>
      </c>
      <c r="I452" s="74">
        <f>+B452/M452</f>
        <v>32.6530612244898</v>
      </c>
      <c r="M452" s="2">
        <v>490</v>
      </c>
    </row>
    <row r="453" spans="2:13" ht="12.75">
      <c r="B453" s="201"/>
      <c r="H453" s="7">
        <f t="shared" si="27"/>
        <v>0</v>
      </c>
      <c r="I453" s="30">
        <f>+B453/M453</f>
        <v>0</v>
      </c>
      <c r="M453" s="2">
        <v>490</v>
      </c>
    </row>
    <row r="454" spans="2:13" ht="12.75">
      <c r="B454" s="201"/>
      <c r="H454" s="7">
        <f t="shared" si="27"/>
        <v>0</v>
      </c>
      <c r="I454" s="30">
        <f>+B454/M454</f>
        <v>0</v>
      </c>
      <c r="M454" s="2">
        <v>490</v>
      </c>
    </row>
    <row r="455" spans="2:13" ht="12.75">
      <c r="B455" s="201">
        <v>1000</v>
      </c>
      <c r="C455" s="1" t="s">
        <v>180</v>
      </c>
      <c r="D455" s="20" t="s">
        <v>17</v>
      </c>
      <c r="E455" s="1" t="s">
        <v>181</v>
      </c>
      <c r="F455" s="101" t="s">
        <v>336</v>
      </c>
      <c r="G455" s="35" t="s">
        <v>290</v>
      </c>
      <c r="H455" s="7">
        <f t="shared" si="27"/>
        <v>-1000</v>
      </c>
      <c r="I455" s="30">
        <v>2</v>
      </c>
      <c r="K455" t="s">
        <v>160</v>
      </c>
      <c r="L455">
        <v>10</v>
      </c>
      <c r="M455" s="2">
        <v>490</v>
      </c>
    </row>
    <row r="456" spans="2:13" ht="12.75">
      <c r="B456" s="201">
        <v>1000</v>
      </c>
      <c r="C456" s="20" t="s">
        <v>180</v>
      </c>
      <c r="D456" s="20" t="s">
        <v>17</v>
      </c>
      <c r="E456" s="1" t="s">
        <v>181</v>
      </c>
      <c r="F456" s="101" t="s">
        <v>336</v>
      </c>
      <c r="G456" s="35" t="s">
        <v>329</v>
      </c>
      <c r="H456" s="7">
        <f t="shared" si="27"/>
        <v>-2000</v>
      </c>
      <c r="I456" s="30">
        <v>2</v>
      </c>
      <c r="K456" t="s">
        <v>160</v>
      </c>
      <c r="L456">
        <v>10</v>
      </c>
      <c r="M456" s="2">
        <v>490</v>
      </c>
    </row>
    <row r="457" spans="1:13" s="75" customFormat="1" ht="12.75">
      <c r="A457" s="19"/>
      <c r="B457" s="210">
        <f>SUM(B455:B456)</f>
        <v>2000</v>
      </c>
      <c r="C457" s="19"/>
      <c r="D457" s="19"/>
      <c r="E457" s="19" t="s">
        <v>181</v>
      </c>
      <c r="F457" s="98"/>
      <c r="G457" s="26"/>
      <c r="H457" s="73">
        <v>0</v>
      </c>
      <c r="I457" s="74">
        <f>+B457/M457</f>
        <v>4.081632653061225</v>
      </c>
      <c r="M457" s="2">
        <v>490</v>
      </c>
    </row>
    <row r="458" spans="2:13" ht="12.75">
      <c r="B458" s="201"/>
      <c r="H458" s="7">
        <f t="shared" si="27"/>
        <v>0</v>
      </c>
      <c r="I458" s="30">
        <f aca="true" t="shared" si="29" ref="I458:I526">+B458/M458</f>
        <v>0</v>
      </c>
      <c r="M458" s="2">
        <v>490</v>
      </c>
    </row>
    <row r="459" spans="2:13" ht="12.75">
      <c r="B459" s="201"/>
      <c r="H459" s="7">
        <f t="shared" si="27"/>
        <v>0</v>
      </c>
      <c r="I459" s="30">
        <f t="shared" si="29"/>
        <v>0</v>
      </c>
      <c r="M459" s="2">
        <v>490</v>
      </c>
    </row>
    <row r="460" spans="2:13" ht="12.75">
      <c r="B460" s="208">
        <v>17000</v>
      </c>
      <c r="C460" s="1" t="s">
        <v>346</v>
      </c>
      <c r="D460" s="20" t="s">
        <v>26</v>
      </c>
      <c r="E460" s="1" t="s">
        <v>347</v>
      </c>
      <c r="F460" s="146" t="s">
        <v>348</v>
      </c>
      <c r="G460" s="35" t="s">
        <v>331</v>
      </c>
      <c r="H460" s="7">
        <f>H459-B460</f>
        <v>-17000</v>
      </c>
      <c r="I460" s="30">
        <f t="shared" si="29"/>
        <v>34.69387755102041</v>
      </c>
      <c r="K460" t="s">
        <v>160</v>
      </c>
      <c r="L460">
        <v>10</v>
      </c>
      <c r="M460" s="2">
        <v>490</v>
      </c>
    </row>
    <row r="461" spans="2:13" ht="12.75">
      <c r="B461" s="295">
        <v>2255</v>
      </c>
      <c r="C461" s="1" t="s">
        <v>346</v>
      </c>
      <c r="D461" s="1" t="s">
        <v>17</v>
      </c>
      <c r="E461" s="1" t="s">
        <v>347</v>
      </c>
      <c r="F461" s="146" t="s">
        <v>349</v>
      </c>
      <c r="G461" s="35" t="s">
        <v>350</v>
      </c>
      <c r="H461" s="7">
        <f>H460-B461</f>
        <v>-19255</v>
      </c>
      <c r="I461" s="30">
        <f>+B461/M461</f>
        <v>4.6020408163265305</v>
      </c>
      <c r="K461" t="s">
        <v>160</v>
      </c>
      <c r="L461">
        <v>10</v>
      </c>
      <c r="M461" s="2">
        <v>490</v>
      </c>
    </row>
    <row r="462" spans="1:13" s="75" customFormat="1" ht="12.75">
      <c r="A462" s="19"/>
      <c r="B462" s="293">
        <f>SUM(B460:B461)</f>
        <v>19255</v>
      </c>
      <c r="C462" s="19"/>
      <c r="D462" s="19"/>
      <c r="E462" s="19" t="s">
        <v>351</v>
      </c>
      <c r="F462" s="296"/>
      <c r="G462" s="26"/>
      <c r="H462" s="73">
        <v>0</v>
      </c>
      <c r="I462" s="74">
        <f t="shared" si="29"/>
        <v>39.295918367346935</v>
      </c>
      <c r="M462" s="2">
        <v>490</v>
      </c>
    </row>
    <row r="463" spans="2:13" ht="12.75">
      <c r="B463" s="201"/>
      <c r="H463" s="7">
        <f>H459-B463</f>
        <v>0</v>
      </c>
      <c r="I463" s="30">
        <f t="shared" si="29"/>
        <v>0</v>
      </c>
      <c r="M463" s="2">
        <v>490</v>
      </c>
    </row>
    <row r="464" spans="2:13" ht="12.75">
      <c r="B464" s="201"/>
      <c r="H464" s="7">
        <v>0</v>
      </c>
      <c r="I464" s="30">
        <f>+B464/M464</f>
        <v>0</v>
      </c>
      <c r="M464" s="2">
        <v>490</v>
      </c>
    </row>
    <row r="465" spans="2:13" ht="12.75">
      <c r="B465" s="201"/>
      <c r="H465" s="7">
        <v>0</v>
      </c>
      <c r="I465" s="30">
        <f>+B465/M465</f>
        <v>0</v>
      </c>
      <c r="M465" s="2">
        <v>490</v>
      </c>
    </row>
    <row r="466" spans="2:13" ht="12.75">
      <c r="B466" s="201"/>
      <c r="H466" s="7">
        <f>H462-B466</f>
        <v>0</v>
      </c>
      <c r="I466" s="30">
        <f>+B466/M466</f>
        <v>0</v>
      </c>
      <c r="M466" s="2">
        <v>490</v>
      </c>
    </row>
    <row r="467" spans="1:13" s="75" customFormat="1" ht="12.75">
      <c r="A467" s="19"/>
      <c r="B467" s="210">
        <f>+B478+B484+B490+B496+B472</f>
        <v>19700</v>
      </c>
      <c r="C467" s="71" t="s">
        <v>62</v>
      </c>
      <c r="D467" s="80" t="s">
        <v>63</v>
      </c>
      <c r="E467" s="71" t="s">
        <v>33</v>
      </c>
      <c r="F467" s="106" t="s">
        <v>34</v>
      </c>
      <c r="G467" s="72" t="s">
        <v>58</v>
      </c>
      <c r="H467" s="73"/>
      <c r="I467" s="74">
        <f>+B467/M467</f>
        <v>40.204081632653065</v>
      </c>
      <c r="J467" s="74"/>
      <c r="K467" s="74"/>
      <c r="M467" s="2">
        <v>490</v>
      </c>
    </row>
    <row r="468" spans="2:13" ht="12.75">
      <c r="B468" s="201"/>
      <c r="H468" s="7">
        <f t="shared" si="27"/>
        <v>0</v>
      </c>
      <c r="I468" s="30">
        <f t="shared" si="29"/>
        <v>0</v>
      </c>
      <c r="M468" s="2">
        <v>490</v>
      </c>
    </row>
    <row r="469" spans="2:13" ht="12.75">
      <c r="B469" s="201">
        <v>2500</v>
      </c>
      <c r="C469" s="1" t="s">
        <v>30</v>
      </c>
      <c r="D469" s="1" t="s">
        <v>17</v>
      </c>
      <c r="E469" s="1" t="s">
        <v>352</v>
      </c>
      <c r="F469" s="101" t="s">
        <v>353</v>
      </c>
      <c r="G469" s="35" t="s">
        <v>301</v>
      </c>
      <c r="H469" s="7">
        <f t="shared" si="27"/>
        <v>-2500</v>
      </c>
      <c r="I469" s="30">
        <v>5</v>
      </c>
      <c r="K469" t="s">
        <v>30</v>
      </c>
      <c r="L469">
        <v>11</v>
      </c>
      <c r="M469" s="2">
        <v>490</v>
      </c>
    </row>
    <row r="470" spans="2:13" ht="12.75">
      <c r="B470" s="201">
        <v>2500</v>
      </c>
      <c r="C470" s="1" t="s">
        <v>30</v>
      </c>
      <c r="D470" s="1" t="s">
        <v>17</v>
      </c>
      <c r="E470" s="1" t="s">
        <v>352</v>
      </c>
      <c r="F470" s="101" t="s">
        <v>354</v>
      </c>
      <c r="G470" s="35" t="s">
        <v>325</v>
      </c>
      <c r="H470" s="7">
        <f t="shared" si="27"/>
        <v>-5000</v>
      </c>
      <c r="I470" s="30">
        <v>5</v>
      </c>
      <c r="K470" t="s">
        <v>30</v>
      </c>
      <c r="L470">
        <v>11</v>
      </c>
      <c r="M470" s="2">
        <v>490</v>
      </c>
    </row>
    <row r="471" spans="2:13" ht="12.75">
      <c r="B471" s="201">
        <v>2500</v>
      </c>
      <c r="C471" s="1" t="s">
        <v>30</v>
      </c>
      <c r="D471" s="1" t="s">
        <v>17</v>
      </c>
      <c r="E471" s="1" t="s">
        <v>352</v>
      </c>
      <c r="F471" s="101" t="s">
        <v>355</v>
      </c>
      <c r="G471" s="35" t="s">
        <v>327</v>
      </c>
      <c r="H471" s="7">
        <f t="shared" si="27"/>
        <v>-7500</v>
      </c>
      <c r="I471" s="30">
        <v>5</v>
      </c>
      <c r="K471" t="s">
        <v>30</v>
      </c>
      <c r="L471">
        <v>11</v>
      </c>
      <c r="M471" s="2">
        <v>490</v>
      </c>
    </row>
    <row r="472" spans="1:13" s="75" customFormat="1" ht="12.75">
      <c r="A472" s="19"/>
      <c r="B472" s="210">
        <f>SUM(B469:B471)</f>
        <v>7500</v>
      </c>
      <c r="C472" s="19" t="s">
        <v>30</v>
      </c>
      <c r="D472" s="19"/>
      <c r="E472" s="19"/>
      <c r="F472" s="98"/>
      <c r="G472" s="26"/>
      <c r="H472" s="73">
        <v>0</v>
      </c>
      <c r="I472" s="74">
        <f>+B472/M472</f>
        <v>15.306122448979592</v>
      </c>
      <c r="M472" s="2">
        <v>490</v>
      </c>
    </row>
    <row r="473" spans="2:13" ht="12.75">
      <c r="B473" s="201"/>
      <c r="H473" s="7">
        <f t="shared" si="27"/>
        <v>0</v>
      </c>
      <c r="I473" s="30">
        <f t="shared" si="29"/>
        <v>0</v>
      </c>
      <c r="M473" s="2">
        <v>490</v>
      </c>
    </row>
    <row r="474" spans="2:13" ht="12.75">
      <c r="B474" s="208"/>
      <c r="H474" s="7">
        <f t="shared" si="27"/>
        <v>0</v>
      </c>
      <c r="I474" s="30">
        <f t="shared" si="29"/>
        <v>0</v>
      </c>
      <c r="M474" s="2">
        <v>490</v>
      </c>
    </row>
    <row r="475" spans="2:13" ht="12.75">
      <c r="B475" s="201">
        <v>1100</v>
      </c>
      <c r="C475" s="20" t="s">
        <v>356</v>
      </c>
      <c r="D475" s="20" t="s">
        <v>17</v>
      </c>
      <c r="E475" s="1" t="s">
        <v>168</v>
      </c>
      <c r="F475" s="101" t="s">
        <v>357</v>
      </c>
      <c r="G475" s="35" t="s">
        <v>327</v>
      </c>
      <c r="H475" s="7">
        <f t="shared" si="27"/>
        <v>-1100</v>
      </c>
      <c r="I475" s="30">
        <f t="shared" si="29"/>
        <v>2.2448979591836733</v>
      </c>
      <c r="J475" s="23"/>
      <c r="K475" t="s">
        <v>352</v>
      </c>
      <c r="L475">
        <v>11</v>
      </c>
      <c r="M475" s="2">
        <v>490</v>
      </c>
    </row>
    <row r="476" spans="2:13" ht="12.75">
      <c r="B476" s="201">
        <v>1100</v>
      </c>
      <c r="C476" s="20" t="s">
        <v>358</v>
      </c>
      <c r="D476" s="20" t="s">
        <v>17</v>
      </c>
      <c r="E476" s="1" t="s">
        <v>168</v>
      </c>
      <c r="F476" s="101" t="s">
        <v>357</v>
      </c>
      <c r="G476" s="35" t="s">
        <v>327</v>
      </c>
      <c r="H476" s="7">
        <f>H475-B476</f>
        <v>-2200</v>
      </c>
      <c r="I476" s="30">
        <f t="shared" si="29"/>
        <v>2.2448979591836733</v>
      </c>
      <c r="K476" t="s">
        <v>352</v>
      </c>
      <c r="L476">
        <v>11</v>
      </c>
      <c r="M476" s="2">
        <v>490</v>
      </c>
    </row>
    <row r="477" spans="2:13" ht="12.75">
      <c r="B477" s="201">
        <v>2000</v>
      </c>
      <c r="C477" s="1" t="s">
        <v>359</v>
      </c>
      <c r="D477" s="20" t="s">
        <v>17</v>
      </c>
      <c r="E477" s="1" t="s">
        <v>168</v>
      </c>
      <c r="F477" s="101" t="s">
        <v>360</v>
      </c>
      <c r="G477" s="35" t="s">
        <v>331</v>
      </c>
      <c r="H477" s="7">
        <f>H476-B477</f>
        <v>-4200</v>
      </c>
      <c r="I477" s="30">
        <f t="shared" si="29"/>
        <v>4.081632653061225</v>
      </c>
      <c r="K477" t="s">
        <v>352</v>
      </c>
      <c r="L477">
        <v>11</v>
      </c>
      <c r="M477" s="2">
        <v>490</v>
      </c>
    </row>
    <row r="478" spans="1:13" s="75" customFormat="1" ht="12.75">
      <c r="A478" s="19"/>
      <c r="B478" s="210">
        <f>SUM(B475:B477)</f>
        <v>4200</v>
      </c>
      <c r="C478" s="19" t="s">
        <v>961</v>
      </c>
      <c r="D478" s="19"/>
      <c r="E478" s="19"/>
      <c r="F478" s="98"/>
      <c r="G478" s="26"/>
      <c r="H478" s="73">
        <v>0</v>
      </c>
      <c r="I478" s="74">
        <f>+B478/M478</f>
        <v>8.571428571428571</v>
      </c>
      <c r="M478" s="2">
        <v>490</v>
      </c>
    </row>
    <row r="479" spans="2:13" ht="12.75">
      <c r="B479" s="201"/>
      <c r="H479" s="7">
        <f aca="true" t="shared" si="30" ref="H479:H549">H478-B479</f>
        <v>0</v>
      </c>
      <c r="I479" s="30">
        <f t="shared" si="29"/>
        <v>0</v>
      </c>
      <c r="M479" s="2">
        <v>490</v>
      </c>
    </row>
    <row r="480" spans="2:13" ht="12.75">
      <c r="B480" s="201"/>
      <c r="H480" s="7">
        <f t="shared" si="30"/>
        <v>0</v>
      </c>
      <c r="I480" s="30">
        <f t="shared" si="29"/>
        <v>0</v>
      </c>
      <c r="M480" s="2">
        <v>490</v>
      </c>
    </row>
    <row r="481" spans="2:13" ht="12.75">
      <c r="B481" s="208">
        <v>1200</v>
      </c>
      <c r="C481" s="1" t="s">
        <v>177</v>
      </c>
      <c r="D481" s="20" t="s">
        <v>17</v>
      </c>
      <c r="E481" s="1" t="s">
        <v>215</v>
      </c>
      <c r="F481" s="101" t="s">
        <v>357</v>
      </c>
      <c r="G481" s="39" t="s">
        <v>301</v>
      </c>
      <c r="H481" s="7">
        <f t="shared" si="30"/>
        <v>-1200</v>
      </c>
      <c r="I481" s="30">
        <v>2.4</v>
      </c>
      <c r="K481" t="s">
        <v>352</v>
      </c>
      <c r="L481">
        <v>11</v>
      </c>
      <c r="M481" s="2">
        <v>490</v>
      </c>
    </row>
    <row r="482" spans="2:13" ht="12.75">
      <c r="B482" s="208">
        <v>1200</v>
      </c>
      <c r="C482" s="20" t="s">
        <v>177</v>
      </c>
      <c r="D482" s="20" t="s">
        <v>17</v>
      </c>
      <c r="E482" s="20" t="s">
        <v>215</v>
      </c>
      <c r="F482" s="101" t="s">
        <v>357</v>
      </c>
      <c r="G482" s="38" t="s">
        <v>325</v>
      </c>
      <c r="H482" s="7">
        <f t="shared" si="30"/>
        <v>-2400</v>
      </c>
      <c r="I482" s="30">
        <v>2.4</v>
      </c>
      <c r="K482" t="s">
        <v>352</v>
      </c>
      <c r="L482">
        <v>11</v>
      </c>
      <c r="M482" s="2">
        <v>490</v>
      </c>
    </row>
    <row r="483" spans="2:13" ht="12.75">
      <c r="B483" s="201">
        <v>1200</v>
      </c>
      <c r="C483" s="1" t="s">
        <v>177</v>
      </c>
      <c r="D483" s="20" t="s">
        <v>17</v>
      </c>
      <c r="E483" s="1" t="s">
        <v>215</v>
      </c>
      <c r="F483" s="101" t="s">
        <v>357</v>
      </c>
      <c r="G483" s="35" t="s">
        <v>331</v>
      </c>
      <c r="H483" s="7">
        <f t="shared" si="30"/>
        <v>-3600</v>
      </c>
      <c r="I483" s="30">
        <v>2.4</v>
      </c>
      <c r="K483" t="s">
        <v>352</v>
      </c>
      <c r="L483">
        <v>11</v>
      </c>
      <c r="M483" s="2">
        <v>490</v>
      </c>
    </row>
    <row r="484" spans="1:13" s="75" customFormat="1" ht="12.75">
      <c r="A484" s="19"/>
      <c r="B484" s="210">
        <f>SUM(B481:B483)</f>
        <v>3600</v>
      </c>
      <c r="C484" s="19"/>
      <c r="D484" s="19"/>
      <c r="E484" s="19" t="s">
        <v>215</v>
      </c>
      <c r="F484" s="98"/>
      <c r="G484" s="26"/>
      <c r="H484" s="73">
        <v>0</v>
      </c>
      <c r="I484" s="74">
        <f>+B484/M484</f>
        <v>7.346938775510204</v>
      </c>
      <c r="M484" s="2">
        <v>490</v>
      </c>
    </row>
    <row r="485" spans="2:13" ht="12.75">
      <c r="B485" s="208"/>
      <c r="H485" s="7">
        <f t="shared" si="30"/>
        <v>0</v>
      </c>
      <c r="I485" s="30">
        <f t="shared" si="29"/>
        <v>0</v>
      </c>
      <c r="M485" s="2">
        <v>490</v>
      </c>
    </row>
    <row r="486" spans="2:13" ht="12.75">
      <c r="B486" s="201"/>
      <c r="H486" s="7">
        <f t="shared" si="30"/>
        <v>0</v>
      </c>
      <c r="I486" s="30">
        <f t="shared" si="29"/>
        <v>0</v>
      </c>
      <c r="J486" s="23"/>
      <c r="M486" s="2">
        <v>490</v>
      </c>
    </row>
    <row r="487" spans="2:13" ht="12.75">
      <c r="B487" s="208">
        <v>1000</v>
      </c>
      <c r="C487" s="78" t="s">
        <v>179</v>
      </c>
      <c r="D487" s="20" t="s">
        <v>17</v>
      </c>
      <c r="E487" s="78" t="s">
        <v>168</v>
      </c>
      <c r="F487" s="101" t="s">
        <v>357</v>
      </c>
      <c r="G487" s="39" t="s">
        <v>301</v>
      </c>
      <c r="H487" s="7">
        <f t="shared" si="30"/>
        <v>-1000</v>
      </c>
      <c r="I487" s="30">
        <v>2</v>
      </c>
      <c r="K487" t="s">
        <v>352</v>
      </c>
      <c r="L487">
        <v>11</v>
      </c>
      <c r="M487" s="2">
        <v>490</v>
      </c>
    </row>
    <row r="488" spans="1:13" ht="12.75">
      <c r="A488" s="20"/>
      <c r="B488" s="208">
        <v>1000</v>
      </c>
      <c r="C488" s="20" t="s">
        <v>179</v>
      </c>
      <c r="D488" s="20" t="s">
        <v>17</v>
      </c>
      <c r="E488" s="20" t="s">
        <v>168</v>
      </c>
      <c r="F488" s="101" t="s">
        <v>357</v>
      </c>
      <c r="G488" s="38" t="s">
        <v>325</v>
      </c>
      <c r="H488" s="7">
        <f t="shared" si="30"/>
        <v>-2000</v>
      </c>
      <c r="I488" s="30">
        <v>2</v>
      </c>
      <c r="J488" s="23"/>
      <c r="K488" t="s">
        <v>352</v>
      </c>
      <c r="L488">
        <v>11</v>
      </c>
      <c r="M488" s="2">
        <v>490</v>
      </c>
    </row>
    <row r="489" spans="2:13" ht="12.75">
      <c r="B489" s="208">
        <v>1000</v>
      </c>
      <c r="C489" s="288" t="s">
        <v>179</v>
      </c>
      <c r="D489" s="20" t="s">
        <v>17</v>
      </c>
      <c r="E489" s="288" t="s">
        <v>168</v>
      </c>
      <c r="F489" s="101" t="s">
        <v>357</v>
      </c>
      <c r="G489" s="35" t="s">
        <v>331</v>
      </c>
      <c r="H489" s="7">
        <f t="shared" si="30"/>
        <v>-3000</v>
      </c>
      <c r="I489" s="30">
        <v>2</v>
      </c>
      <c r="J489" s="289"/>
      <c r="K489" t="s">
        <v>352</v>
      </c>
      <c r="L489">
        <v>11</v>
      </c>
      <c r="M489" s="2">
        <v>490</v>
      </c>
    </row>
    <row r="490" spans="1:13" s="75" customFormat="1" ht="12.75">
      <c r="A490" s="19"/>
      <c r="B490" s="210">
        <f>SUM(B487:B489)</f>
        <v>3000</v>
      </c>
      <c r="C490" s="19" t="s">
        <v>179</v>
      </c>
      <c r="D490" s="19"/>
      <c r="E490" s="19"/>
      <c r="F490" s="98"/>
      <c r="G490" s="26"/>
      <c r="H490" s="73">
        <v>0</v>
      </c>
      <c r="I490" s="74">
        <f>+B490/M490</f>
        <v>6.122448979591836</v>
      </c>
      <c r="M490" s="2">
        <v>490</v>
      </c>
    </row>
    <row r="491" spans="2:13" ht="12.75">
      <c r="B491" s="201"/>
      <c r="H491" s="7">
        <f t="shared" si="30"/>
        <v>0</v>
      </c>
      <c r="I491" s="30">
        <f t="shared" si="29"/>
        <v>0</v>
      </c>
      <c r="M491" s="2">
        <v>490</v>
      </c>
    </row>
    <row r="492" spans="2:13" ht="12.75">
      <c r="B492" s="208"/>
      <c r="D492" s="20"/>
      <c r="G492" s="39"/>
      <c r="H492" s="7">
        <f t="shared" si="30"/>
        <v>0</v>
      </c>
      <c r="I492" s="30">
        <f t="shared" si="29"/>
        <v>0</v>
      </c>
      <c r="M492" s="2">
        <v>490</v>
      </c>
    </row>
    <row r="493" spans="2:13" ht="12.75">
      <c r="B493" s="208">
        <v>400</v>
      </c>
      <c r="C493" s="20" t="s">
        <v>180</v>
      </c>
      <c r="D493" s="20" t="s">
        <v>17</v>
      </c>
      <c r="E493" s="40" t="s">
        <v>217</v>
      </c>
      <c r="F493" s="101" t="s">
        <v>357</v>
      </c>
      <c r="G493" s="41" t="s">
        <v>301</v>
      </c>
      <c r="H493" s="7">
        <f t="shared" si="30"/>
        <v>-400</v>
      </c>
      <c r="I493" s="30">
        <v>0.8</v>
      </c>
      <c r="K493" t="s">
        <v>352</v>
      </c>
      <c r="L493">
        <v>11</v>
      </c>
      <c r="M493" s="2">
        <v>490</v>
      </c>
    </row>
    <row r="494" spans="2:13" ht="12.75">
      <c r="B494" s="201">
        <v>400</v>
      </c>
      <c r="C494" s="20" t="s">
        <v>180</v>
      </c>
      <c r="D494" s="20" t="s">
        <v>17</v>
      </c>
      <c r="E494" s="1" t="s">
        <v>217</v>
      </c>
      <c r="F494" s="101" t="s">
        <v>357</v>
      </c>
      <c r="G494" s="35" t="s">
        <v>325</v>
      </c>
      <c r="H494" s="7">
        <f t="shared" si="30"/>
        <v>-800</v>
      </c>
      <c r="I494" s="30">
        <v>0.8</v>
      </c>
      <c r="K494" t="s">
        <v>352</v>
      </c>
      <c r="L494">
        <v>11</v>
      </c>
      <c r="M494" s="2">
        <v>490</v>
      </c>
    </row>
    <row r="495" spans="2:13" ht="12.75">
      <c r="B495" s="201">
        <v>600</v>
      </c>
      <c r="C495" s="1" t="s">
        <v>180</v>
      </c>
      <c r="D495" s="20" t="s">
        <v>17</v>
      </c>
      <c r="E495" s="1" t="s">
        <v>217</v>
      </c>
      <c r="F495" s="101" t="s">
        <v>357</v>
      </c>
      <c r="G495" s="35" t="s">
        <v>327</v>
      </c>
      <c r="H495" s="7">
        <f t="shared" si="30"/>
        <v>-1400</v>
      </c>
      <c r="I495" s="30">
        <v>1.2</v>
      </c>
      <c r="K495" t="s">
        <v>352</v>
      </c>
      <c r="L495">
        <v>11</v>
      </c>
      <c r="M495" s="2">
        <v>490</v>
      </c>
    </row>
    <row r="496" spans="1:13" s="75" customFormat="1" ht="12.75">
      <c r="A496" s="19"/>
      <c r="B496" s="210">
        <f>SUM(B493:B495)</f>
        <v>1400</v>
      </c>
      <c r="C496" s="19"/>
      <c r="D496" s="19"/>
      <c r="E496" s="19" t="s">
        <v>181</v>
      </c>
      <c r="F496" s="98"/>
      <c r="G496" s="26"/>
      <c r="H496" s="73">
        <v>0</v>
      </c>
      <c r="I496" s="74">
        <f>+B496/M496</f>
        <v>2.857142857142857</v>
      </c>
      <c r="M496" s="2">
        <v>490</v>
      </c>
    </row>
    <row r="497" spans="2:13" ht="12.75">
      <c r="B497" s="201"/>
      <c r="C497" s="20"/>
      <c r="D497" s="20"/>
      <c r="H497" s="7">
        <f t="shared" si="30"/>
        <v>0</v>
      </c>
      <c r="I497" s="30">
        <f t="shared" si="29"/>
        <v>0</v>
      </c>
      <c r="M497" s="2">
        <v>490</v>
      </c>
    </row>
    <row r="498" spans="2:13" ht="12.75">
      <c r="B498" s="201"/>
      <c r="D498" s="20"/>
      <c r="H498" s="7">
        <f t="shared" si="30"/>
        <v>0</v>
      </c>
      <c r="I498" s="30">
        <f t="shared" si="29"/>
        <v>0</v>
      </c>
      <c r="M498" s="2">
        <v>490</v>
      </c>
    </row>
    <row r="499" spans="2:13" ht="12.75">
      <c r="B499" s="201"/>
      <c r="D499" s="20"/>
      <c r="H499" s="7">
        <f t="shared" si="30"/>
        <v>0</v>
      </c>
      <c r="I499" s="30">
        <f t="shared" si="29"/>
        <v>0</v>
      </c>
      <c r="M499" s="2">
        <v>490</v>
      </c>
    </row>
    <row r="500" spans="2:14" ht="12.75">
      <c r="B500" s="287"/>
      <c r="C500" s="288"/>
      <c r="D500" s="20"/>
      <c r="E500" s="288"/>
      <c r="H500" s="7">
        <f t="shared" si="30"/>
        <v>0</v>
      </c>
      <c r="I500" s="30">
        <f t="shared" si="29"/>
        <v>0</v>
      </c>
      <c r="J500" s="289"/>
      <c r="K500" s="289"/>
      <c r="L500" s="289"/>
      <c r="M500" s="2">
        <v>490</v>
      </c>
      <c r="N500" s="297"/>
    </row>
    <row r="501" spans="1:13" s="75" customFormat="1" ht="12.75">
      <c r="A501" s="19"/>
      <c r="B501" s="210">
        <f>+B512+B529+B538+B546+B555+B559</f>
        <v>92350</v>
      </c>
      <c r="C501" s="71" t="s">
        <v>64</v>
      </c>
      <c r="D501" s="80" t="s">
        <v>65</v>
      </c>
      <c r="E501" s="71" t="s">
        <v>28</v>
      </c>
      <c r="F501" s="106" t="s">
        <v>60</v>
      </c>
      <c r="G501" s="72" t="s">
        <v>29</v>
      </c>
      <c r="H501" s="73"/>
      <c r="I501" s="74">
        <f>+B501/M501</f>
        <v>188.46938775510205</v>
      </c>
      <c r="J501" s="74"/>
      <c r="K501" s="74"/>
      <c r="M501" s="2">
        <v>490</v>
      </c>
    </row>
    <row r="502" spans="2:13" ht="12.75">
      <c r="B502" s="201"/>
      <c r="D502" s="20"/>
      <c r="H502" s="7">
        <f t="shared" si="30"/>
        <v>0</v>
      </c>
      <c r="I502" s="30">
        <f t="shared" si="29"/>
        <v>0</v>
      </c>
      <c r="M502" s="2">
        <v>490</v>
      </c>
    </row>
    <row r="503" spans="2:13" ht="12.75">
      <c r="B503" s="201">
        <v>5000</v>
      </c>
      <c r="C503" s="1" t="s">
        <v>30</v>
      </c>
      <c r="D503" s="1" t="s">
        <v>17</v>
      </c>
      <c r="E503" s="1" t="s">
        <v>198</v>
      </c>
      <c r="F503" s="101" t="s">
        <v>361</v>
      </c>
      <c r="G503" s="35" t="s">
        <v>325</v>
      </c>
      <c r="H503" s="7">
        <f t="shared" si="30"/>
        <v>-5000</v>
      </c>
      <c r="I503" s="30">
        <v>10</v>
      </c>
      <c r="K503" t="s">
        <v>30</v>
      </c>
      <c r="L503">
        <v>12</v>
      </c>
      <c r="M503" s="2">
        <v>490</v>
      </c>
    </row>
    <row r="504" spans="2:13" ht="12.75">
      <c r="B504" s="201">
        <v>2500</v>
      </c>
      <c r="C504" s="1" t="s">
        <v>30</v>
      </c>
      <c r="D504" s="1" t="s">
        <v>17</v>
      </c>
      <c r="E504" s="1" t="s">
        <v>198</v>
      </c>
      <c r="F504" s="101" t="s">
        <v>362</v>
      </c>
      <c r="G504" s="35" t="s">
        <v>327</v>
      </c>
      <c r="H504" s="7">
        <f t="shared" si="30"/>
        <v>-7500</v>
      </c>
      <c r="I504" s="30">
        <v>5</v>
      </c>
      <c r="K504" t="s">
        <v>30</v>
      </c>
      <c r="L504">
        <v>12</v>
      </c>
      <c r="M504" s="2">
        <v>490</v>
      </c>
    </row>
    <row r="505" spans="2:13" ht="12.75">
      <c r="B505" s="201">
        <v>2500</v>
      </c>
      <c r="C505" s="1" t="s">
        <v>30</v>
      </c>
      <c r="D505" s="1" t="s">
        <v>17</v>
      </c>
      <c r="E505" s="1" t="s">
        <v>305</v>
      </c>
      <c r="F505" s="101" t="s">
        <v>363</v>
      </c>
      <c r="G505" s="35" t="s">
        <v>327</v>
      </c>
      <c r="H505" s="7">
        <f t="shared" si="30"/>
        <v>-10000</v>
      </c>
      <c r="I505" s="30">
        <v>5</v>
      </c>
      <c r="K505" t="s">
        <v>30</v>
      </c>
      <c r="L505">
        <v>12</v>
      </c>
      <c r="M505" s="2">
        <v>490</v>
      </c>
    </row>
    <row r="506" spans="2:13" ht="12.75">
      <c r="B506" s="201">
        <v>2500</v>
      </c>
      <c r="C506" s="1" t="s">
        <v>30</v>
      </c>
      <c r="D506" s="1" t="s">
        <v>17</v>
      </c>
      <c r="E506" s="1" t="s">
        <v>198</v>
      </c>
      <c r="F506" s="101" t="s">
        <v>364</v>
      </c>
      <c r="G506" s="35" t="s">
        <v>329</v>
      </c>
      <c r="H506" s="7">
        <f t="shared" si="30"/>
        <v>-12500</v>
      </c>
      <c r="I506" s="30">
        <v>5</v>
      </c>
      <c r="K506" t="s">
        <v>30</v>
      </c>
      <c r="L506">
        <v>12</v>
      </c>
      <c r="M506" s="2">
        <v>490</v>
      </c>
    </row>
    <row r="507" spans="2:13" ht="12.75">
      <c r="B507" s="201">
        <v>2500</v>
      </c>
      <c r="C507" s="1" t="s">
        <v>30</v>
      </c>
      <c r="D507" s="1" t="s">
        <v>17</v>
      </c>
      <c r="E507" s="1" t="s">
        <v>198</v>
      </c>
      <c r="F507" s="101" t="s">
        <v>365</v>
      </c>
      <c r="G507" s="35" t="s">
        <v>331</v>
      </c>
      <c r="H507" s="7">
        <f t="shared" si="30"/>
        <v>-15000</v>
      </c>
      <c r="I507" s="30">
        <v>5</v>
      </c>
      <c r="K507" t="s">
        <v>30</v>
      </c>
      <c r="L507">
        <v>12</v>
      </c>
      <c r="M507" s="2">
        <v>490</v>
      </c>
    </row>
    <row r="508" spans="2:13" ht="12.75">
      <c r="B508" s="201">
        <v>3000</v>
      </c>
      <c r="C508" s="1" t="s">
        <v>30</v>
      </c>
      <c r="D508" s="1" t="s">
        <v>17</v>
      </c>
      <c r="E508" s="1" t="s">
        <v>225</v>
      </c>
      <c r="F508" s="101" t="s">
        <v>366</v>
      </c>
      <c r="G508" s="35" t="s">
        <v>331</v>
      </c>
      <c r="H508" s="7">
        <f t="shared" si="30"/>
        <v>-18000</v>
      </c>
      <c r="I508" s="30">
        <v>6</v>
      </c>
      <c r="K508" t="s">
        <v>30</v>
      </c>
      <c r="L508">
        <v>12</v>
      </c>
      <c r="M508" s="2">
        <v>490</v>
      </c>
    </row>
    <row r="509" spans="2:13" ht="12.75">
      <c r="B509" s="201">
        <v>2500</v>
      </c>
      <c r="C509" s="1" t="s">
        <v>30</v>
      </c>
      <c r="D509" s="1" t="s">
        <v>17</v>
      </c>
      <c r="E509" s="1" t="s">
        <v>198</v>
      </c>
      <c r="F509" s="101" t="s">
        <v>367</v>
      </c>
      <c r="G509" s="35" t="s">
        <v>333</v>
      </c>
      <c r="H509" s="7">
        <f t="shared" si="30"/>
        <v>-20500</v>
      </c>
      <c r="I509" s="30">
        <v>5</v>
      </c>
      <c r="K509" t="s">
        <v>30</v>
      </c>
      <c r="L509">
        <v>12</v>
      </c>
      <c r="M509" s="2">
        <v>490</v>
      </c>
    </row>
    <row r="510" spans="2:13" ht="12.75">
      <c r="B510" s="201">
        <v>2500</v>
      </c>
      <c r="C510" s="1" t="s">
        <v>30</v>
      </c>
      <c r="D510" s="1" t="s">
        <v>17</v>
      </c>
      <c r="E510" s="1" t="s">
        <v>198</v>
      </c>
      <c r="F510" s="101" t="s">
        <v>368</v>
      </c>
      <c r="G510" s="35" t="s">
        <v>335</v>
      </c>
      <c r="H510" s="7">
        <f t="shared" si="30"/>
        <v>-23000</v>
      </c>
      <c r="I510" s="30">
        <v>5</v>
      </c>
      <c r="K510" t="s">
        <v>30</v>
      </c>
      <c r="L510">
        <v>12</v>
      </c>
      <c r="M510" s="2">
        <v>490</v>
      </c>
    </row>
    <row r="511" spans="2:13" ht="12.75">
      <c r="B511" s="201">
        <v>3000</v>
      </c>
      <c r="C511" s="1" t="s">
        <v>30</v>
      </c>
      <c r="D511" s="1" t="s">
        <v>17</v>
      </c>
      <c r="E511" s="1" t="s">
        <v>225</v>
      </c>
      <c r="F511" s="101" t="s">
        <v>369</v>
      </c>
      <c r="G511" s="35" t="s">
        <v>335</v>
      </c>
      <c r="H511" s="7">
        <f t="shared" si="30"/>
        <v>-26000</v>
      </c>
      <c r="I511" s="30">
        <v>6</v>
      </c>
      <c r="K511" t="s">
        <v>30</v>
      </c>
      <c r="L511">
        <v>12</v>
      </c>
      <c r="M511" s="2">
        <v>490</v>
      </c>
    </row>
    <row r="512" spans="1:13" s="75" customFormat="1" ht="12.75">
      <c r="A512" s="19"/>
      <c r="B512" s="210">
        <f>SUM(B503:B511)</f>
        <v>26000</v>
      </c>
      <c r="C512" s="19" t="s">
        <v>30</v>
      </c>
      <c r="D512" s="19"/>
      <c r="E512" s="19"/>
      <c r="F512" s="98"/>
      <c r="G512" s="26"/>
      <c r="H512" s="73">
        <v>0</v>
      </c>
      <c r="I512" s="74">
        <f>+B512/M512</f>
        <v>53.06122448979592</v>
      </c>
      <c r="M512" s="2">
        <v>490</v>
      </c>
    </row>
    <row r="513" spans="2:13" ht="12.75">
      <c r="B513" s="201"/>
      <c r="D513" s="20"/>
      <c r="H513" s="7">
        <f t="shared" si="30"/>
        <v>0</v>
      </c>
      <c r="I513" s="30">
        <f t="shared" si="29"/>
        <v>0</v>
      </c>
      <c r="M513" s="2">
        <v>490</v>
      </c>
    </row>
    <row r="514" spans="2:13" ht="12.75">
      <c r="B514" s="201"/>
      <c r="D514" s="20"/>
      <c r="H514" s="7">
        <f t="shared" si="30"/>
        <v>0</v>
      </c>
      <c r="I514" s="30">
        <f t="shared" si="29"/>
        <v>0</v>
      </c>
      <c r="M514" s="2">
        <v>490</v>
      </c>
    </row>
    <row r="515" spans="2:13" ht="12.75">
      <c r="B515" s="201">
        <v>1000</v>
      </c>
      <c r="C515" s="1" t="s">
        <v>220</v>
      </c>
      <c r="D515" s="20" t="s">
        <v>17</v>
      </c>
      <c r="E515" s="1" t="s">
        <v>206</v>
      </c>
      <c r="F515" s="101" t="s">
        <v>370</v>
      </c>
      <c r="G515" s="35" t="s">
        <v>325</v>
      </c>
      <c r="H515" s="7">
        <f t="shared" si="30"/>
        <v>-1000</v>
      </c>
      <c r="I515" s="30">
        <f t="shared" si="29"/>
        <v>2.0408163265306123</v>
      </c>
      <c r="K515" t="s">
        <v>198</v>
      </c>
      <c r="L515">
        <v>12</v>
      </c>
      <c r="M515" s="2">
        <v>490</v>
      </c>
    </row>
    <row r="516" spans="2:13" ht="12.75">
      <c r="B516" s="201">
        <v>500</v>
      </c>
      <c r="C516" s="1" t="s">
        <v>371</v>
      </c>
      <c r="D516" s="20" t="s">
        <v>17</v>
      </c>
      <c r="E516" s="1" t="s">
        <v>206</v>
      </c>
      <c r="F516" s="101" t="s">
        <v>370</v>
      </c>
      <c r="G516" s="35" t="s">
        <v>325</v>
      </c>
      <c r="H516" s="7">
        <f t="shared" si="30"/>
        <v>-1500</v>
      </c>
      <c r="I516" s="30">
        <f t="shared" si="29"/>
        <v>1.0204081632653061</v>
      </c>
      <c r="K516" t="s">
        <v>198</v>
      </c>
      <c r="L516">
        <v>12</v>
      </c>
      <c r="M516" s="2">
        <v>490</v>
      </c>
    </row>
    <row r="517" spans="2:13" ht="12.75">
      <c r="B517" s="201">
        <v>1500</v>
      </c>
      <c r="C517" s="1" t="s">
        <v>372</v>
      </c>
      <c r="D517" s="20" t="s">
        <v>17</v>
      </c>
      <c r="E517" s="1" t="s">
        <v>206</v>
      </c>
      <c r="F517" s="101" t="s">
        <v>370</v>
      </c>
      <c r="G517" s="35" t="s">
        <v>325</v>
      </c>
      <c r="H517" s="7">
        <f t="shared" si="30"/>
        <v>-3000</v>
      </c>
      <c r="I517" s="30">
        <f t="shared" si="29"/>
        <v>3.061224489795918</v>
      </c>
      <c r="K517" t="s">
        <v>198</v>
      </c>
      <c r="L517">
        <v>12</v>
      </c>
      <c r="M517" s="2">
        <v>490</v>
      </c>
    </row>
    <row r="518" spans="2:13" ht="12.75">
      <c r="B518" s="201">
        <v>5000</v>
      </c>
      <c r="C518" s="1" t="s">
        <v>373</v>
      </c>
      <c r="D518" s="20" t="s">
        <v>17</v>
      </c>
      <c r="E518" s="1" t="s">
        <v>206</v>
      </c>
      <c r="F518" s="101" t="s">
        <v>370</v>
      </c>
      <c r="G518" s="35" t="s">
        <v>325</v>
      </c>
      <c r="H518" s="7">
        <f t="shared" si="30"/>
        <v>-8000</v>
      </c>
      <c r="I518" s="30">
        <f t="shared" si="29"/>
        <v>10.204081632653061</v>
      </c>
      <c r="K518" t="s">
        <v>198</v>
      </c>
      <c r="L518">
        <v>12</v>
      </c>
      <c r="M518" s="2">
        <v>490</v>
      </c>
    </row>
    <row r="519" spans="2:13" ht="12.75">
      <c r="B519" s="201">
        <v>2000</v>
      </c>
      <c r="C519" s="1" t="s">
        <v>374</v>
      </c>
      <c r="D519" s="20" t="s">
        <v>17</v>
      </c>
      <c r="E519" s="1" t="s">
        <v>206</v>
      </c>
      <c r="F519" s="101" t="s">
        <v>370</v>
      </c>
      <c r="G519" s="35" t="s">
        <v>327</v>
      </c>
      <c r="H519" s="7">
        <f t="shared" si="30"/>
        <v>-10000</v>
      </c>
      <c r="I519" s="30">
        <f t="shared" si="29"/>
        <v>4.081632653061225</v>
      </c>
      <c r="K519" t="s">
        <v>198</v>
      </c>
      <c r="L519">
        <v>12</v>
      </c>
      <c r="M519" s="2">
        <v>490</v>
      </c>
    </row>
    <row r="520" spans="2:13" ht="12.75">
      <c r="B520" s="201">
        <v>2000</v>
      </c>
      <c r="C520" s="1" t="s">
        <v>375</v>
      </c>
      <c r="D520" s="20" t="s">
        <v>17</v>
      </c>
      <c r="E520" s="1" t="s">
        <v>206</v>
      </c>
      <c r="F520" s="101" t="s">
        <v>370</v>
      </c>
      <c r="G520" s="35" t="s">
        <v>327</v>
      </c>
      <c r="H520" s="7">
        <f t="shared" si="30"/>
        <v>-12000</v>
      </c>
      <c r="I520" s="30">
        <f t="shared" si="29"/>
        <v>4.081632653061225</v>
      </c>
      <c r="K520" t="s">
        <v>198</v>
      </c>
      <c r="L520">
        <v>12</v>
      </c>
      <c r="M520" s="2">
        <v>490</v>
      </c>
    </row>
    <row r="521" spans="2:13" ht="12.75">
      <c r="B521" s="201">
        <v>2000</v>
      </c>
      <c r="C521" s="1" t="s">
        <v>376</v>
      </c>
      <c r="D521" s="20" t="s">
        <v>17</v>
      </c>
      <c r="E521" s="1" t="s">
        <v>206</v>
      </c>
      <c r="F521" s="101" t="s">
        <v>370</v>
      </c>
      <c r="G521" s="35" t="s">
        <v>329</v>
      </c>
      <c r="H521" s="7">
        <f t="shared" si="30"/>
        <v>-14000</v>
      </c>
      <c r="I521" s="30">
        <f t="shared" si="29"/>
        <v>4.081632653061225</v>
      </c>
      <c r="K521" t="s">
        <v>198</v>
      </c>
      <c r="L521">
        <v>12</v>
      </c>
      <c r="M521" s="2">
        <v>490</v>
      </c>
    </row>
    <row r="522" spans="2:13" ht="12.75">
      <c r="B522" s="201">
        <v>2000</v>
      </c>
      <c r="C522" s="1" t="s">
        <v>377</v>
      </c>
      <c r="D522" s="20" t="s">
        <v>17</v>
      </c>
      <c r="E522" s="1" t="s">
        <v>206</v>
      </c>
      <c r="F522" s="101" t="s">
        <v>370</v>
      </c>
      <c r="G522" s="35" t="s">
        <v>329</v>
      </c>
      <c r="H522" s="7">
        <f t="shared" si="30"/>
        <v>-16000</v>
      </c>
      <c r="I522" s="30">
        <f t="shared" si="29"/>
        <v>4.081632653061225</v>
      </c>
      <c r="K522" t="s">
        <v>198</v>
      </c>
      <c r="L522">
        <v>12</v>
      </c>
      <c r="M522" s="2">
        <v>490</v>
      </c>
    </row>
    <row r="523" spans="1:13" ht="12.75">
      <c r="A523" s="40"/>
      <c r="B523" s="208">
        <v>2000</v>
      </c>
      <c r="C523" s="78" t="s">
        <v>378</v>
      </c>
      <c r="D523" s="40" t="s">
        <v>17</v>
      </c>
      <c r="E523" s="298" t="s">
        <v>206</v>
      </c>
      <c r="F523" s="101" t="s">
        <v>370</v>
      </c>
      <c r="G523" s="41" t="s">
        <v>331</v>
      </c>
      <c r="H523" s="7">
        <f t="shared" si="30"/>
        <v>-18000</v>
      </c>
      <c r="I523" s="299">
        <f t="shared" si="29"/>
        <v>4.081632653061225</v>
      </c>
      <c r="J523" s="300"/>
      <c r="K523" s="82" t="s">
        <v>198</v>
      </c>
      <c r="L523">
        <v>12</v>
      </c>
      <c r="M523" s="2">
        <v>490</v>
      </c>
    </row>
    <row r="524" spans="2:13" ht="12.75">
      <c r="B524" s="208">
        <v>2000</v>
      </c>
      <c r="C524" s="294" t="s">
        <v>379</v>
      </c>
      <c r="D524" s="20" t="s">
        <v>17</v>
      </c>
      <c r="E524" s="1" t="s">
        <v>206</v>
      </c>
      <c r="F524" s="101" t="s">
        <v>370</v>
      </c>
      <c r="G524" s="35" t="s">
        <v>331</v>
      </c>
      <c r="H524" s="7">
        <f t="shared" si="30"/>
        <v>-20000</v>
      </c>
      <c r="I524" s="30">
        <f t="shared" si="29"/>
        <v>4.081632653061225</v>
      </c>
      <c r="K524" t="s">
        <v>198</v>
      </c>
      <c r="L524">
        <v>12</v>
      </c>
      <c r="M524" s="2">
        <v>490</v>
      </c>
    </row>
    <row r="525" spans="1:13" ht="12.75">
      <c r="A525" s="20"/>
      <c r="B525" s="208">
        <v>4000</v>
      </c>
      <c r="C525" s="20" t="s">
        <v>173</v>
      </c>
      <c r="D525" s="20" t="s">
        <v>17</v>
      </c>
      <c r="E525" s="20" t="s">
        <v>206</v>
      </c>
      <c r="F525" s="100" t="s">
        <v>370</v>
      </c>
      <c r="G525" s="38" t="s">
        <v>333</v>
      </c>
      <c r="H525" s="37">
        <f t="shared" si="30"/>
        <v>-24000</v>
      </c>
      <c r="I525" s="81">
        <f t="shared" si="29"/>
        <v>8.16326530612245</v>
      </c>
      <c r="J525" s="23"/>
      <c r="K525" s="23" t="s">
        <v>198</v>
      </c>
      <c r="L525" s="23">
        <v>12</v>
      </c>
      <c r="M525" s="2">
        <v>490</v>
      </c>
    </row>
    <row r="526" spans="1:13" ht="12.75">
      <c r="A526" s="20"/>
      <c r="B526" s="208">
        <v>2000</v>
      </c>
      <c r="C526" s="20" t="s">
        <v>380</v>
      </c>
      <c r="D526" s="20" t="s">
        <v>17</v>
      </c>
      <c r="E526" s="20" t="s">
        <v>206</v>
      </c>
      <c r="F526" s="100" t="s">
        <v>370</v>
      </c>
      <c r="G526" s="38" t="s">
        <v>333</v>
      </c>
      <c r="H526" s="37">
        <f>H525-B526</f>
        <v>-26000</v>
      </c>
      <c r="I526" s="81">
        <f t="shared" si="29"/>
        <v>4.081632653061225</v>
      </c>
      <c r="J526" s="23"/>
      <c r="K526" s="23" t="s">
        <v>198</v>
      </c>
      <c r="L526" s="23">
        <v>12</v>
      </c>
      <c r="M526" s="2">
        <v>490</v>
      </c>
    </row>
    <row r="527" spans="2:13" ht="12.75">
      <c r="B527" s="201">
        <v>700</v>
      </c>
      <c r="C527" s="1" t="s">
        <v>381</v>
      </c>
      <c r="D527" s="20" t="s">
        <v>17</v>
      </c>
      <c r="E527" s="1" t="s">
        <v>206</v>
      </c>
      <c r="F527" s="101" t="s">
        <v>382</v>
      </c>
      <c r="G527" s="35" t="s">
        <v>333</v>
      </c>
      <c r="H527" s="7">
        <f>H526-B527</f>
        <v>-26700</v>
      </c>
      <c r="I527" s="30">
        <f>+B527/M527</f>
        <v>1.4285714285714286</v>
      </c>
      <c r="K527" t="s">
        <v>198</v>
      </c>
      <c r="L527">
        <v>12</v>
      </c>
      <c r="M527" s="2">
        <v>490</v>
      </c>
    </row>
    <row r="528" spans="2:13" ht="12.75">
      <c r="B528" s="201">
        <v>2500</v>
      </c>
      <c r="C528" s="1" t="s">
        <v>383</v>
      </c>
      <c r="D528" s="20" t="s">
        <v>17</v>
      </c>
      <c r="E528" s="1" t="s">
        <v>206</v>
      </c>
      <c r="F528" s="101" t="s">
        <v>384</v>
      </c>
      <c r="G528" s="35" t="s">
        <v>333</v>
      </c>
      <c r="H528" s="7">
        <f>H527-B528</f>
        <v>-29200</v>
      </c>
      <c r="I528" s="30">
        <f>+B528/M528</f>
        <v>5.1020408163265305</v>
      </c>
      <c r="K528" t="s">
        <v>198</v>
      </c>
      <c r="L528">
        <v>12</v>
      </c>
      <c r="M528" s="2">
        <v>490</v>
      </c>
    </row>
    <row r="529" spans="1:13" s="75" customFormat="1" ht="12.75">
      <c r="A529" s="19"/>
      <c r="B529" s="210">
        <f>SUM(B515:B528)</f>
        <v>29200</v>
      </c>
      <c r="C529" s="19" t="s">
        <v>961</v>
      </c>
      <c r="D529" s="19"/>
      <c r="E529" s="19"/>
      <c r="F529" s="98"/>
      <c r="G529" s="26"/>
      <c r="H529" s="73">
        <v>0</v>
      </c>
      <c r="I529" s="74">
        <f>+B529/M529</f>
        <v>59.59183673469388</v>
      </c>
      <c r="M529" s="2">
        <v>490</v>
      </c>
    </row>
    <row r="530" spans="2:13" ht="12.75">
      <c r="B530" s="201"/>
      <c r="D530" s="20"/>
      <c r="H530" s="7">
        <f t="shared" si="30"/>
        <v>0</v>
      </c>
      <c r="I530" s="30">
        <f>+B530/M530</f>
        <v>0</v>
      </c>
      <c r="M530" s="2">
        <v>490</v>
      </c>
    </row>
    <row r="531" spans="2:13" ht="12.75">
      <c r="B531" s="201"/>
      <c r="D531" s="20"/>
      <c r="H531" s="7">
        <f t="shared" si="30"/>
        <v>0</v>
      </c>
      <c r="I531" s="30">
        <f>+B531/M531</f>
        <v>0</v>
      </c>
      <c r="M531" s="2">
        <v>490</v>
      </c>
    </row>
    <row r="532" spans="2:13" ht="12.75">
      <c r="B532" s="201">
        <v>500</v>
      </c>
      <c r="C532" s="1" t="s">
        <v>177</v>
      </c>
      <c r="D532" s="20" t="s">
        <v>17</v>
      </c>
      <c r="E532" s="1" t="s">
        <v>215</v>
      </c>
      <c r="F532" s="101" t="s">
        <v>370</v>
      </c>
      <c r="G532" s="35" t="s">
        <v>325</v>
      </c>
      <c r="H532" s="7">
        <f t="shared" si="30"/>
        <v>-500</v>
      </c>
      <c r="I532" s="30">
        <v>1</v>
      </c>
      <c r="K532" t="s">
        <v>198</v>
      </c>
      <c r="L532">
        <v>12</v>
      </c>
      <c r="M532" s="2">
        <v>490</v>
      </c>
    </row>
    <row r="533" spans="2:13" ht="12.75">
      <c r="B533" s="201">
        <v>650</v>
      </c>
      <c r="C533" s="1" t="s">
        <v>177</v>
      </c>
      <c r="D533" s="20" t="s">
        <v>17</v>
      </c>
      <c r="E533" s="1" t="s">
        <v>215</v>
      </c>
      <c r="F533" s="101" t="s">
        <v>370</v>
      </c>
      <c r="G533" s="35" t="s">
        <v>327</v>
      </c>
      <c r="H533" s="7">
        <f t="shared" si="30"/>
        <v>-1150</v>
      </c>
      <c r="I533" s="30">
        <v>1.3</v>
      </c>
      <c r="K533" t="s">
        <v>198</v>
      </c>
      <c r="L533">
        <v>12</v>
      </c>
      <c r="M533" s="2">
        <v>490</v>
      </c>
    </row>
    <row r="534" spans="2:13" ht="12.75">
      <c r="B534" s="201">
        <v>500</v>
      </c>
      <c r="C534" s="1" t="s">
        <v>177</v>
      </c>
      <c r="D534" s="20" t="s">
        <v>17</v>
      </c>
      <c r="E534" s="1" t="s">
        <v>215</v>
      </c>
      <c r="F534" s="101" t="s">
        <v>370</v>
      </c>
      <c r="G534" s="35" t="s">
        <v>329</v>
      </c>
      <c r="H534" s="7">
        <f t="shared" si="30"/>
        <v>-1650</v>
      </c>
      <c r="I534" s="30">
        <v>1</v>
      </c>
      <c r="K534" t="s">
        <v>198</v>
      </c>
      <c r="L534">
        <v>12</v>
      </c>
      <c r="M534" s="2">
        <v>490</v>
      </c>
    </row>
    <row r="535" spans="2:13" ht="12.75">
      <c r="B535" s="201">
        <v>800</v>
      </c>
      <c r="C535" s="1" t="s">
        <v>177</v>
      </c>
      <c r="D535" s="20" t="s">
        <v>17</v>
      </c>
      <c r="E535" s="1" t="s">
        <v>215</v>
      </c>
      <c r="F535" s="101" t="s">
        <v>370</v>
      </c>
      <c r="G535" s="35" t="s">
        <v>331</v>
      </c>
      <c r="H535" s="7">
        <f t="shared" si="30"/>
        <v>-2450</v>
      </c>
      <c r="I535" s="30">
        <v>1.6</v>
      </c>
      <c r="K535" t="s">
        <v>198</v>
      </c>
      <c r="L535">
        <v>12</v>
      </c>
      <c r="M535" s="2">
        <v>490</v>
      </c>
    </row>
    <row r="536" spans="2:13" ht="12.75">
      <c r="B536" s="201">
        <v>500</v>
      </c>
      <c r="C536" s="1" t="s">
        <v>177</v>
      </c>
      <c r="D536" s="20" t="s">
        <v>17</v>
      </c>
      <c r="E536" s="1" t="s">
        <v>215</v>
      </c>
      <c r="F536" s="101" t="s">
        <v>370</v>
      </c>
      <c r="G536" s="35" t="s">
        <v>344</v>
      </c>
      <c r="H536" s="7">
        <f t="shared" si="30"/>
        <v>-2950</v>
      </c>
      <c r="I536" s="30">
        <v>1</v>
      </c>
      <c r="K536" t="s">
        <v>198</v>
      </c>
      <c r="L536">
        <v>12</v>
      </c>
      <c r="M536" s="2">
        <v>490</v>
      </c>
    </row>
    <row r="537" spans="2:13" ht="12.75">
      <c r="B537" s="201">
        <v>700</v>
      </c>
      <c r="C537" s="1" t="s">
        <v>177</v>
      </c>
      <c r="D537" s="20" t="s">
        <v>17</v>
      </c>
      <c r="E537" s="1" t="s">
        <v>215</v>
      </c>
      <c r="F537" s="101" t="s">
        <v>370</v>
      </c>
      <c r="G537" s="35" t="s">
        <v>333</v>
      </c>
      <c r="H537" s="7">
        <f t="shared" si="30"/>
        <v>-3650</v>
      </c>
      <c r="I537" s="30">
        <v>1.4</v>
      </c>
      <c r="J537" s="23"/>
      <c r="K537" t="s">
        <v>198</v>
      </c>
      <c r="L537">
        <v>12</v>
      </c>
      <c r="M537" s="2">
        <v>490</v>
      </c>
    </row>
    <row r="538" spans="1:13" s="75" customFormat="1" ht="12.75">
      <c r="A538" s="19"/>
      <c r="B538" s="210">
        <f>SUM(B532:B537)</f>
        <v>3650</v>
      </c>
      <c r="C538" s="19"/>
      <c r="D538" s="19"/>
      <c r="E538" s="19" t="s">
        <v>215</v>
      </c>
      <c r="F538" s="98"/>
      <c r="G538" s="26"/>
      <c r="H538" s="73">
        <v>0</v>
      </c>
      <c r="I538" s="74">
        <f>+B538/M538</f>
        <v>7.448979591836735</v>
      </c>
      <c r="M538" s="2">
        <v>490</v>
      </c>
    </row>
    <row r="539" spans="2:13" ht="12.75">
      <c r="B539" s="201"/>
      <c r="D539" s="20"/>
      <c r="H539" s="7">
        <f t="shared" si="30"/>
        <v>0</v>
      </c>
      <c r="I539" s="30">
        <f>+B539/M539</f>
        <v>0</v>
      </c>
      <c r="M539" s="2">
        <v>490</v>
      </c>
    </row>
    <row r="540" spans="2:13" ht="12.75">
      <c r="B540" s="201"/>
      <c r="D540" s="20"/>
      <c r="H540" s="7">
        <f t="shared" si="30"/>
        <v>0</v>
      </c>
      <c r="I540" s="30">
        <f>+B540/M540</f>
        <v>0</v>
      </c>
      <c r="M540" s="2">
        <v>490</v>
      </c>
    </row>
    <row r="541" spans="2:13" ht="12.75">
      <c r="B541" s="201">
        <v>2500</v>
      </c>
      <c r="C541" s="20" t="s">
        <v>178</v>
      </c>
      <c r="D541" s="20" t="s">
        <v>17</v>
      </c>
      <c r="E541" s="1" t="s">
        <v>206</v>
      </c>
      <c r="F541" s="101" t="s">
        <v>370</v>
      </c>
      <c r="G541" s="35" t="s">
        <v>325</v>
      </c>
      <c r="H541" s="7">
        <f t="shared" si="30"/>
        <v>-2500</v>
      </c>
      <c r="I541" s="30">
        <v>5</v>
      </c>
      <c r="K541" t="s">
        <v>198</v>
      </c>
      <c r="L541">
        <v>12</v>
      </c>
      <c r="M541" s="2">
        <v>490</v>
      </c>
    </row>
    <row r="542" spans="2:13" ht="12.75">
      <c r="B542" s="201">
        <v>2500</v>
      </c>
      <c r="C542" s="20" t="s">
        <v>178</v>
      </c>
      <c r="D542" s="20" t="s">
        <v>17</v>
      </c>
      <c r="E542" s="1" t="s">
        <v>206</v>
      </c>
      <c r="F542" s="101" t="s">
        <v>370</v>
      </c>
      <c r="G542" s="35" t="s">
        <v>327</v>
      </c>
      <c r="H542" s="7">
        <f t="shared" si="30"/>
        <v>-5000</v>
      </c>
      <c r="I542" s="30">
        <v>5</v>
      </c>
      <c r="K542" t="s">
        <v>198</v>
      </c>
      <c r="L542">
        <v>12</v>
      </c>
      <c r="M542" s="2">
        <v>490</v>
      </c>
    </row>
    <row r="543" spans="2:13" ht="12.75">
      <c r="B543" s="201">
        <v>2500</v>
      </c>
      <c r="C543" s="20" t="s">
        <v>178</v>
      </c>
      <c r="D543" s="20" t="s">
        <v>17</v>
      </c>
      <c r="E543" s="1" t="s">
        <v>206</v>
      </c>
      <c r="F543" s="101" t="s">
        <v>370</v>
      </c>
      <c r="G543" s="35" t="s">
        <v>329</v>
      </c>
      <c r="H543" s="7">
        <f t="shared" si="30"/>
        <v>-7500</v>
      </c>
      <c r="I543" s="30">
        <v>5</v>
      </c>
      <c r="K543" t="s">
        <v>198</v>
      </c>
      <c r="L543">
        <v>12</v>
      </c>
      <c r="M543" s="2">
        <v>490</v>
      </c>
    </row>
    <row r="544" spans="1:13" s="45" customFormat="1" ht="12.75">
      <c r="A544" s="1"/>
      <c r="B544" s="201">
        <v>2500</v>
      </c>
      <c r="C544" s="20" t="s">
        <v>178</v>
      </c>
      <c r="D544" s="20" t="s">
        <v>17</v>
      </c>
      <c r="E544" s="1" t="s">
        <v>206</v>
      </c>
      <c r="F544" s="101" t="s">
        <v>370</v>
      </c>
      <c r="G544" s="35" t="s">
        <v>331</v>
      </c>
      <c r="H544" s="7">
        <f t="shared" si="30"/>
        <v>-10000</v>
      </c>
      <c r="I544" s="30">
        <v>5</v>
      </c>
      <c r="J544"/>
      <c r="K544" t="s">
        <v>198</v>
      </c>
      <c r="L544">
        <v>12</v>
      </c>
      <c r="M544" s="2">
        <v>490</v>
      </c>
    </row>
    <row r="545" spans="2:13" ht="12.75">
      <c r="B545" s="201">
        <v>2500</v>
      </c>
      <c r="C545" s="20" t="s">
        <v>178</v>
      </c>
      <c r="D545" s="20" t="s">
        <v>17</v>
      </c>
      <c r="E545" s="1" t="s">
        <v>206</v>
      </c>
      <c r="F545" s="101" t="s">
        <v>370</v>
      </c>
      <c r="G545" s="35" t="s">
        <v>344</v>
      </c>
      <c r="H545" s="7">
        <f t="shared" si="30"/>
        <v>-12500</v>
      </c>
      <c r="I545" s="30">
        <v>5</v>
      </c>
      <c r="J545" s="23"/>
      <c r="K545" t="s">
        <v>198</v>
      </c>
      <c r="L545">
        <v>12</v>
      </c>
      <c r="M545" s="2">
        <v>490</v>
      </c>
    </row>
    <row r="546" spans="1:13" s="75" customFormat="1" ht="12.75">
      <c r="A546" s="19"/>
      <c r="B546" s="210">
        <f>SUM(B541:B545)</f>
        <v>12500</v>
      </c>
      <c r="C546" s="19" t="s">
        <v>178</v>
      </c>
      <c r="D546" s="19"/>
      <c r="E546" s="19"/>
      <c r="F546" s="98"/>
      <c r="G546" s="26"/>
      <c r="H546" s="73">
        <v>0</v>
      </c>
      <c r="I546" s="74">
        <f>+B546/M546</f>
        <v>25.510204081632654</v>
      </c>
      <c r="M546" s="2">
        <v>490</v>
      </c>
    </row>
    <row r="547" spans="2:13" ht="12.75">
      <c r="B547" s="201"/>
      <c r="D547" s="20"/>
      <c r="H547" s="7">
        <f t="shared" si="30"/>
        <v>0</v>
      </c>
      <c r="I547" s="30">
        <f>+B547/M547</f>
        <v>0</v>
      </c>
      <c r="M547" s="2">
        <v>490</v>
      </c>
    </row>
    <row r="548" spans="2:13" ht="12.75">
      <c r="B548" s="201"/>
      <c r="D548" s="20"/>
      <c r="H548" s="7">
        <f t="shared" si="30"/>
        <v>0</v>
      </c>
      <c r="I548" s="30">
        <f>+B548/M548</f>
        <v>0</v>
      </c>
      <c r="M548" s="2">
        <v>490</v>
      </c>
    </row>
    <row r="549" spans="2:13" ht="12.75">
      <c r="B549" s="201">
        <v>2000</v>
      </c>
      <c r="C549" s="1" t="s">
        <v>179</v>
      </c>
      <c r="D549" s="20" t="s">
        <v>17</v>
      </c>
      <c r="E549" s="1" t="s">
        <v>206</v>
      </c>
      <c r="F549" s="101" t="s">
        <v>370</v>
      </c>
      <c r="G549" s="35" t="s">
        <v>325</v>
      </c>
      <c r="H549" s="7">
        <f t="shared" si="30"/>
        <v>-2000</v>
      </c>
      <c r="I549" s="30">
        <v>4</v>
      </c>
      <c r="K549" t="s">
        <v>198</v>
      </c>
      <c r="L549">
        <v>12</v>
      </c>
      <c r="M549" s="2">
        <v>490</v>
      </c>
    </row>
    <row r="550" spans="2:13" ht="12.75">
      <c r="B550" s="201">
        <v>2000</v>
      </c>
      <c r="C550" s="1" t="s">
        <v>179</v>
      </c>
      <c r="D550" s="20" t="s">
        <v>17</v>
      </c>
      <c r="E550" s="1" t="s">
        <v>206</v>
      </c>
      <c r="F550" s="101" t="s">
        <v>370</v>
      </c>
      <c r="G550" s="35" t="s">
        <v>327</v>
      </c>
      <c r="H550" s="7">
        <f>H549-B550</f>
        <v>-4000</v>
      </c>
      <c r="I550" s="30">
        <v>4</v>
      </c>
      <c r="K550" t="s">
        <v>198</v>
      </c>
      <c r="L550">
        <v>12</v>
      </c>
      <c r="M550" s="2">
        <v>490</v>
      </c>
    </row>
    <row r="551" spans="2:13" ht="12.75">
      <c r="B551" s="201">
        <v>2000</v>
      </c>
      <c r="C551" s="1" t="s">
        <v>179</v>
      </c>
      <c r="D551" s="20" t="s">
        <v>17</v>
      </c>
      <c r="E551" s="1" t="s">
        <v>206</v>
      </c>
      <c r="F551" s="101" t="s">
        <v>370</v>
      </c>
      <c r="G551" s="35" t="s">
        <v>329</v>
      </c>
      <c r="H551" s="7">
        <f>H550-B551</f>
        <v>-6000</v>
      </c>
      <c r="I551" s="30">
        <v>4</v>
      </c>
      <c r="K551" t="s">
        <v>198</v>
      </c>
      <c r="L551">
        <v>12</v>
      </c>
      <c r="M551" s="2">
        <v>490</v>
      </c>
    </row>
    <row r="552" spans="2:13" ht="12.75">
      <c r="B552" s="201">
        <v>2000</v>
      </c>
      <c r="C552" s="1" t="s">
        <v>179</v>
      </c>
      <c r="D552" s="20" t="s">
        <v>17</v>
      </c>
      <c r="E552" s="1" t="s">
        <v>206</v>
      </c>
      <c r="F552" s="101" t="s">
        <v>370</v>
      </c>
      <c r="G552" s="35" t="s">
        <v>331</v>
      </c>
      <c r="H552" s="7">
        <f>H551-B552</f>
        <v>-8000</v>
      </c>
      <c r="I552" s="30">
        <v>4</v>
      </c>
      <c r="K552" t="s">
        <v>198</v>
      </c>
      <c r="L552">
        <v>12</v>
      </c>
      <c r="M552" s="2">
        <v>490</v>
      </c>
    </row>
    <row r="553" spans="2:13" ht="12.75">
      <c r="B553" s="201">
        <v>2000</v>
      </c>
      <c r="C553" s="1" t="s">
        <v>179</v>
      </c>
      <c r="D553" s="20" t="s">
        <v>17</v>
      </c>
      <c r="E553" s="1" t="s">
        <v>206</v>
      </c>
      <c r="F553" s="101" t="s">
        <v>370</v>
      </c>
      <c r="G553" s="35" t="s">
        <v>344</v>
      </c>
      <c r="H553" s="7">
        <f>H552-B553</f>
        <v>-10000</v>
      </c>
      <c r="I553" s="30">
        <v>4</v>
      </c>
      <c r="K553" t="s">
        <v>198</v>
      </c>
      <c r="L553">
        <v>12</v>
      </c>
      <c r="M553" s="2">
        <v>490</v>
      </c>
    </row>
    <row r="554" spans="2:13" ht="12.75">
      <c r="B554" s="201">
        <v>2000</v>
      </c>
      <c r="C554" s="1" t="s">
        <v>179</v>
      </c>
      <c r="D554" s="20" t="s">
        <v>17</v>
      </c>
      <c r="E554" s="1" t="s">
        <v>206</v>
      </c>
      <c r="F554" s="101" t="s">
        <v>370</v>
      </c>
      <c r="G554" s="35" t="s">
        <v>333</v>
      </c>
      <c r="H554" s="7">
        <f>H553-B554</f>
        <v>-12000</v>
      </c>
      <c r="I554" s="30">
        <v>4</v>
      </c>
      <c r="J554" s="23"/>
      <c r="K554" t="s">
        <v>198</v>
      </c>
      <c r="L554">
        <v>12</v>
      </c>
      <c r="M554" s="2">
        <v>490</v>
      </c>
    </row>
    <row r="555" spans="1:13" s="75" customFormat="1" ht="12.75">
      <c r="A555" s="19"/>
      <c r="B555" s="210">
        <f>SUM(B549:B554)</f>
        <v>12000</v>
      </c>
      <c r="C555" s="19" t="s">
        <v>179</v>
      </c>
      <c r="D555" s="19"/>
      <c r="E555" s="19"/>
      <c r="F555" s="98"/>
      <c r="G555" s="26"/>
      <c r="H555" s="73">
        <v>0</v>
      </c>
      <c r="I555" s="74">
        <f aca="true" t="shared" si="31" ref="I555:I569">+B555/M555</f>
        <v>24.489795918367346</v>
      </c>
      <c r="M555" s="2">
        <v>490</v>
      </c>
    </row>
    <row r="556" spans="2:13" ht="12.75">
      <c r="B556" s="201"/>
      <c r="H556" s="7">
        <f aca="true" t="shared" si="32" ref="H556:H636">H555-B556</f>
        <v>0</v>
      </c>
      <c r="I556" s="30">
        <f t="shared" si="31"/>
        <v>0</v>
      </c>
      <c r="M556" s="2">
        <v>490</v>
      </c>
    </row>
    <row r="557" spans="2:13" ht="12.75">
      <c r="B557" s="201"/>
      <c r="H557" s="7">
        <f t="shared" si="32"/>
        <v>0</v>
      </c>
      <c r="I557" s="30">
        <f t="shared" si="31"/>
        <v>0</v>
      </c>
      <c r="M557" s="2">
        <v>490</v>
      </c>
    </row>
    <row r="558" spans="1:13" ht="12.75">
      <c r="A558" s="20"/>
      <c r="B558" s="208">
        <v>9000</v>
      </c>
      <c r="C558" s="20" t="s">
        <v>180</v>
      </c>
      <c r="D558" s="20" t="s">
        <v>385</v>
      </c>
      <c r="E558" s="20" t="s">
        <v>386</v>
      </c>
      <c r="F558" s="100" t="s">
        <v>387</v>
      </c>
      <c r="G558" s="38" t="s">
        <v>327</v>
      </c>
      <c r="H558" s="37">
        <f t="shared" si="32"/>
        <v>-9000</v>
      </c>
      <c r="I558" s="81">
        <f t="shared" si="31"/>
        <v>18.367346938775512</v>
      </c>
      <c r="J558" s="23"/>
      <c r="K558" t="s">
        <v>388</v>
      </c>
      <c r="L558" s="23">
        <v>12</v>
      </c>
      <c r="M558" s="2">
        <v>490</v>
      </c>
    </row>
    <row r="559" spans="1:13" s="75" customFormat="1" ht="12.75">
      <c r="A559" s="19"/>
      <c r="B559" s="210">
        <f>SUM(B558)</f>
        <v>9000</v>
      </c>
      <c r="C559" s="19"/>
      <c r="D559" s="19"/>
      <c r="E559" s="19" t="s">
        <v>386</v>
      </c>
      <c r="F559" s="98"/>
      <c r="G559" s="26"/>
      <c r="H559" s="73">
        <v>0</v>
      </c>
      <c r="I559" s="74">
        <f t="shared" si="31"/>
        <v>18.367346938775512</v>
      </c>
      <c r="M559" s="2">
        <v>490</v>
      </c>
    </row>
    <row r="560" spans="1:13" s="23" customFormat="1" ht="12.75">
      <c r="A560" s="20"/>
      <c r="B560" s="208"/>
      <c r="C560" s="20"/>
      <c r="D560" s="20"/>
      <c r="E560" s="20"/>
      <c r="F560" s="100"/>
      <c r="G560" s="38"/>
      <c r="H560" s="7">
        <f>H559-B560</f>
        <v>0</v>
      </c>
      <c r="I560" s="30">
        <f t="shared" si="31"/>
        <v>0</v>
      </c>
      <c r="M560" s="2">
        <v>490</v>
      </c>
    </row>
    <row r="561" spans="1:13" s="23" customFormat="1" ht="12.75">
      <c r="A561" s="20"/>
      <c r="B561" s="208"/>
      <c r="C561" s="20"/>
      <c r="D561" s="20"/>
      <c r="E561" s="20"/>
      <c r="F561" s="100"/>
      <c r="G561" s="38"/>
      <c r="H561" s="7">
        <f>H560-B561</f>
        <v>0</v>
      </c>
      <c r="I561" s="30">
        <f t="shared" si="31"/>
        <v>0</v>
      </c>
      <c r="M561" s="2">
        <v>490</v>
      </c>
    </row>
    <row r="562" spans="2:13" ht="12.75">
      <c r="B562" s="201"/>
      <c r="H562" s="7">
        <f>H561-B562</f>
        <v>0</v>
      </c>
      <c r="I562" s="30">
        <f t="shared" si="31"/>
        <v>0</v>
      </c>
      <c r="M562" s="2">
        <v>490</v>
      </c>
    </row>
    <row r="563" spans="2:13" ht="12.75">
      <c r="B563" s="201"/>
      <c r="H563" s="7">
        <f t="shared" si="32"/>
        <v>0</v>
      </c>
      <c r="I563" s="30">
        <f t="shared" si="31"/>
        <v>0</v>
      </c>
      <c r="M563" s="2">
        <v>490</v>
      </c>
    </row>
    <row r="564" spans="1:13" s="75" customFormat="1" ht="12.75">
      <c r="A564" s="19"/>
      <c r="B564" s="210">
        <f>+B567+B572+B577+B581</f>
        <v>7500</v>
      </c>
      <c r="C564" s="71" t="s">
        <v>66</v>
      </c>
      <c r="D564" s="80" t="s">
        <v>68</v>
      </c>
      <c r="E564" s="71" t="s">
        <v>28</v>
      </c>
      <c r="F564" s="106" t="s">
        <v>67</v>
      </c>
      <c r="G564" s="72" t="s">
        <v>58</v>
      </c>
      <c r="H564" s="73"/>
      <c r="I564" s="74">
        <f t="shared" si="31"/>
        <v>15.306122448979592</v>
      </c>
      <c r="J564" s="74"/>
      <c r="K564" s="74"/>
      <c r="M564" s="2">
        <v>490</v>
      </c>
    </row>
    <row r="565" spans="2:13" ht="12.75">
      <c r="B565" s="201"/>
      <c r="H565" s="7">
        <f t="shared" si="32"/>
        <v>0</v>
      </c>
      <c r="I565" s="30">
        <f t="shared" si="31"/>
        <v>0</v>
      </c>
      <c r="M565" s="2">
        <v>490</v>
      </c>
    </row>
    <row r="566" spans="2:13" ht="12.75">
      <c r="B566" s="201">
        <v>2500</v>
      </c>
      <c r="C566" s="1" t="s">
        <v>30</v>
      </c>
      <c r="D566" s="1" t="s">
        <v>17</v>
      </c>
      <c r="E566" s="1" t="s">
        <v>352</v>
      </c>
      <c r="F566" s="101" t="s">
        <v>389</v>
      </c>
      <c r="G566" s="35" t="s">
        <v>333</v>
      </c>
      <c r="H566" s="7">
        <f t="shared" si="32"/>
        <v>-2500</v>
      </c>
      <c r="I566" s="30">
        <f t="shared" si="31"/>
        <v>5.1020408163265305</v>
      </c>
      <c r="K566" t="s">
        <v>30</v>
      </c>
      <c r="L566">
        <v>13</v>
      </c>
      <c r="M566" s="2">
        <v>490</v>
      </c>
    </row>
    <row r="567" spans="1:13" s="75" customFormat="1" ht="12.75">
      <c r="A567" s="19"/>
      <c r="B567" s="210">
        <f>SUM(B566)</f>
        <v>2500</v>
      </c>
      <c r="C567" s="19" t="s">
        <v>30</v>
      </c>
      <c r="D567" s="19"/>
      <c r="E567" s="19"/>
      <c r="F567" s="98"/>
      <c r="G567" s="26"/>
      <c r="H567" s="73">
        <v>0</v>
      </c>
      <c r="I567" s="74">
        <f t="shared" si="31"/>
        <v>5.1020408163265305</v>
      </c>
      <c r="M567" s="2">
        <v>490</v>
      </c>
    </row>
    <row r="568" spans="2:13" ht="12.75">
      <c r="B568" s="201"/>
      <c r="H568" s="7">
        <f t="shared" si="32"/>
        <v>0</v>
      </c>
      <c r="I568" s="30">
        <f t="shared" si="31"/>
        <v>0</v>
      </c>
      <c r="M568" s="2">
        <v>490</v>
      </c>
    </row>
    <row r="569" spans="2:13" ht="12.75">
      <c r="B569" s="201"/>
      <c r="H569" s="7">
        <f t="shared" si="32"/>
        <v>0</v>
      </c>
      <c r="I569" s="30">
        <f t="shared" si="31"/>
        <v>0</v>
      </c>
      <c r="M569" s="2">
        <v>490</v>
      </c>
    </row>
    <row r="570" spans="1:13" ht="12.75">
      <c r="A570" s="20"/>
      <c r="B570" s="208">
        <v>1000</v>
      </c>
      <c r="C570" s="20" t="s">
        <v>177</v>
      </c>
      <c r="D570" s="20" t="s">
        <v>17</v>
      </c>
      <c r="E570" s="20" t="s">
        <v>215</v>
      </c>
      <c r="F570" s="100" t="s">
        <v>390</v>
      </c>
      <c r="G570" s="38" t="s">
        <v>344</v>
      </c>
      <c r="H570" s="7">
        <f t="shared" si="32"/>
        <v>-1000</v>
      </c>
      <c r="I570" s="81">
        <v>2</v>
      </c>
      <c r="J570" s="23"/>
      <c r="K570" s="23" t="s">
        <v>352</v>
      </c>
      <c r="L570" s="23">
        <v>13</v>
      </c>
      <c r="M570" s="2">
        <v>490</v>
      </c>
    </row>
    <row r="571" spans="1:13" ht="12.75">
      <c r="A571" s="20"/>
      <c r="B571" s="208">
        <v>1000</v>
      </c>
      <c r="C571" s="20" t="s">
        <v>177</v>
      </c>
      <c r="D571" s="20" t="s">
        <v>17</v>
      </c>
      <c r="E571" s="20" t="s">
        <v>215</v>
      </c>
      <c r="F571" s="100" t="s">
        <v>390</v>
      </c>
      <c r="G571" s="38" t="s">
        <v>333</v>
      </c>
      <c r="H571" s="7">
        <f t="shared" si="32"/>
        <v>-2000</v>
      </c>
      <c r="I571" s="81">
        <v>2</v>
      </c>
      <c r="J571" s="23"/>
      <c r="K571" s="23" t="s">
        <v>352</v>
      </c>
      <c r="L571" s="23">
        <v>13</v>
      </c>
      <c r="M571" s="2">
        <v>490</v>
      </c>
    </row>
    <row r="572" spans="1:13" s="75" customFormat="1" ht="12.75">
      <c r="A572" s="19"/>
      <c r="B572" s="210">
        <f>SUM(B570:B571)</f>
        <v>2000</v>
      </c>
      <c r="C572" s="19"/>
      <c r="D572" s="19"/>
      <c r="E572" s="19" t="s">
        <v>215</v>
      </c>
      <c r="F572" s="98"/>
      <c r="G572" s="26"/>
      <c r="H572" s="73">
        <v>0</v>
      </c>
      <c r="I572" s="74">
        <f>+B572/M572</f>
        <v>4.081632653061225</v>
      </c>
      <c r="M572" s="2">
        <v>490</v>
      </c>
    </row>
    <row r="573" spans="2:13" ht="12.75">
      <c r="B573" s="201"/>
      <c r="H573" s="7">
        <f t="shared" si="32"/>
        <v>0</v>
      </c>
      <c r="I573" s="30">
        <f>+B573/M573</f>
        <v>0</v>
      </c>
      <c r="M573" s="2">
        <v>490</v>
      </c>
    </row>
    <row r="574" spans="2:13" ht="12.75">
      <c r="B574" s="201"/>
      <c r="H574" s="7">
        <f t="shared" si="32"/>
        <v>0</v>
      </c>
      <c r="I574" s="30">
        <f>+B574/M574</f>
        <v>0</v>
      </c>
      <c r="M574" s="2">
        <v>490</v>
      </c>
    </row>
    <row r="575" spans="1:13" ht="12.75">
      <c r="A575" s="20"/>
      <c r="B575" s="208">
        <v>1000</v>
      </c>
      <c r="C575" s="20" t="s">
        <v>179</v>
      </c>
      <c r="D575" s="20" t="s">
        <v>17</v>
      </c>
      <c r="E575" s="20" t="s">
        <v>168</v>
      </c>
      <c r="F575" s="100" t="s">
        <v>390</v>
      </c>
      <c r="G575" s="38" t="s">
        <v>344</v>
      </c>
      <c r="H575" s="7">
        <f t="shared" si="32"/>
        <v>-1000</v>
      </c>
      <c r="I575" s="81">
        <v>2</v>
      </c>
      <c r="J575" s="23"/>
      <c r="K575" s="23" t="s">
        <v>352</v>
      </c>
      <c r="L575" s="23">
        <v>13</v>
      </c>
      <c r="M575" s="2">
        <v>490</v>
      </c>
    </row>
    <row r="576" spans="1:13" ht="12.75">
      <c r="A576" s="20"/>
      <c r="B576" s="208">
        <v>1000</v>
      </c>
      <c r="C576" s="20" t="s">
        <v>179</v>
      </c>
      <c r="D576" s="20" t="s">
        <v>17</v>
      </c>
      <c r="E576" s="20" t="s">
        <v>168</v>
      </c>
      <c r="F576" s="100" t="s">
        <v>390</v>
      </c>
      <c r="G576" s="38" t="s">
        <v>333</v>
      </c>
      <c r="H576" s="7">
        <f t="shared" si="32"/>
        <v>-2000</v>
      </c>
      <c r="I576" s="81">
        <v>2</v>
      </c>
      <c r="J576" s="23"/>
      <c r="K576" s="23" t="s">
        <v>352</v>
      </c>
      <c r="L576" s="23">
        <v>13</v>
      </c>
      <c r="M576" s="2">
        <v>490</v>
      </c>
    </row>
    <row r="577" spans="1:13" s="75" customFormat="1" ht="12.75">
      <c r="A577" s="19"/>
      <c r="B577" s="210">
        <f>SUM(B575:B576)</f>
        <v>2000</v>
      </c>
      <c r="C577" s="19" t="s">
        <v>179</v>
      </c>
      <c r="D577" s="19"/>
      <c r="E577" s="19"/>
      <c r="F577" s="98"/>
      <c r="G577" s="26"/>
      <c r="H577" s="73">
        <v>0</v>
      </c>
      <c r="I577" s="74">
        <f aca="true" t="shared" si="33" ref="I577:I587">+B577/M577</f>
        <v>4.081632653061225</v>
      </c>
      <c r="M577" s="2">
        <v>490</v>
      </c>
    </row>
    <row r="578" spans="2:13" ht="12.75">
      <c r="B578" s="201"/>
      <c r="H578" s="7">
        <f t="shared" si="32"/>
        <v>0</v>
      </c>
      <c r="I578" s="30">
        <f t="shared" si="33"/>
        <v>0</v>
      </c>
      <c r="M578" s="2">
        <v>490</v>
      </c>
    </row>
    <row r="579" spans="2:13" ht="12.75">
      <c r="B579" s="201"/>
      <c r="H579" s="7">
        <f t="shared" si="32"/>
        <v>0</v>
      </c>
      <c r="I579" s="30">
        <f t="shared" si="33"/>
        <v>0</v>
      </c>
      <c r="M579" s="2">
        <v>490</v>
      </c>
    </row>
    <row r="580" spans="1:13" ht="12.75">
      <c r="A580" s="20"/>
      <c r="B580" s="208">
        <v>1000</v>
      </c>
      <c r="C580" s="20" t="s">
        <v>180</v>
      </c>
      <c r="D580" s="20" t="s">
        <v>17</v>
      </c>
      <c r="E580" s="20" t="s">
        <v>217</v>
      </c>
      <c r="F580" s="100" t="s">
        <v>390</v>
      </c>
      <c r="G580" s="38" t="s">
        <v>344</v>
      </c>
      <c r="H580" s="37">
        <f>H579-B580</f>
        <v>-1000</v>
      </c>
      <c r="I580" s="81">
        <f t="shared" si="33"/>
        <v>2.0408163265306123</v>
      </c>
      <c r="J580" s="23"/>
      <c r="K580" s="23" t="s">
        <v>352</v>
      </c>
      <c r="L580" s="23">
        <v>13</v>
      </c>
      <c r="M580" s="2">
        <v>490</v>
      </c>
    </row>
    <row r="581" spans="1:13" s="75" customFormat="1" ht="12.75">
      <c r="A581" s="19"/>
      <c r="B581" s="210">
        <f>SUM(B580)</f>
        <v>1000</v>
      </c>
      <c r="C581" s="19"/>
      <c r="D581" s="19"/>
      <c r="E581" s="19" t="s">
        <v>217</v>
      </c>
      <c r="F581" s="98"/>
      <c r="G581" s="26"/>
      <c r="H581" s="73">
        <v>0</v>
      </c>
      <c r="I581" s="74">
        <f t="shared" si="33"/>
        <v>2.0408163265306123</v>
      </c>
      <c r="M581" s="2">
        <v>490</v>
      </c>
    </row>
    <row r="582" spans="2:13" ht="12.75">
      <c r="B582" s="201"/>
      <c r="H582" s="7">
        <f t="shared" si="32"/>
        <v>0</v>
      </c>
      <c r="I582" s="30">
        <f t="shared" si="33"/>
        <v>0</v>
      </c>
      <c r="M582" s="2">
        <v>490</v>
      </c>
    </row>
    <row r="583" spans="2:13" ht="12.75">
      <c r="B583" s="201"/>
      <c r="H583" s="7">
        <f t="shared" si="32"/>
        <v>0</v>
      </c>
      <c r="I583" s="30">
        <f t="shared" si="33"/>
        <v>0</v>
      </c>
      <c r="M583" s="2">
        <v>490</v>
      </c>
    </row>
    <row r="584" spans="2:13" ht="12.75">
      <c r="B584" s="201"/>
      <c r="H584" s="7">
        <f t="shared" si="32"/>
        <v>0</v>
      </c>
      <c r="I584" s="30">
        <f t="shared" si="33"/>
        <v>0</v>
      </c>
      <c r="M584" s="2">
        <v>490</v>
      </c>
    </row>
    <row r="585" spans="2:13" ht="12.75">
      <c r="B585" s="201"/>
      <c r="H585" s="7">
        <f t="shared" si="32"/>
        <v>0</v>
      </c>
      <c r="I585" s="30">
        <f t="shared" si="33"/>
        <v>0</v>
      </c>
      <c r="M585" s="2">
        <v>490</v>
      </c>
    </row>
    <row r="586" spans="1:13" s="75" customFormat="1" ht="12.75">
      <c r="A586" s="19"/>
      <c r="B586" s="210">
        <f>+B592+B596+B603+B607+B611+B615+B622</f>
        <v>45100</v>
      </c>
      <c r="C586" s="71" t="s">
        <v>69</v>
      </c>
      <c r="D586" s="80" t="s">
        <v>72</v>
      </c>
      <c r="E586" s="71" t="s">
        <v>70</v>
      </c>
      <c r="F586" s="106" t="s">
        <v>71</v>
      </c>
      <c r="G586" s="72" t="s">
        <v>49</v>
      </c>
      <c r="H586" s="73"/>
      <c r="I586" s="74">
        <f t="shared" si="33"/>
        <v>92.04081632653062</v>
      </c>
      <c r="J586" s="74"/>
      <c r="K586" s="74"/>
      <c r="M586" s="2">
        <v>490</v>
      </c>
    </row>
    <row r="587" spans="2:13" ht="12.75">
      <c r="B587" s="201"/>
      <c r="H587" s="7">
        <f t="shared" si="32"/>
        <v>0</v>
      </c>
      <c r="I587" s="30">
        <f t="shared" si="33"/>
        <v>0</v>
      </c>
      <c r="M587" s="2">
        <v>490</v>
      </c>
    </row>
    <row r="588" spans="2:13" ht="12.75">
      <c r="B588" s="201">
        <v>1200</v>
      </c>
      <c r="C588" s="1" t="s">
        <v>251</v>
      </c>
      <c r="D588" s="1" t="s">
        <v>252</v>
      </c>
      <c r="E588" s="1" t="s">
        <v>203</v>
      </c>
      <c r="F588" s="101" t="s">
        <v>391</v>
      </c>
      <c r="G588" s="35" t="s">
        <v>344</v>
      </c>
      <c r="H588" s="7">
        <f t="shared" si="32"/>
        <v>-1200</v>
      </c>
      <c r="I588" s="30">
        <v>2.4</v>
      </c>
      <c r="K588" s="23" t="s">
        <v>240</v>
      </c>
      <c r="L588">
        <v>14</v>
      </c>
      <c r="M588" s="2">
        <v>490</v>
      </c>
    </row>
    <row r="589" spans="1:13" s="23" customFormat="1" ht="12.75">
      <c r="A589" s="20"/>
      <c r="B589" s="208">
        <v>2000</v>
      </c>
      <c r="C589" s="20" t="s">
        <v>254</v>
      </c>
      <c r="D589" s="20" t="s">
        <v>252</v>
      </c>
      <c r="E589" s="20" t="s">
        <v>203</v>
      </c>
      <c r="F589" s="100" t="s">
        <v>392</v>
      </c>
      <c r="G589" s="38" t="s">
        <v>344</v>
      </c>
      <c r="H589" s="37">
        <f t="shared" si="32"/>
        <v>-3200</v>
      </c>
      <c r="I589" s="81">
        <v>12</v>
      </c>
      <c r="K589" s="23" t="s">
        <v>240</v>
      </c>
      <c r="L589" s="23">
        <v>14</v>
      </c>
      <c r="M589" s="2">
        <v>490</v>
      </c>
    </row>
    <row r="590" spans="1:13" s="23" customFormat="1" ht="12.75">
      <c r="A590" s="20"/>
      <c r="B590" s="208">
        <v>2000</v>
      </c>
      <c r="C590" s="20" t="s">
        <v>254</v>
      </c>
      <c r="D590" s="20" t="s">
        <v>252</v>
      </c>
      <c r="E590" s="20" t="s">
        <v>203</v>
      </c>
      <c r="F590" s="100" t="s">
        <v>392</v>
      </c>
      <c r="G590" s="38" t="s">
        <v>333</v>
      </c>
      <c r="H590" s="37">
        <f t="shared" si="32"/>
        <v>-5200</v>
      </c>
      <c r="I590" s="81">
        <v>12</v>
      </c>
      <c r="K590" s="23" t="s">
        <v>240</v>
      </c>
      <c r="L590" s="23">
        <v>14</v>
      </c>
      <c r="M590" s="2">
        <v>490</v>
      </c>
    </row>
    <row r="591" spans="1:13" s="23" customFormat="1" ht="12.75">
      <c r="A591" s="20"/>
      <c r="B591" s="208">
        <v>2000</v>
      </c>
      <c r="C591" s="20" t="s">
        <v>254</v>
      </c>
      <c r="D591" s="20" t="s">
        <v>252</v>
      </c>
      <c r="E591" s="20" t="s">
        <v>203</v>
      </c>
      <c r="F591" s="100" t="s">
        <v>392</v>
      </c>
      <c r="G591" s="38" t="s">
        <v>335</v>
      </c>
      <c r="H591" s="37">
        <f t="shared" si="32"/>
        <v>-7200</v>
      </c>
      <c r="I591" s="81">
        <v>12</v>
      </c>
      <c r="K591" s="23" t="s">
        <v>240</v>
      </c>
      <c r="L591" s="23">
        <v>14</v>
      </c>
      <c r="M591" s="2">
        <v>490</v>
      </c>
    </row>
    <row r="592" spans="1:13" s="75" customFormat="1" ht="12.75">
      <c r="A592" s="19"/>
      <c r="B592" s="210">
        <f>SUM(B588:B591)</f>
        <v>7200</v>
      </c>
      <c r="C592" s="19" t="s">
        <v>258</v>
      </c>
      <c r="D592" s="19"/>
      <c r="E592" s="19"/>
      <c r="F592" s="98"/>
      <c r="G592" s="26"/>
      <c r="H592" s="73">
        <v>0</v>
      </c>
      <c r="I592" s="74">
        <f aca="true" t="shared" si="34" ref="I592:I598">+B592/M592</f>
        <v>14.693877551020408</v>
      </c>
      <c r="M592" s="2">
        <v>490</v>
      </c>
    </row>
    <row r="593" spans="1:13" s="23" customFormat="1" ht="12.75">
      <c r="A593" s="20"/>
      <c r="B593" s="208"/>
      <c r="C593" s="20"/>
      <c r="D593" s="20"/>
      <c r="E593" s="20"/>
      <c r="F593" s="100"/>
      <c r="G593" s="38"/>
      <c r="H593" s="7">
        <f>H592-B593</f>
        <v>0</v>
      </c>
      <c r="I593" s="30">
        <f t="shared" si="34"/>
        <v>0</v>
      </c>
      <c r="M593" s="2">
        <v>490</v>
      </c>
    </row>
    <row r="594" spans="2:13" ht="12.75">
      <c r="B594" s="201"/>
      <c r="H594" s="7">
        <f>H593-B594</f>
        <v>0</v>
      </c>
      <c r="I594" s="30">
        <f t="shared" si="34"/>
        <v>0</v>
      </c>
      <c r="M594" s="2">
        <v>490</v>
      </c>
    </row>
    <row r="595" spans="2:13" ht="12.75">
      <c r="B595" s="201">
        <v>4500</v>
      </c>
      <c r="C595" s="1" t="s">
        <v>393</v>
      </c>
      <c r="D595" s="1" t="s">
        <v>394</v>
      </c>
      <c r="E595" s="1" t="s">
        <v>206</v>
      </c>
      <c r="F595" s="101" t="s">
        <v>395</v>
      </c>
      <c r="G595" s="35" t="s">
        <v>344</v>
      </c>
      <c r="H595" s="7">
        <f>H587-B595</f>
        <v>-4500</v>
      </c>
      <c r="I595" s="30">
        <f t="shared" si="34"/>
        <v>9.183673469387756</v>
      </c>
      <c r="J595" s="23"/>
      <c r="K595" s="23" t="s">
        <v>240</v>
      </c>
      <c r="L595">
        <v>14</v>
      </c>
      <c r="M595" s="2">
        <v>490</v>
      </c>
    </row>
    <row r="596" spans="1:13" s="75" customFormat="1" ht="12.75">
      <c r="A596" s="19"/>
      <c r="B596" s="210">
        <f>SUM(B595)</f>
        <v>4500</v>
      </c>
      <c r="C596" s="83" t="s">
        <v>961</v>
      </c>
      <c r="D596" s="19"/>
      <c r="E596" s="19"/>
      <c r="F596" s="98"/>
      <c r="G596" s="26"/>
      <c r="H596" s="73">
        <v>0</v>
      </c>
      <c r="I596" s="74">
        <f>+B596/M596</f>
        <v>9.183673469387756</v>
      </c>
      <c r="M596" s="2">
        <v>490</v>
      </c>
    </row>
    <row r="597" spans="2:13" ht="12.75">
      <c r="B597" s="201"/>
      <c r="H597" s="7">
        <f t="shared" si="32"/>
        <v>0</v>
      </c>
      <c r="I597" s="30">
        <f t="shared" si="34"/>
        <v>0</v>
      </c>
      <c r="M597" s="2">
        <v>490</v>
      </c>
    </row>
    <row r="598" spans="2:13" ht="12.75">
      <c r="B598" s="268"/>
      <c r="H598" s="7">
        <f t="shared" si="32"/>
        <v>0</v>
      </c>
      <c r="I598" s="30">
        <f t="shared" si="34"/>
        <v>0</v>
      </c>
      <c r="M598" s="2">
        <v>490</v>
      </c>
    </row>
    <row r="599" spans="2:13" ht="12.75">
      <c r="B599" s="201">
        <v>1800</v>
      </c>
      <c r="C599" s="1" t="s">
        <v>177</v>
      </c>
      <c r="D599" s="1" t="s">
        <v>252</v>
      </c>
      <c r="E599" s="1" t="s">
        <v>215</v>
      </c>
      <c r="F599" s="101" t="s">
        <v>391</v>
      </c>
      <c r="G599" s="35" t="s">
        <v>344</v>
      </c>
      <c r="H599" s="7">
        <f t="shared" si="32"/>
        <v>-1800</v>
      </c>
      <c r="I599" s="30">
        <v>3.6</v>
      </c>
      <c r="K599" s="23" t="s">
        <v>240</v>
      </c>
      <c r="L599">
        <v>14</v>
      </c>
      <c r="M599" s="2">
        <v>490</v>
      </c>
    </row>
    <row r="600" spans="1:13" s="23" customFormat="1" ht="12.75">
      <c r="A600" s="20"/>
      <c r="B600" s="208">
        <v>1000</v>
      </c>
      <c r="C600" s="20" t="s">
        <v>177</v>
      </c>
      <c r="D600" s="1" t="s">
        <v>252</v>
      </c>
      <c r="E600" s="20" t="s">
        <v>215</v>
      </c>
      <c r="F600" s="100" t="s">
        <v>396</v>
      </c>
      <c r="G600" s="38" t="s">
        <v>344</v>
      </c>
      <c r="H600" s="37">
        <f t="shared" si="32"/>
        <v>-2800</v>
      </c>
      <c r="I600" s="81">
        <v>6</v>
      </c>
      <c r="K600" s="23" t="s">
        <v>240</v>
      </c>
      <c r="L600" s="23">
        <v>14</v>
      </c>
      <c r="M600" s="2">
        <v>490</v>
      </c>
    </row>
    <row r="601" spans="1:13" s="23" customFormat="1" ht="12.75">
      <c r="A601" s="20"/>
      <c r="B601" s="208">
        <v>1000</v>
      </c>
      <c r="C601" s="20" t="s">
        <v>177</v>
      </c>
      <c r="D601" s="1" t="s">
        <v>252</v>
      </c>
      <c r="E601" s="20" t="s">
        <v>215</v>
      </c>
      <c r="F601" s="100" t="s">
        <v>396</v>
      </c>
      <c r="G601" s="38" t="s">
        <v>344</v>
      </c>
      <c r="H601" s="37">
        <f>H600-B601</f>
        <v>-3800</v>
      </c>
      <c r="I601" s="81">
        <v>6</v>
      </c>
      <c r="K601" s="23" t="s">
        <v>240</v>
      </c>
      <c r="L601" s="23">
        <v>14</v>
      </c>
      <c r="M601" s="2">
        <v>490</v>
      </c>
    </row>
    <row r="602" spans="1:13" s="23" customFormat="1" ht="12.75">
      <c r="A602" s="20"/>
      <c r="B602" s="208">
        <v>1000</v>
      </c>
      <c r="C602" s="20" t="s">
        <v>177</v>
      </c>
      <c r="D602" s="1" t="s">
        <v>252</v>
      </c>
      <c r="E602" s="20" t="s">
        <v>215</v>
      </c>
      <c r="F602" s="100" t="s">
        <v>396</v>
      </c>
      <c r="G602" s="38" t="s">
        <v>344</v>
      </c>
      <c r="H602" s="37">
        <f>H601-B602</f>
        <v>-4800</v>
      </c>
      <c r="I602" s="81">
        <v>6</v>
      </c>
      <c r="K602" s="23" t="s">
        <v>240</v>
      </c>
      <c r="L602" s="23">
        <v>14</v>
      </c>
      <c r="M602" s="2">
        <v>490</v>
      </c>
    </row>
    <row r="603" spans="1:13" s="75" customFormat="1" ht="12.75">
      <c r="A603" s="19"/>
      <c r="B603" s="210">
        <f>SUM(B599:B602)</f>
        <v>4800</v>
      </c>
      <c r="C603" s="19"/>
      <c r="D603" s="19"/>
      <c r="E603" s="19" t="s">
        <v>215</v>
      </c>
      <c r="F603" s="98"/>
      <c r="G603" s="26"/>
      <c r="H603" s="73">
        <v>0</v>
      </c>
      <c r="I603" s="74">
        <f>+B603/M603</f>
        <v>9.795918367346939</v>
      </c>
      <c r="M603" s="2">
        <v>490</v>
      </c>
    </row>
    <row r="604" spans="2:13" ht="12.75">
      <c r="B604" s="201"/>
      <c r="H604" s="7">
        <f t="shared" si="32"/>
        <v>0</v>
      </c>
      <c r="I604" s="30">
        <f aca="true" t="shared" si="35" ref="I604:I668">+B604/M604</f>
        <v>0</v>
      </c>
      <c r="M604" s="2">
        <v>490</v>
      </c>
    </row>
    <row r="605" spans="2:13" ht="12.75">
      <c r="B605" s="201"/>
      <c r="H605" s="7">
        <f t="shared" si="32"/>
        <v>0</v>
      </c>
      <c r="I605" s="30">
        <f t="shared" si="35"/>
        <v>0</v>
      </c>
      <c r="M605" s="2">
        <v>490</v>
      </c>
    </row>
    <row r="606" spans="2:13" ht="12.75">
      <c r="B606" s="201">
        <v>5000</v>
      </c>
      <c r="C606" s="1" t="s">
        <v>178</v>
      </c>
      <c r="D606" s="1" t="s">
        <v>252</v>
      </c>
      <c r="E606" s="1" t="s">
        <v>206</v>
      </c>
      <c r="F606" s="101" t="s">
        <v>397</v>
      </c>
      <c r="G606" s="35" t="s">
        <v>344</v>
      </c>
      <c r="H606" s="7">
        <f t="shared" si="32"/>
        <v>-5000</v>
      </c>
      <c r="I606" s="30">
        <f t="shared" si="35"/>
        <v>10.204081632653061</v>
      </c>
      <c r="K606" s="23" t="s">
        <v>240</v>
      </c>
      <c r="L606">
        <v>14</v>
      </c>
      <c r="M606" s="2">
        <v>490</v>
      </c>
    </row>
    <row r="607" spans="1:13" s="75" customFormat="1" ht="12.75">
      <c r="A607" s="19"/>
      <c r="B607" s="210">
        <f>SUM(B606)</f>
        <v>5000</v>
      </c>
      <c r="C607" s="19" t="s">
        <v>178</v>
      </c>
      <c r="D607" s="19"/>
      <c r="E607" s="19"/>
      <c r="F607" s="98"/>
      <c r="G607" s="26"/>
      <c r="H607" s="73">
        <v>0</v>
      </c>
      <c r="I607" s="74">
        <f>+B607/M607</f>
        <v>10.204081632653061</v>
      </c>
      <c r="M607" s="2">
        <v>490</v>
      </c>
    </row>
    <row r="608" spans="2:13" ht="12.75">
      <c r="B608" s="201"/>
      <c r="H608" s="7">
        <f t="shared" si="32"/>
        <v>0</v>
      </c>
      <c r="I608" s="30">
        <f t="shared" si="35"/>
        <v>0</v>
      </c>
      <c r="M608" s="2">
        <v>490</v>
      </c>
    </row>
    <row r="609" spans="2:13" ht="12.75">
      <c r="B609" s="201"/>
      <c r="H609" s="7">
        <f t="shared" si="32"/>
        <v>0</v>
      </c>
      <c r="I609" s="30">
        <f t="shared" si="35"/>
        <v>0</v>
      </c>
      <c r="M609" s="2">
        <v>490</v>
      </c>
    </row>
    <row r="610" spans="2:13" ht="12.75">
      <c r="B610" s="201">
        <v>2000</v>
      </c>
      <c r="C610" s="1" t="s">
        <v>179</v>
      </c>
      <c r="D610" s="1" t="s">
        <v>252</v>
      </c>
      <c r="E610" s="1" t="s">
        <v>206</v>
      </c>
      <c r="F610" s="101" t="s">
        <v>391</v>
      </c>
      <c r="G610" s="35" t="s">
        <v>344</v>
      </c>
      <c r="H610" s="7">
        <f t="shared" si="32"/>
        <v>-2000</v>
      </c>
      <c r="I610" s="30">
        <f t="shared" si="35"/>
        <v>4.081632653061225</v>
      </c>
      <c r="J610" s="23"/>
      <c r="K610" s="23" t="s">
        <v>240</v>
      </c>
      <c r="L610">
        <v>14</v>
      </c>
      <c r="M610" s="2">
        <v>490</v>
      </c>
    </row>
    <row r="611" spans="1:13" s="75" customFormat="1" ht="12.75">
      <c r="A611" s="19"/>
      <c r="B611" s="210">
        <f>SUM(B610)</f>
        <v>2000</v>
      </c>
      <c r="C611" s="19" t="s">
        <v>179</v>
      </c>
      <c r="D611" s="19"/>
      <c r="E611" s="19"/>
      <c r="F611" s="98"/>
      <c r="G611" s="26"/>
      <c r="H611" s="73">
        <v>0</v>
      </c>
      <c r="I611" s="74">
        <f>+B611/M611</f>
        <v>4.081632653061225</v>
      </c>
      <c r="M611" s="2">
        <v>490</v>
      </c>
    </row>
    <row r="612" spans="2:13" ht="12.75">
      <c r="B612" s="201"/>
      <c r="H612" s="7">
        <f t="shared" si="32"/>
        <v>0</v>
      </c>
      <c r="I612" s="30">
        <f t="shared" si="35"/>
        <v>0</v>
      </c>
      <c r="M612" s="2">
        <v>490</v>
      </c>
    </row>
    <row r="613" spans="2:13" ht="12.75">
      <c r="B613" s="201"/>
      <c r="H613" s="7">
        <f t="shared" si="32"/>
        <v>0</v>
      </c>
      <c r="I613" s="30">
        <f t="shared" si="35"/>
        <v>0</v>
      </c>
      <c r="M613" s="2">
        <v>490</v>
      </c>
    </row>
    <row r="614" spans="2:13" ht="12.75">
      <c r="B614" s="201">
        <v>1600</v>
      </c>
      <c r="C614" s="1" t="s">
        <v>266</v>
      </c>
      <c r="D614" s="1" t="s">
        <v>252</v>
      </c>
      <c r="E614" s="1" t="s">
        <v>181</v>
      </c>
      <c r="F614" s="101" t="s">
        <v>391</v>
      </c>
      <c r="G614" s="35" t="s">
        <v>344</v>
      </c>
      <c r="H614" s="7">
        <f t="shared" si="32"/>
        <v>-1600</v>
      </c>
      <c r="I614" s="30">
        <f t="shared" si="35"/>
        <v>3.2653061224489797</v>
      </c>
      <c r="K614" s="23" t="s">
        <v>240</v>
      </c>
      <c r="L614">
        <v>14</v>
      </c>
      <c r="M614" s="2">
        <v>490</v>
      </c>
    </row>
    <row r="615" spans="1:13" s="75" customFormat="1" ht="12.75">
      <c r="A615" s="19"/>
      <c r="B615" s="210">
        <f>SUM(B614)</f>
        <v>1600</v>
      </c>
      <c r="C615" s="19"/>
      <c r="D615" s="19"/>
      <c r="E615" s="19" t="s">
        <v>181</v>
      </c>
      <c r="F615" s="98"/>
      <c r="G615" s="26"/>
      <c r="H615" s="73">
        <v>0</v>
      </c>
      <c r="I615" s="74">
        <f>+B615/M615</f>
        <v>3.2653061224489797</v>
      </c>
      <c r="M615" s="2">
        <v>490</v>
      </c>
    </row>
    <row r="616" spans="2:13" ht="12.75">
      <c r="B616" s="201"/>
      <c r="H616" s="7">
        <f t="shared" si="32"/>
        <v>0</v>
      </c>
      <c r="I616" s="30">
        <f t="shared" si="35"/>
        <v>0</v>
      </c>
      <c r="M616" s="2">
        <v>490</v>
      </c>
    </row>
    <row r="617" spans="2:13" ht="12.75">
      <c r="B617" s="201"/>
      <c r="H617" s="7">
        <f t="shared" si="32"/>
        <v>0</v>
      </c>
      <c r="I617" s="30">
        <f t="shared" si="35"/>
        <v>0</v>
      </c>
      <c r="M617" s="2">
        <v>490</v>
      </c>
    </row>
    <row r="618" spans="2:13" ht="12.75">
      <c r="B618" s="208">
        <v>5000</v>
      </c>
      <c r="C618" s="20" t="s">
        <v>398</v>
      </c>
      <c r="D618" s="1" t="s">
        <v>17</v>
      </c>
      <c r="E618" s="1" t="s">
        <v>267</v>
      </c>
      <c r="F618" s="101" t="s">
        <v>399</v>
      </c>
      <c r="G618" s="35" t="s">
        <v>333</v>
      </c>
      <c r="H618" s="7">
        <f t="shared" si="32"/>
        <v>-5000</v>
      </c>
      <c r="I618" s="30">
        <v>10</v>
      </c>
      <c r="K618" s="23" t="s">
        <v>240</v>
      </c>
      <c r="L618">
        <v>14</v>
      </c>
      <c r="M618" s="2">
        <v>490</v>
      </c>
    </row>
    <row r="619" spans="2:13" ht="12.75">
      <c r="B619" s="208">
        <v>5000</v>
      </c>
      <c r="C619" s="20" t="s">
        <v>398</v>
      </c>
      <c r="D619" s="1" t="s">
        <v>17</v>
      </c>
      <c r="E619" s="1" t="s">
        <v>267</v>
      </c>
      <c r="F619" s="101" t="s">
        <v>400</v>
      </c>
      <c r="G619" s="35" t="s">
        <v>333</v>
      </c>
      <c r="H619" s="7">
        <f t="shared" si="32"/>
        <v>-10000</v>
      </c>
      <c r="I619" s="30">
        <v>10</v>
      </c>
      <c r="K619" s="23" t="s">
        <v>240</v>
      </c>
      <c r="L619">
        <v>14</v>
      </c>
      <c r="M619" s="2">
        <v>490</v>
      </c>
    </row>
    <row r="620" spans="2:13" ht="12.75">
      <c r="B620" s="208">
        <v>5000</v>
      </c>
      <c r="C620" s="20" t="s">
        <v>398</v>
      </c>
      <c r="D620" s="1" t="s">
        <v>17</v>
      </c>
      <c r="E620" s="1" t="s">
        <v>267</v>
      </c>
      <c r="F620" s="101" t="s">
        <v>401</v>
      </c>
      <c r="G620" s="35" t="s">
        <v>333</v>
      </c>
      <c r="H620" s="7">
        <f t="shared" si="32"/>
        <v>-15000</v>
      </c>
      <c r="I620" s="30">
        <v>10</v>
      </c>
      <c r="K620" s="23" t="s">
        <v>240</v>
      </c>
      <c r="L620">
        <v>14</v>
      </c>
      <c r="M620" s="2">
        <v>490</v>
      </c>
    </row>
    <row r="621" spans="2:13" ht="12.75">
      <c r="B621" s="208">
        <v>5000</v>
      </c>
      <c r="C621" s="20" t="s">
        <v>398</v>
      </c>
      <c r="D621" s="1" t="s">
        <v>17</v>
      </c>
      <c r="E621" s="1" t="s">
        <v>267</v>
      </c>
      <c r="F621" s="101" t="s">
        <v>402</v>
      </c>
      <c r="G621" s="35" t="s">
        <v>333</v>
      </c>
      <c r="H621" s="7">
        <f t="shared" si="32"/>
        <v>-20000</v>
      </c>
      <c r="I621" s="30">
        <v>10</v>
      </c>
      <c r="K621" s="23" t="s">
        <v>240</v>
      </c>
      <c r="L621">
        <v>14</v>
      </c>
      <c r="M621" s="2">
        <v>490</v>
      </c>
    </row>
    <row r="622" spans="1:13" s="75" customFormat="1" ht="12.75">
      <c r="A622" s="19"/>
      <c r="B622" s="210">
        <f>SUM(B618:B621)</f>
        <v>20000</v>
      </c>
      <c r="C622" s="19"/>
      <c r="D622" s="19"/>
      <c r="E622" s="19" t="s">
        <v>267</v>
      </c>
      <c r="F622" s="98"/>
      <c r="G622" s="26"/>
      <c r="H622" s="73"/>
      <c r="I622" s="74"/>
      <c r="M622" s="2">
        <v>490</v>
      </c>
    </row>
    <row r="623" spans="1:13" s="23" customFormat="1" ht="12.75">
      <c r="A623" s="20"/>
      <c r="B623" s="208"/>
      <c r="C623" s="20"/>
      <c r="D623" s="20"/>
      <c r="E623" s="20"/>
      <c r="F623" s="100"/>
      <c r="G623" s="38"/>
      <c r="H623" s="7">
        <f>H622-B623</f>
        <v>0</v>
      </c>
      <c r="I623" s="30">
        <f>+B623/M623</f>
        <v>0</v>
      </c>
      <c r="M623" s="2">
        <v>490</v>
      </c>
    </row>
    <row r="624" spans="1:13" s="23" customFormat="1" ht="12.75">
      <c r="A624" s="20"/>
      <c r="B624" s="208"/>
      <c r="C624" s="20"/>
      <c r="D624" s="20"/>
      <c r="E624" s="20"/>
      <c r="F624" s="100"/>
      <c r="G624" s="38"/>
      <c r="H624" s="7">
        <f>H623-B624</f>
        <v>0</v>
      </c>
      <c r="I624" s="30">
        <f>+B624/M624</f>
        <v>0</v>
      </c>
      <c r="M624" s="2">
        <v>490</v>
      </c>
    </row>
    <row r="625" spans="1:13" s="23" customFormat="1" ht="12.75">
      <c r="A625" s="20"/>
      <c r="B625" s="208"/>
      <c r="C625" s="20"/>
      <c r="D625" s="20"/>
      <c r="E625" s="20"/>
      <c r="F625" s="100"/>
      <c r="G625" s="38"/>
      <c r="H625" s="7">
        <f>H624-B625</f>
        <v>0</v>
      </c>
      <c r="I625" s="30">
        <f>+B625/M625</f>
        <v>0</v>
      </c>
      <c r="M625" s="2">
        <v>490</v>
      </c>
    </row>
    <row r="626" spans="1:13" s="23" customFormat="1" ht="12.75">
      <c r="A626" s="20"/>
      <c r="B626" s="208"/>
      <c r="C626" s="20"/>
      <c r="D626" s="20"/>
      <c r="E626" s="20"/>
      <c r="F626" s="100"/>
      <c r="G626" s="38"/>
      <c r="H626" s="7">
        <f>H625-B626</f>
        <v>0</v>
      </c>
      <c r="I626" s="30">
        <f>+B626/M626</f>
        <v>0</v>
      </c>
      <c r="M626" s="2">
        <v>490</v>
      </c>
    </row>
    <row r="627" spans="1:13" s="75" customFormat="1" ht="12.75">
      <c r="A627" s="19"/>
      <c r="B627" s="210">
        <f>+B638+B650+B655+B660+B664+B645+B633</f>
        <v>60100</v>
      </c>
      <c r="C627" s="71" t="s">
        <v>73</v>
      </c>
      <c r="D627" s="80" t="s">
        <v>74</v>
      </c>
      <c r="E627" s="71" t="s">
        <v>156</v>
      </c>
      <c r="F627" s="106" t="s">
        <v>48</v>
      </c>
      <c r="G627" s="72" t="s">
        <v>49</v>
      </c>
      <c r="H627" s="73"/>
      <c r="I627" s="74">
        <f>+B627/M627</f>
        <v>122.65306122448979</v>
      </c>
      <c r="J627" s="74"/>
      <c r="K627" s="74"/>
      <c r="M627" s="2">
        <v>490</v>
      </c>
    </row>
    <row r="628" spans="2:13" ht="12.75">
      <c r="B628" s="268"/>
      <c r="H628" s="7">
        <f t="shared" si="32"/>
        <v>0</v>
      </c>
      <c r="I628" s="30">
        <f t="shared" si="35"/>
        <v>0</v>
      </c>
      <c r="M628" s="2">
        <v>490</v>
      </c>
    </row>
    <row r="629" spans="2:13" ht="12.75">
      <c r="B629" s="201">
        <v>7500</v>
      </c>
      <c r="C629" s="1" t="s">
        <v>30</v>
      </c>
      <c r="D629" s="1" t="s">
        <v>17</v>
      </c>
      <c r="E629" s="1" t="s">
        <v>240</v>
      </c>
      <c r="F629" s="101" t="s">
        <v>403</v>
      </c>
      <c r="G629" s="35" t="s">
        <v>333</v>
      </c>
      <c r="H629" s="7">
        <f t="shared" si="32"/>
        <v>-7500</v>
      </c>
      <c r="I629" s="30">
        <v>15</v>
      </c>
      <c r="K629" t="s">
        <v>30</v>
      </c>
      <c r="L629">
        <v>15</v>
      </c>
      <c r="M629" s="2">
        <v>490</v>
      </c>
    </row>
    <row r="630" spans="2:13" ht="12.75">
      <c r="B630" s="201">
        <v>2500</v>
      </c>
      <c r="C630" s="1" t="s">
        <v>30</v>
      </c>
      <c r="D630" s="1" t="s">
        <v>17</v>
      </c>
      <c r="E630" s="1" t="s">
        <v>404</v>
      </c>
      <c r="F630" s="101" t="s">
        <v>405</v>
      </c>
      <c r="G630" s="35" t="s">
        <v>333</v>
      </c>
      <c r="H630" s="7">
        <f t="shared" si="32"/>
        <v>-10000</v>
      </c>
      <c r="I630" s="30">
        <v>5</v>
      </c>
      <c r="K630" t="s">
        <v>30</v>
      </c>
      <c r="L630">
        <v>15</v>
      </c>
      <c r="M630" s="2">
        <v>490</v>
      </c>
    </row>
    <row r="631" spans="2:13" ht="12.75">
      <c r="B631" s="201">
        <v>2500</v>
      </c>
      <c r="C631" s="1" t="s">
        <v>30</v>
      </c>
      <c r="D631" s="1" t="s">
        <v>17</v>
      </c>
      <c r="E631" s="1" t="s">
        <v>240</v>
      </c>
      <c r="F631" s="101" t="s">
        <v>406</v>
      </c>
      <c r="G631" s="35" t="s">
        <v>335</v>
      </c>
      <c r="H631" s="7">
        <f t="shared" si="32"/>
        <v>-12500</v>
      </c>
      <c r="I631" s="30">
        <v>5</v>
      </c>
      <c r="K631" t="s">
        <v>30</v>
      </c>
      <c r="L631">
        <v>15</v>
      </c>
      <c r="M631" s="2">
        <v>490</v>
      </c>
    </row>
    <row r="632" spans="2:13" ht="12.75">
      <c r="B632" s="201">
        <v>2500</v>
      </c>
      <c r="C632" s="1" t="s">
        <v>30</v>
      </c>
      <c r="D632" s="1" t="s">
        <v>17</v>
      </c>
      <c r="E632" s="1" t="s">
        <v>245</v>
      </c>
      <c r="F632" s="101" t="s">
        <v>407</v>
      </c>
      <c r="G632" s="35" t="s">
        <v>335</v>
      </c>
      <c r="H632" s="7">
        <f t="shared" si="32"/>
        <v>-15000</v>
      </c>
      <c r="I632" s="30">
        <v>5</v>
      </c>
      <c r="K632" t="s">
        <v>30</v>
      </c>
      <c r="L632">
        <v>15</v>
      </c>
      <c r="M632" s="2">
        <v>490</v>
      </c>
    </row>
    <row r="633" spans="1:13" s="75" customFormat="1" ht="12.75">
      <c r="A633" s="19"/>
      <c r="B633" s="210">
        <f>SUM(B629:B632)</f>
        <v>15000</v>
      </c>
      <c r="C633" s="19" t="s">
        <v>30</v>
      </c>
      <c r="D633" s="19"/>
      <c r="E633" s="19"/>
      <c r="F633" s="98"/>
      <c r="G633" s="26"/>
      <c r="H633" s="73">
        <v>0</v>
      </c>
      <c r="I633" s="74">
        <f t="shared" si="35"/>
        <v>30.612244897959183</v>
      </c>
      <c r="M633" s="2">
        <v>490</v>
      </c>
    </row>
    <row r="634" spans="2:13" ht="12.75">
      <c r="B634" s="201"/>
      <c r="H634" s="7">
        <f t="shared" si="32"/>
        <v>0</v>
      </c>
      <c r="I634" s="30">
        <f t="shared" si="35"/>
        <v>0</v>
      </c>
      <c r="M634" s="2">
        <v>490</v>
      </c>
    </row>
    <row r="635" spans="2:13" ht="12.75">
      <c r="B635" s="201"/>
      <c r="H635" s="7">
        <f t="shared" si="32"/>
        <v>0</v>
      </c>
      <c r="I635" s="30">
        <f t="shared" si="35"/>
        <v>0</v>
      </c>
      <c r="M635" s="2">
        <v>490</v>
      </c>
    </row>
    <row r="636" spans="2:13" ht="12.75">
      <c r="B636" s="201">
        <v>4500</v>
      </c>
      <c r="C636" s="1" t="s">
        <v>408</v>
      </c>
      <c r="D636" s="1" t="s">
        <v>252</v>
      </c>
      <c r="E636" s="1" t="s">
        <v>206</v>
      </c>
      <c r="F636" s="101" t="s">
        <v>409</v>
      </c>
      <c r="G636" s="35" t="s">
        <v>333</v>
      </c>
      <c r="H636" s="7">
        <f t="shared" si="32"/>
        <v>-4500</v>
      </c>
      <c r="I636" s="30">
        <f t="shared" si="35"/>
        <v>9.183673469387756</v>
      </c>
      <c r="K636" s="23" t="s">
        <v>240</v>
      </c>
      <c r="L636">
        <v>15</v>
      </c>
      <c r="M636" s="2">
        <v>490</v>
      </c>
    </row>
    <row r="637" spans="2:13" ht="12.75">
      <c r="B637" s="201">
        <v>5000</v>
      </c>
      <c r="C637" s="1" t="s">
        <v>261</v>
      </c>
      <c r="D637" s="1" t="s">
        <v>252</v>
      </c>
      <c r="E637" s="1" t="s">
        <v>206</v>
      </c>
      <c r="F637" s="101" t="s">
        <v>410</v>
      </c>
      <c r="G637" s="35" t="s">
        <v>335</v>
      </c>
      <c r="H637" s="7">
        <f>H636-B637</f>
        <v>-9500</v>
      </c>
      <c r="I637" s="30">
        <f t="shared" si="35"/>
        <v>10.204081632653061</v>
      </c>
      <c r="K637" t="s">
        <v>240</v>
      </c>
      <c r="L637">
        <v>15</v>
      </c>
      <c r="M637" s="2">
        <v>490</v>
      </c>
    </row>
    <row r="638" spans="1:13" s="75" customFormat="1" ht="12.75">
      <c r="A638" s="19"/>
      <c r="B638" s="210">
        <f>SUM(B636:B637)</f>
        <v>9500</v>
      </c>
      <c r="C638" s="19" t="s">
        <v>961</v>
      </c>
      <c r="D638" s="19"/>
      <c r="E638" s="19"/>
      <c r="F638" s="98"/>
      <c r="G638" s="26"/>
      <c r="H638" s="73">
        <v>0</v>
      </c>
      <c r="I638" s="74">
        <f>+B638/M638</f>
        <v>19.387755102040817</v>
      </c>
      <c r="M638" s="2">
        <v>490</v>
      </c>
    </row>
    <row r="639" spans="2:13" ht="12.75">
      <c r="B639" s="201"/>
      <c r="H639" s="7">
        <f aca="true" t="shared" si="36" ref="H639:H695">H638-B639</f>
        <v>0</v>
      </c>
      <c r="I639" s="30">
        <f t="shared" si="35"/>
        <v>0</v>
      </c>
      <c r="M639" s="2">
        <v>490</v>
      </c>
    </row>
    <row r="640" spans="2:13" ht="12.75">
      <c r="B640" s="201"/>
      <c r="H640" s="7">
        <f t="shared" si="36"/>
        <v>0</v>
      </c>
      <c r="I640" s="30">
        <f t="shared" si="35"/>
        <v>0</v>
      </c>
      <c r="M640" s="2">
        <v>490</v>
      </c>
    </row>
    <row r="641" spans="2:13" ht="12.75">
      <c r="B641" s="201">
        <v>400</v>
      </c>
      <c r="C641" s="1" t="s">
        <v>177</v>
      </c>
      <c r="D641" s="1" t="s">
        <v>252</v>
      </c>
      <c r="E641" s="1" t="s">
        <v>215</v>
      </c>
      <c r="F641" s="101" t="s">
        <v>411</v>
      </c>
      <c r="G641" s="35" t="s">
        <v>333</v>
      </c>
      <c r="H641" s="7">
        <f t="shared" si="36"/>
        <v>-400</v>
      </c>
      <c r="I641" s="30">
        <v>0.8</v>
      </c>
      <c r="K641" s="23" t="s">
        <v>240</v>
      </c>
      <c r="L641">
        <v>15</v>
      </c>
      <c r="M641" s="2">
        <v>490</v>
      </c>
    </row>
    <row r="642" spans="2:13" ht="12.75">
      <c r="B642" s="201">
        <v>5000</v>
      </c>
      <c r="C642" s="1" t="s">
        <v>264</v>
      </c>
      <c r="D642" s="1" t="s">
        <v>252</v>
      </c>
      <c r="E642" s="1" t="s">
        <v>215</v>
      </c>
      <c r="F642" s="101" t="s">
        <v>411</v>
      </c>
      <c r="G642" s="35" t="s">
        <v>333</v>
      </c>
      <c r="H642" s="7">
        <f t="shared" si="36"/>
        <v>-5400</v>
      </c>
      <c r="I642" s="30">
        <v>10</v>
      </c>
      <c r="K642" s="23" t="s">
        <v>240</v>
      </c>
      <c r="L642">
        <v>15</v>
      </c>
      <c r="M642" s="2">
        <v>490</v>
      </c>
    </row>
    <row r="643" spans="2:13" ht="12.75">
      <c r="B643" s="201">
        <v>900</v>
      </c>
      <c r="C643" s="1" t="s">
        <v>177</v>
      </c>
      <c r="D643" s="1" t="s">
        <v>252</v>
      </c>
      <c r="E643" s="1" t="s">
        <v>215</v>
      </c>
      <c r="F643" s="101" t="s">
        <v>411</v>
      </c>
      <c r="G643" s="35" t="s">
        <v>335</v>
      </c>
      <c r="H643" s="7">
        <f t="shared" si="36"/>
        <v>-6300</v>
      </c>
      <c r="I643" s="30">
        <v>1.8</v>
      </c>
      <c r="K643" t="s">
        <v>240</v>
      </c>
      <c r="L643">
        <v>15</v>
      </c>
      <c r="M643" s="2">
        <v>490</v>
      </c>
    </row>
    <row r="644" spans="2:13" ht="12.75">
      <c r="B644" s="201">
        <v>5000</v>
      </c>
      <c r="C644" s="1" t="s">
        <v>264</v>
      </c>
      <c r="D644" s="1" t="s">
        <v>252</v>
      </c>
      <c r="E644" s="1" t="s">
        <v>215</v>
      </c>
      <c r="F644" s="101" t="s">
        <v>411</v>
      </c>
      <c r="G644" s="35" t="s">
        <v>335</v>
      </c>
      <c r="H644" s="7">
        <f t="shared" si="36"/>
        <v>-11300</v>
      </c>
      <c r="I644" s="30">
        <v>10</v>
      </c>
      <c r="K644" t="s">
        <v>240</v>
      </c>
      <c r="L644">
        <v>15</v>
      </c>
      <c r="M644" s="2">
        <v>490</v>
      </c>
    </row>
    <row r="645" spans="1:13" s="75" customFormat="1" ht="12.75">
      <c r="A645" s="19"/>
      <c r="B645" s="210">
        <f>SUM(B641:B644)</f>
        <v>11300</v>
      </c>
      <c r="C645" s="19"/>
      <c r="D645" s="19"/>
      <c r="E645" s="19" t="s">
        <v>215</v>
      </c>
      <c r="F645" s="98"/>
      <c r="G645" s="26"/>
      <c r="H645" s="73">
        <v>0</v>
      </c>
      <c r="I645" s="74">
        <f>+B645/M645</f>
        <v>23.06122448979592</v>
      </c>
      <c r="M645" s="2">
        <v>490</v>
      </c>
    </row>
    <row r="646" spans="2:13" ht="12.75">
      <c r="B646" s="201"/>
      <c r="H646" s="7">
        <f t="shared" si="36"/>
        <v>0</v>
      </c>
      <c r="I646" s="30">
        <f t="shared" si="35"/>
        <v>0</v>
      </c>
      <c r="M646" s="2">
        <v>490</v>
      </c>
    </row>
    <row r="647" spans="2:13" ht="12.75">
      <c r="B647" s="201"/>
      <c r="H647" s="7">
        <f t="shared" si="36"/>
        <v>0</v>
      </c>
      <c r="I647" s="30">
        <f t="shared" si="35"/>
        <v>0</v>
      </c>
      <c r="M647" s="2">
        <v>490</v>
      </c>
    </row>
    <row r="648" spans="2:13" ht="12.75">
      <c r="B648" s="201">
        <v>5000</v>
      </c>
      <c r="C648" s="1" t="s">
        <v>178</v>
      </c>
      <c r="D648" s="1" t="s">
        <v>252</v>
      </c>
      <c r="E648" s="1" t="s">
        <v>206</v>
      </c>
      <c r="F648" s="101" t="s">
        <v>412</v>
      </c>
      <c r="G648" s="35" t="s">
        <v>333</v>
      </c>
      <c r="H648" s="7">
        <f t="shared" si="36"/>
        <v>-5000</v>
      </c>
      <c r="I648" s="30">
        <v>10</v>
      </c>
      <c r="K648" s="23" t="s">
        <v>240</v>
      </c>
      <c r="L648">
        <v>15</v>
      </c>
      <c r="M648" s="2">
        <v>490</v>
      </c>
    </row>
    <row r="649" spans="2:13" ht="12.75">
      <c r="B649" s="201">
        <v>5000</v>
      </c>
      <c r="C649" s="1" t="s">
        <v>178</v>
      </c>
      <c r="D649" s="1" t="s">
        <v>252</v>
      </c>
      <c r="E649" s="1" t="s">
        <v>206</v>
      </c>
      <c r="F649" s="101" t="s">
        <v>413</v>
      </c>
      <c r="G649" s="35" t="s">
        <v>335</v>
      </c>
      <c r="H649" s="7">
        <f t="shared" si="36"/>
        <v>-10000</v>
      </c>
      <c r="I649" s="30">
        <v>10</v>
      </c>
      <c r="K649" t="s">
        <v>240</v>
      </c>
      <c r="L649">
        <v>15</v>
      </c>
      <c r="M649" s="2">
        <v>490</v>
      </c>
    </row>
    <row r="650" spans="1:13" s="75" customFormat="1" ht="12.75">
      <c r="A650" s="19"/>
      <c r="B650" s="210">
        <f>SUM(B648:B649)</f>
        <v>10000</v>
      </c>
      <c r="C650" s="19" t="s">
        <v>178</v>
      </c>
      <c r="D650" s="19"/>
      <c r="E650" s="19"/>
      <c r="F650" s="98"/>
      <c r="G650" s="26"/>
      <c r="H650" s="73">
        <v>0</v>
      </c>
      <c r="I650" s="74">
        <f>+B650/M650</f>
        <v>20.408163265306122</v>
      </c>
      <c r="M650" s="2">
        <v>490</v>
      </c>
    </row>
    <row r="651" spans="2:13" ht="12.75">
      <c r="B651" s="201"/>
      <c r="H651" s="7">
        <f t="shared" si="36"/>
        <v>0</v>
      </c>
      <c r="I651" s="30">
        <f t="shared" si="35"/>
        <v>0</v>
      </c>
      <c r="M651" s="2">
        <v>490</v>
      </c>
    </row>
    <row r="652" spans="2:13" ht="12.75">
      <c r="B652" s="201"/>
      <c r="H652" s="7">
        <f t="shared" si="36"/>
        <v>0</v>
      </c>
      <c r="I652" s="30">
        <f t="shared" si="35"/>
        <v>0</v>
      </c>
      <c r="M652" s="2">
        <v>490</v>
      </c>
    </row>
    <row r="653" spans="2:13" ht="12.75">
      <c r="B653" s="201">
        <v>2000</v>
      </c>
      <c r="C653" s="1" t="s">
        <v>179</v>
      </c>
      <c r="D653" s="1" t="s">
        <v>252</v>
      </c>
      <c r="E653" s="1" t="s">
        <v>206</v>
      </c>
      <c r="F653" s="101" t="s">
        <v>411</v>
      </c>
      <c r="G653" s="35" t="s">
        <v>333</v>
      </c>
      <c r="H653" s="7">
        <f t="shared" si="36"/>
        <v>-2000</v>
      </c>
      <c r="I653" s="30">
        <v>4</v>
      </c>
      <c r="K653" s="23" t="s">
        <v>240</v>
      </c>
      <c r="L653">
        <v>15</v>
      </c>
      <c r="M653" s="2">
        <v>490</v>
      </c>
    </row>
    <row r="654" spans="2:13" ht="12.75">
      <c r="B654" s="201">
        <v>2000</v>
      </c>
      <c r="C654" s="1" t="s">
        <v>179</v>
      </c>
      <c r="D654" s="1" t="s">
        <v>252</v>
      </c>
      <c r="E654" s="1" t="s">
        <v>206</v>
      </c>
      <c r="F654" s="101" t="s">
        <v>411</v>
      </c>
      <c r="G654" s="35" t="s">
        <v>335</v>
      </c>
      <c r="H654" s="7">
        <f t="shared" si="36"/>
        <v>-4000</v>
      </c>
      <c r="I654" s="30">
        <v>4</v>
      </c>
      <c r="K654" t="s">
        <v>240</v>
      </c>
      <c r="L654">
        <v>15</v>
      </c>
      <c r="M654" s="2">
        <v>490</v>
      </c>
    </row>
    <row r="655" spans="1:13" s="75" customFormat="1" ht="12.75">
      <c r="A655" s="19"/>
      <c r="B655" s="210">
        <f>SUM(B653:B654)</f>
        <v>4000</v>
      </c>
      <c r="C655" s="19" t="s">
        <v>179</v>
      </c>
      <c r="D655" s="19"/>
      <c r="E655" s="19"/>
      <c r="F655" s="98"/>
      <c r="G655" s="26"/>
      <c r="H655" s="73">
        <v>0</v>
      </c>
      <c r="I655" s="74">
        <f>+B655/M655</f>
        <v>8.16326530612245</v>
      </c>
      <c r="M655" s="2">
        <v>490</v>
      </c>
    </row>
    <row r="656" spans="2:13" ht="12.75">
      <c r="B656" s="201"/>
      <c r="H656" s="7">
        <f t="shared" si="36"/>
        <v>0</v>
      </c>
      <c r="I656" s="30">
        <f t="shared" si="35"/>
        <v>0</v>
      </c>
      <c r="M656" s="2">
        <v>490</v>
      </c>
    </row>
    <row r="657" spans="2:13" ht="12.75">
      <c r="B657" s="201"/>
      <c r="H657" s="7">
        <f t="shared" si="36"/>
        <v>0</v>
      </c>
      <c r="I657" s="30">
        <f t="shared" si="35"/>
        <v>0</v>
      </c>
      <c r="M657" s="2">
        <v>490</v>
      </c>
    </row>
    <row r="658" spans="2:13" ht="12.75">
      <c r="B658" s="201">
        <v>5000</v>
      </c>
      <c r="C658" s="20" t="s">
        <v>398</v>
      </c>
      <c r="D658" s="1" t="s">
        <v>17</v>
      </c>
      <c r="E658" s="1" t="s">
        <v>267</v>
      </c>
      <c r="F658" s="101" t="s">
        <v>414</v>
      </c>
      <c r="G658" s="35" t="s">
        <v>335</v>
      </c>
      <c r="H658" s="7">
        <f t="shared" si="36"/>
        <v>-5000</v>
      </c>
      <c r="I658" s="30">
        <v>10</v>
      </c>
      <c r="K658" t="s">
        <v>240</v>
      </c>
      <c r="L658">
        <v>15</v>
      </c>
      <c r="M658" s="2">
        <v>490</v>
      </c>
    </row>
    <row r="659" spans="2:13" ht="12.75">
      <c r="B659" s="201">
        <v>5000</v>
      </c>
      <c r="C659" s="20" t="s">
        <v>398</v>
      </c>
      <c r="D659" s="1" t="s">
        <v>17</v>
      </c>
      <c r="E659" s="1" t="s">
        <v>267</v>
      </c>
      <c r="F659" s="101" t="s">
        <v>415</v>
      </c>
      <c r="G659" s="35" t="s">
        <v>335</v>
      </c>
      <c r="H659" s="7">
        <f t="shared" si="36"/>
        <v>-10000</v>
      </c>
      <c r="I659" s="30">
        <v>10</v>
      </c>
      <c r="K659" t="s">
        <v>240</v>
      </c>
      <c r="L659">
        <v>15</v>
      </c>
      <c r="M659" s="2">
        <v>490</v>
      </c>
    </row>
    <row r="660" spans="1:13" s="75" customFormat="1" ht="12.75">
      <c r="A660" s="19"/>
      <c r="B660" s="210">
        <f>SUM(B658:B659)</f>
        <v>10000</v>
      </c>
      <c r="C660" s="19"/>
      <c r="D660" s="19"/>
      <c r="E660" s="19" t="s">
        <v>267</v>
      </c>
      <c r="F660" s="98"/>
      <c r="G660" s="26"/>
      <c r="H660" s="73">
        <v>0</v>
      </c>
      <c r="I660" s="74">
        <f>+B660/M660</f>
        <v>20.408163265306122</v>
      </c>
      <c r="M660" s="2">
        <v>490</v>
      </c>
    </row>
    <row r="661" spans="2:13" ht="12.75">
      <c r="B661" s="201"/>
      <c r="H661" s="7">
        <f t="shared" si="36"/>
        <v>0</v>
      </c>
      <c r="I661" s="30">
        <f t="shared" si="35"/>
        <v>0</v>
      </c>
      <c r="M661" s="2">
        <v>490</v>
      </c>
    </row>
    <row r="662" spans="2:13" ht="12.75">
      <c r="B662" s="201"/>
      <c r="H662" s="7">
        <f t="shared" si="36"/>
        <v>0</v>
      </c>
      <c r="I662" s="30">
        <f t="shared" si="35"/>
        <v>0</v>
      </c>
      <c r="M662" s="2">
        <v>490</v>
      </c>
    </row>
    <row r="663" spans="2:13" ht="12.75">
      <c r="B663" s="201">
        <v>300</v>
      </c>
      <c r="C663" s="1" t="s">
        <v>416</v>
      </c>
      <c r="D663" s="1" t="s">
        <v>252</v>
      </c>
      <c r="E663" s="1" t="s">
        <v>24</v>
      </c>
      <c r="F663" s="101" t="s">
        <v>411</v>
      </c>
      <c r="G663" s="35" t="s">
        <v>333</v>
      </c>
      <c r="H663" s="7">
        <f t="shared" si="36"/>
        <v>-300</v>
      </c>
      <c r="I663" s="30">
        <f t="shared" si="35"/>
        <v>0.6122448979591837</v>
      </c>
      <c r="K663" s="23" t="s">
        <v>240</v>
      </c>
      <c r="L663">
        <v>15</v>
      </c>
      <c r="M663" s="2">
        <v>490</v>
      </c>
    </row>
    <row r="664" spans="1:13" s="75" customFormat="1" ht="12.75">
      <c r="A664" s="19"/>
      <c r="B664" s="210">
        <f>SUM(B663)</f>
        <v>300</v>
      </c>
      <c r="C664" s="19"/>
      <c r="D664" s="19"/>
      <c r="E664" s="19" t="s">
        <v>24</v>
      </c>
      <c r="F664" s="98"/>
      <c r="G664" s="26"/>
      <c r="H664" s="73">
        <v>0</v>
      </c>
      <c r="I664" s="74">
        <f>+B664/M664</f>
        <v>0.6122448979591837</v>
      </c>
      <c r="M664" s="2">
        <v>490</v>
      </c>
    </row>
    <row r="665" spans="2:13" ht="12.75">
      <c r="B665" s="201"/>
      <c r="H665" s="7">
        <f t="shared" si="36"/>
        <v>0</v>
      </c>
      <c r="I665" s="30">
        <f t="shared" si="35"/>
        <v>0</v>
      </c>
      <c r="M665" s="2">
        <v>490</v>
      </c>
    </row>
    <row r="666" spans="2:13" ht="12.75">
      <c r="B666" s="201"/>
      <c r="H666" s="7">
        <f t="shared" si="36"/>
        <v>0</v>
      </c>
      <c r="I666" s="30">
        <f t="shared" si="35"/>
        <v>0</v>
      </c>
      <c r="M666" s="2">
        <v>490</v>
      </c>
    </row>
    <row r="667" spans="2:13" ht="12.75">
      <c r="B667" s="201"/>
      <c r="H667" s="7">
        <f t="shared" si="36"/>
        <v>0</v>
      </c>
      <c r="I667" s="30">
        <f t="shared" si="35"/>
        <v>0</v>
      </c>
      <c r="M667" s="2">
        <v>490</v>
      </c>
    </row>
    <row r="668" spans="2:13" ht="12.75">
      <c r="B668" s="201"/>
      <c r="H668" s="7">
        <f t="shared" si="36"/>
        <v>0</v>
      </c>
      <c r="I668" s="30">
        <f t="shared" si="35"/>
        <v>0</v>
      </c>
      <c r="M668" s="2">
        <v>490</v>
      </c>
    </row>
    <row r="669" spans="1:13" s="75" customFormat="1" ht="12.75">
      <c r="A669" s="19"/>
      <c r="B669" s="210">
        <f>+B689+B709</f>
        <v>96900</v>
      </c>
      <c r="C669" s="71" t="s">
        <v>75</v>
      </c>
      <c r="D669" s="80" t="s">
        <v>76</v>
      </c>
      <c r="E669" s="71" t="s">
        <v>28</v>
      </c>
      <c r="F669" s="106" t="s">
        <v>67</v>
      </c>
      <c r="G669" s="72" t="s">
        <v>49</v>
      </c>
      <c r="H669" s="73"/>
      <c r="I669" s="74">
        <f>+B669/M669</f>
        <v>197.75510204081633</v>
      </c>
      <c r="J669" s="74"/>
      <c r="K669" s="74"/>
      <c r="M669" s="2">
        <v>490</v>
      </c>
    </row>
    <row r="670" spans="2:13" ht="12.75">
      <c r="B670" s="201"/>
      <c r="H670" s="7">
        <f t="shared" si="36"/>
        <v>0</v>
      </c>
      <c r="I670" s="30">
        <f>+B670/M670</f>
        <v>0</v>
      </c>
      <c r="M670" s="2">
        <v>490</v>
      </c>
    </row>
    <row r="671" spans="2:13" ht="12.75">
      <c r="B671" s="208">
        <v>2500</v>
      </c>
      <c r="C671" s="20" t="s">
        <v>30</v>
      </c>
      <c r="D671" s="20" t="s">
        <v>17</v>
      </c>
      <c r="E671" s="40" t="s">
        <v>240</v>
      </c>
      <c r="F671" s="101" t="s">
        <v>417</v>
      </c>
      <c r="G671" s="41" t="s">
        <v>162</v>
      </c>
      <c r="H671" s="7">
        <f t="shared" si="36"/>
        <v>-2500</v>
      </c>
      <c r="I671" s="30">
        <v>5</v>
      </c>
      <c r="K671" t="s">
        <v>30</v>
      </c>
      <c r="L671">
        <v>16</v>
      </c>
      <c r="M671" s="2">
        <v>490</v>
      </c>
    </row>
    <row r="672" spans="2:13" ht="12.75">
      <c r="B672" s="201">
        <v>2500</v>
      </c>
      <c r="C672" s="20" t="s">
        <v>30</v>
      </c>
      <c r="D672" s="20" t="s">
        <v>17</v>
      </c>
      <c r="E672" s="1" t="s">
        <v>240</v>
      </c>
      <c r="F672" s="101" t="s">
        <v>418</v>
      </c>
      <c r="G672" s="35" t="s">
        <v>419</v>
      </c>
      <c r="H672" s="7">
        <f t="shared" si="36"/>
        <v>-5000</v>
      </c>
      <c r="I672" s="30">
        <v>5</v>
      </c>
      <c r="K672" t="s">
        <v>30</v>
      </c>
      <c r="L672">
        <v>16</v>
      </c>
      <c r="M672" s="2">
        <v>490</v>
      </c>
    </row>
    <row r="673" spans="2:13" ht="12.75">
      <c r="B673" s="201">
        <v>2500</v>
      </c>
      <c r="C673" s="20" t="s">
        <v>30</v>
      </c>
      <c r="D673" s="20" t="s">
        <v>17</v>
      </c>
      <c r="E673" s="1" t="s">
        <v>240</v>
      </c>
      <c r="F673" s="101" t="s">
        <v>420</v>
      </c>
      <c r="G673" s="35" t="s">
        <v>421</v>
      </c>
      <c r="H673" s="7">
        <f t="shared" si="36"/>
        <v>-7500</v>
      </c>
      <c r="I673" s="30">
        <v>5</v>
      </c>
      <c r="K673" t="s">
        <v>30</v>
      </c>
      <c r="L673">
        <v>16</v>
      </c>
      <c r="M673" s="2">
        <v>490</v>
      </c>
    </row>
    <row r="674" spans="2:13" ht="12.75">
      <c r="B674" s="201">
        <v>5000</v>
      </c>
      <c r="C674" s="1" t="s">
        <v>30</v>
      </c>
      <c r="D674" s="20" t="s">
        <v>17</v>
      </c>
      <c r="E674" s="1" t="s">
        <v>240</v>
      </c>
      <c r="F674" s="101" t="s">
        <v>422</v>
      </c>
      <c r="G674" s="35" t="s">
        <v>164</v>
      </c>
      <c r="H674" s="7">
        <f t="shared" si="36"/>
        <v>-12500</v>
      </c>
      <c r="I674" s="30">
        <v>10</v>
      </c>
      <c r="K674" t="s">
        <v>30</v>
      </c>
      <c r="L674">
        <v>16</v>
      </c>
      <c r="M674" s="2">
        <v>490</v>
      </c>
    </row>
    <row r="675" spans="2:13" ht="12.75">
      <c r="B675" s="201">
        <v>5000</v>
      </c>
      <c r="C675" s="1" t="s">
        <v>30</v>
      </c>
      <c r="D675" s="20" t="s">
        <v>17</v>
      </c>
      <c r="E675" s="1" t="s">
        <v>240</v>
      </c>
      <c r="F675" s="101" t="s">
        <v>423</v>
      </c>
      <c r="G675" s="35" t="s">
        <v>166</v>
      </c>
      <c r="H675" s="7">
        <f t="shared" si="36"/>
        <v>-17500</v>
      </c>
      <c r="I675" s="30">
        <v>10</v>
      </c>
      <c r="K675" t="s">
        <v>30</v>
      </c>
      <c r="L675">
        <v>16</v>
      </c>
      <c r="M675" s="2">
        <v>490</v>
      </c>
    </row>
    <row r="676" spans="2:13" ht="12.75">
      <c r="B676" s="201">
        <v>5000</v>
      </c>
      <c r="C676" s="1" t="s">
        <v>30</v>
      </c>
      <c r="D676" s="20" t="s">
        <v>17</v>
      </c>
      <c r="E676" s="1" t="s">
        <v>240</v>
      </c>
      <c r="F676" s="101" t="s">
        <v>424</v>
      </c>
      <c r="G676" s="35" t="s">
        <v>186</v>
      </c>
      <c r="H676" s="7">
        <f t="shared" si="36"/>
        <v>-22500</v>
      </c>
      <c r="I676" s="30">
        <v>10</v>
      </c>
      <c r="K676" t="s">
        <v>30</v>
      </c>
      <c r="L676">
        <v>16</v>
      </c>
      <c r="M676" s="2">
        <v>490</v>
      </c>
    </row>
    <row r="677" spans="2:13" ht="12.75">
      <c r="B677" s="201">
        <v>2500</v>
      </c>
      <c r="C677" s="1" t="s">
        <v>30</v>
      </c>
      <c r="D677" s="20" t="s">
        <v>17</v>
      </c>
      <c r="E677" s="1" t="s">
        <v>240</v>
      </c>
      <c r="F677" s="101" t="s">
        <v>425</v>
      </c>
      <c r="G677" s="35" t="s">
        <v>193</v>
      </c>
      <c r="H677" s="7">
        <f t="shared" si="36"/>
        <v>-25000</v>
      </c>
      <c r="I677" s="30">
        <v>5</v>
      </c>
      <c r="K677" t="s">
        <v>30</v>
      </c>
      <c r="L677">
        <v>16</v>
      </c>
      <c r="M677" s="2">
        <v>490</v>
      </c>
    </row>
    <row r="678" spans="2:13" ht="12.75">
      <c r="B678" s="201">
        <v>5000</v>
      </c>
      <c r="C678" s="1" t="s">
        <v>30</v>
      </c>
      <c r="D678" s="1" t="s">
        <v>17</v>
      </c>
      <c r="E678" s="1" t="s">
        <v>240</v>
      </c>
      <c r="F678" s="101" t="s">
        <v>426</v>
      </c>
      <c r="G678" s="35" t="s">
        <v>427</v>
      </c>
      <c r="H678" s="7">
        <f t="shared" si="36"/>
        <v>-30000</v>
      </c>
      <c r="I678" s="30">
        <v>10</v>
      </c>
      <c r="K678" t="s">
        <v>30</v>
      </c>
      <c r="L678">
        <v>16</v>
      </c>
      <c r="M678" s="2">
        <v>490</v>
      </c>
    </row>
    <row r="679" spans="2:13" ht="12.75">
      <c r="B679" s="201">
        <v>2500</v>
      </c>
      <c r="C679" s="1" t="s">
        <v>30</v>
      </c>
      <c r="D679" s="1" t="s">
        <v>17</v>
      </c>
      <c r="E679" s="1" t="s">
        <v>245</v>
      </c>
      <c r="F679" s="101" t="s">
        <v>428</v>
      </c>
      <c r="G679" s="35" t="s">
        <v>286</v>
      </c>
      <c r="H679" s="7">
        <f t="shared" si="36"/>
        <v>-32500</v>
      </c>
      <c r="I679" s="30">
        <v>5</v>
      </c>
      <c r="K679" t="s">
        <v>30</v>
      </c>
      <c r="L679">
        <v>16</v>
      </c>
      <c r="M679" s="2">
        <v>490</v>
      </c>
    </row>
    <row r="680" spans="2:13" ht="12.75">
      <c r="B680" s="201">
        <v>7500</v>
      </c>
      <c r="C680" s="20" t="s">
        <v>30</v>
      </c>
      <c r="D680" s="1" t="s">
        <v>17</v>
      </c>
      <c r="E680" s="1" t="s">
        <v>240</v>
      </c>
      <c r="F680" s="101" t="s">
        <v>429</v>
      </c>
      <c r="G680" s="35" t="s">
        <v>286</v>
      </c>
      <c r="H680" s="7">
        <f t="shared" si="36"/>
        <v>-40000</v>
      </c>
      <c r="I680" s="30">
        <v>15</v>
      </c>
      <c r="K680" t="s">
        <v>30</v>
      </c>
      <c r="L680">
        <v>16</v>
      </c>
      <c r="M680" s="2">
        <v>490</v>
      </c>
    </row>
    <row r="681" spans="2:13" ht="12.75">
      <c r="B681" s="201">
        <v>2500</v>
      </c>
      <c r="C681" s="1" t="s">
        <v>30</v>
      </c>
      <c r="D681" s="1" t="s">
        <v>17</v>
      </c>
      <c r="E681" s="1" t="s">
        <v>240</v>
      </c>
      <c r="F681" s="101" t="s">
        <v>430</v>
      </c>
      <c r="G681" s="35" t="s">
        <v>288</v>
      </c>
      <c r="H681" s="7">
        <f t="shared" si="36"/>
        <v>-42500</v>
      </c>
      <c r="I681" s="30">
        <v>5</v>
      </c>
      <c r="K681" t="s">
        <v>30</v>
      </c>
      <c r="L681">
        <v>16</v>
      </c>
      <c r="M681" s="2">
        <v>490</v>
      </c>
    </row>
    <row r="682" spans="2:13" ht="12.75">
      <c r="B682" s="201">
        <v>5000</v>
      </c>
      <c r="C682" s="20" t="s">
        <v>30</v>
      </c>
      <c r="D682" s="1" t="s">
        <v>17</v>
      </c>
      <c r="E682" s="1" t="s">
        <v>240</v>
      </c>
      <c r="F682" s="101" t="s">
        <v>431</v>
      </c>
      <c r="G682" s="35" t="s">
        <v>290</v>
      </c>
      <c r="H682" s="7">
        <f t="shared" si="36"/>
        <v>-47500</v>
      </c>
      <c r="I682" s="30">
        <v>10</v>
      </c>
      <c r="K682" t="s">
        <v>30</v>
      </c>
      <c r="L682">
        <v>16</v>
      </c>
      <c r="M682" s="2">
        <v>490</v>
      </c>
    </row>
    <row r="683" spans="2:13" ht="12.75">
      <c r="B683" s="201">
        <v>10000</v>
      </c>
      <c r="C683" s="1" t="s">
        <v>30</v>
      </c>
      <c r="D683" s="1" t="s">
        <v>17</v>
      </c>
      <c r="E683" s="1" t="s">
        <v>240</v>
      </c>
      <c r="F683" s="101" t="s">
        <v>432</v>
      </c>
      <c r="G683" s="35" t="s">
        <v>301</v>
      </c>
      <c r="H683" s="7">
        <f t="shared" si="36"/>
        <v>-57500</v>
      </c>
      <c r="I683" s="30">
        <v>20</v>
      </c>
      <c r="K683" t="s">
        <v>30</v>
      </c>
      <c r="L683">
        <v>16</v>
      </c>
      <c r="M683" s="2">
        <v>490</v>
      </c>
    </row>
    <row r="684" spans="2:13" ht="12.75">
      <c r="B684" s="201">
        <v>3000</v>
      </c>
      <c r="C684" s="1" t="s">
        <v>30</v>
      </c>
      <c r="D684" s="1" t="s">
        <v>17</v>
      </c>
      <c r="E684" s="1" t="s">
        <v>245</v>
      </c>
      <c r="F684" s="101" t="s">
        <v>433</v>
      </c>
      <c r="G684" s="35" t="s">
        <v>301</v>
      </c>
      <c r="H684" s="7">
        <f t="shared" si="36"/>
        <v>-60500</v>
      </c>
      <c r="I684" s="30">
        <v>6</v>
      </c>
      <c r="K684" t="s">
        <v>30</v>
      </c>
      <c r="L684">
        <v>16</v>
      </c>
      <c r="M684" s="2">
        <v>490</v>
      </c>
    </row>
    <row r="685" spans="2:13" ht="12.75">
      <c r="B685" s="201">
        <v>5000</v>
      </c>
      <c r="C685" s="1" t="s">
        <v>30</v>
      </c>
      <c r="D685" s="1" t="s">
        <v>17</v>
      </c>
      <c r="E685" s="1" t="s">
        <v>240</v>
      </c>
      <c r="F685" s="101" t="s">
        <v>434</v>
      </c>
      <c r="G685" s="35" t="s">
        <v>325</v>
      </c>
      <c r="H685" s="7">
        <f t="shared" si="36"/>
        <v>-65500</v>
      </c>
      <c r="I685" s="30">
        <v>10</v>
      </c>
      <c r="K685" t="s">
        <v>30</v>
      </c>
      <c r="L685">
        <v>16</v>
      </c>
      <c r="M685" s="2">
        <v>490</v>
      </c>
    </row>
    <row r="686" spans="2:13" ht="12.75">
      <c r="B686" s="201">
        <v>7500</v>
      </c>
      <c r="C686" s="20" t="s">
        <v>30</v>
      </c>
      <c r="D686" s="1" t="s">
        <v>17</v>
      </c>
      <c r="E686" s="1" t="s">
        <v>240</v>
      </c>
      <c r="F686" s="101" t="s">
        <v>435</v>
      </c>
      <c r="G686" s="35" t="s">
        <v>327</v>
      </c>
      <c r="H686" s="7">
        <f t="shared" si="36"/>
        <v>-73000</v>
      </c>
      <c r="I686" s="30">
        <v>15</v>
      </c>
      <c r="K686" t="s">
        <v>30</v>
      </c>
      <c r="L686">
        <v>16</v>
      </c>
      <c r="M686" s="2">
        <v>490</v>
      </c>
    </row>
    <row r="687" spans="2:13" ht="12.75">
      <c r="B687" s="201">
        <v>2500</v>
      </c>
      <c r="C687" s="1" t="s">
        <v>30</v>
      </c>
      <c r="D687" s="1" t="s">
        <v>17</v>
      </c>
      <c r="E687" s="1" t="s">
        <v>240</v>
      </c>
      <c r="F687" s="101" t="s">
        <v>436</v>
      </c>
      <c r="G687" s="35" t="s">
        <v>329</v>
      </c>
      <c r="H687" s="7">
        <f t="shared" si="36"/>
        <v>-75500</v>
      </c>
      <c r="I687" s="30">
        <v>5</v>
      </c>
      <c r="K687" t="s">
        <v>30</v>
      </c>
      <c r="L687">
        <v>16</v>
      </c>
      <c r="M687" s="2">
        <v>490</v>
      </c>
    </row>
    <row r="688" spans="2:13" ht="12.75">
      <c r="B688" s="201">
        <v>2500</v>
      </c>
      <c r="C688" s="1" t="s">
        <v>30</v>
      </c>
      <c r="D688" s="1" t="s">
        <v>17</v>
      </c>
      <c r="E688" s="1" t="s">
        <v>240</v>
      </c>
      <c r="F688" s="101" t="s">
        <v>437</v>
      </c>
      <c r="G688" s="35" t="s">
        <v>331</v>
      </c>
      <c r="H688" s="7">
        <f t="shared" si="36"/>
        <v>-78000</v>
      </c>
      <c r="I688" s="30">
        <v>5</v>
      </c>
      <c r="K688" t="s">
        <v>30</v>
      </c>
      <c r="L688">
        <v>16</v>
      </c>
      <c r="M688" s="2">
        <v>490</v>
      </c>
    </row>
    <row r="689" spans="1:13" s="75" customFormat="1" ht="12.75">
      <c r="A689" s="19"/>
      <c r="B689" s="210">
        <f>SUM(B671:B688)</f>
        <v>78000</v>
      </c>
      <c r="C689" s="19" t="s">
        <v>30</v>
      </c>
      <c r="D689" s="19"/>
      <c r="E689" s="19"/>
      <c r="F689" s="98"/>
      <c r="G689" s="26"/>
      <c r="H689" s="73">
        <v>0</v>
      </c>
      <c r="I689" s="74">
        <f>+B689/M689</f>
        <v>159.18367346938774</v>
      </c>
      <c r="M689" s="2">
        <v>490</v>
      </c>
    </row>
    <row r="690" spans="2:13" ht="12.75">
      <c r="B690" s="201"/>
      <c r="H690" s="7">
        <f t="shared" si="36"/>
        <v>0</v>
      </c>
      <c r="I690" s="30">
        <f>+B690/M690</f>
        <v>0</v>
      </c>
      <c r="M690" s="2">
        <v>490</v>
      </c>
    </row>
    <row r="691" spans="2:13" ht="12.75">
      <c r="B691" s="201"/>
      <c r="H691" s="7">
        <f t="shared" si="36"/>
        <v>0</v>
      </c>
      <c r="I691" s="30">
        <f>+B691/M691</f>
        <v>0</v>
      </c>
      <c r="M691" s="2">
        <v>490</v>
      </c>
    </row>
    <row r="692" spans="2:13" ht="12.75">
      <c r="B692" s="208">
        <v>1000</v>
      </c>
      <c r="C692" s="1" t="s">
        <v>177</v>
      </c>
      <c r="D692" s="20" t="s">
        <v>252</v>
      </c>
      <c r="E692" s="1" t="s">
        <v>215</v>
      </c>
      <c r="F692" s="101" t="s">
        <v>438</v>
      </c>
      <c r="G692" s="39" t="s">
        <v>439</v>
      </c>
      <c r="H692" s="7">
        <f t="shared" si="36"/>
        <v>-1000</v>
      </c>
      <c r="I692" s="30">
        <v>2</v>
      </c>
      <c r="K692" t="s">
        <v>240</v>
      </c>
      <c r="L692">
        <v>16</v>
      </c>
      <c r="M692" s="2">
        <v>490</v>
      </c>
    </row>
    <row r="693" spans="2:13" ht="12.75">
      <c r="B693" s="208">
        <v>900</v>
      </c>
      <c r="C693" s="78" t="s">
        <v>177</v>
      </c>
      <c r="D693" s="20" t="s">
        <v>252</v>
      </c>
      <c r="E693" s="78" t="s">
        <v>215</v>
      </c>
      <c r="F693" s="101" t="s">
        <v>438</v>
      </c>
      <c r="G693" s="39" t="s">
        <v>440</v>
      </c>
      <c r="H693" s="7">
        <f t="shared" si="36"/>
        <v>-1900</v>
      </c>
      <c r="I693" s="30">
        <v>1.8</v>
      </c>
      <c r="K693" t="s">
        <v>240</v>
      </c>
      <c r="L693">
        <v>16</v>
      </c>
      <c r="M693" s="2">
        <v>490</v>
      </c>
    </row>
    <row r="694" spans="2:13" ht="12.75">
      <c r="B694" s="208">
        <v>1300</v>
      </c>
      <c r="C694" s="20" t="s">
        <v>177</v>
      </c>
      <c r="D694" s="20" t="s">
        <v>252</v>
      </c>
      <c r="E694" s="40" t="s">
        <v>215</v>
      </c>
      <c r="F694" s="101" t="s">
        <v>438</v>
      </c>
      <c r="G694" s="41" t="s">
        <v>441</v>
      </c>
      <c r="H694" s="7">
        <f t="shared" si="36"/>
        <v>-3200</v>
      </c>
      <c r="I694" s="30">
        <v>2.6</v>
      </c>
      <c r="K694" t="s">
        <v>240</v>
      </c>
      <c r="L694">
        <v>16</v>
      </c>
      <c r="M694" s="2">
        <v>490</v>
      </c>
    </row>
    <row r="695" spans="2:13" ht="12.75">
      <c r="B695" s="208">
        <v>1800</v>
      </c>
      <c r="C695" s="20" t="s">
        <v>177</v>
      </c>
      <c r="D695" s="20" t="s">
        <v>252</v>
      </c>
      <c r="E695" s="20" t="s">
        <v>215</v>
      </c>
      <c r="F695" s="101" t="s">
        <v>438</v>
      </c>
      <c r="G695" s="38" t="s">
        <v>442</v>
      </c>
      <c r="H695" s="7">
        <f t="shared" si="36"/>
        <v>-5000</v>
      </c>
      <c r="I695" s="30">
        <v>3.6</v>
      </c>
      <c r="K695" t="s">
        <v>240</v>
      </c>
      <c r="L695">
        <v>16</v>
      </c>
      <c r="M695" s="2">
        <v>490</v>
      </c>
    </row>
    <row r="696" spans="2:13" ht="12.75">
      <c r="B696" s="201">
        <v>1100</v>
      </c>
      <c r="C696" s="20" t="s">
        <v>177</v>
      </c>
      <c r="D696" s="20" t="s">
        <v>252</v>
      </c>
      <c r="E696" s="1" t="s">
        <v>215</v>
      </c>
      <c r="F696" s="101" t="s">
        <v>438</v>
      </c>
      <c r="G696" s="35" t="s">
        <v>443</v>
      </c>
      <c r="H696" s="7">
        <f aca="true" t="shared" si="37" ref="H696:H708">H695-B696</f>
        <v>-6100</v>
      </c>
      <c r="I696" s="30">
        <v>2.2</v>
      </c>
      <c r="K696" s="23" t="s">
        <v>240</v>
      </c>
      <c r="L696">
        <v>16</v>
      </c>
      <c r="M696" s="2">
        <v>490</v>
      </c>
    </row>
    <row r="697" spans="1:13" ht="12.75">
      <c r="A697" s="20"/>
      <c r="B697" s="208">
        <v>1000</v>
      </c>
      <c r="C697" s="20" t="s">
        <v>177</v>
      </c>
      <c r="D697" s="20" t="s">
        <v>252</v>
      </c>
      <c r="E697" s="20" t="s">
        <v>215</v>
      </c>
      <c r="F697" s="101" t="s">
        <v>438</v>
      </c>
      <c r="G697" s="38" t="s">
        <v>444</v>
      </c>
      <c r="H697" s="7">
        <f t="shared" si="37"/>
        <v>-7100</v>
      </c>
      <c r="I697" s="81">
        <v>2</v>
      </c>
      <c r="J697" s="23"/>
      <c r="K697" s="23" t="s">
        <v>240</v>
      </c>
      <c r="L697">
        <v>16</v>
      </c>
      <c r="M697" s="2">
        <v>490</v>
      </c>
    </row>
    <row r="698" spans="2:13" ht="12.75">
      <c r="B698" s="201">
        <v>900</v>
      </c>
      <c r="C698" s="1" t="s">
        <v>177</v>
      </c>
      <c r="D698" s="20" t="s">
        <v>252</v>
      </c>
      <c r="E698" s="1" t="s">
        <v>215</v>
      </c>
      <c r="F698" s="101" t="s">
        <v>438</v>
      </c>
      <c r="G698" s="35" t="s">
        <v>445</v>
      </c>
      <c r="H698" s="7">
        <f t="shared" si="37"/>
        <v>-8000</v>
      </c>
      <c r="I698" s="30">
        <v>1.8</v>
      </c>
      <c r="K698" s="23" t="s">
        <v>240</v>
      </c>
      <c r="L698">
        <v>16</v>
      </c>
      <c r="M698" s="2">
        <v>490</v>
      </c>
    </row>
    <row r="699" spans="2:13" ht="12.75">
      <c r="B699" s="287">
        <v>1300</v>
      </c>
      <c r="C699" s="288" t="s">
        <v>177</v>
      </c>
      <c r="D699" s="20" t="s">
        <v>252</v>
      </c>
      <c r="E699" s="288" t="s">
        <v>215</v>
      </c>
      <c r="F699" s="101" t="s">
        <v>438</v>
      </c>
      <c r="G699" s="35" t="s">
        <v>230</v>
      </c>
      <c r="H699" s="7">
        <f t="shared" si="37"/>
        <v>-9300</v>
      </c>
      <c r="I699" s="30">
        <v>2.6</v>
      </c>
      <c r="J699" s="289"/>
      <c r="K699" s="289" t="s">
        <v>240</v>
      </c>
      <c r="L699">
        <v>16</v>
      </c>
      <c r="M699" s="2">
        <v>490</v>
      </c>
    </row>
    <row r="700" spans="2:13" ht="12.75">
      <c r="B700" s="201">
        <v>1000</v>
      </c>
      <c r="C700" s="1" t="s">
        <v>177</v>
      </c>
      <c r="D700" s="20" t="s">
        <v>252</v>
      </c>
      <c r="E700" s="1" t="s">
        <v>215</v>
      </c>
      <c r="F700" s="101" t="s">
        <v>438</v>
      </c>
      <c r="G700" s="35" t="s">
        <v>446</v>
      </c>
      <c r="H700" s="7">
        <f t="shared" si="37"/>
        <v>-10300</v>
      </c>
      <c r="I700" s="30">
        <v>2</v>
      </c>
      <c r="K700" s="23" t="s">
        <v>240</v>
      </c>
      <c r="L700">
        <v>16</v>
      </c>
      <c r="M700" s="2">
        <v>490</v>
      </c>
    </row>
    <row r="701" spans="2:13" ht="12.75">
      <c r="B701" s="201">
        <v>900</v>
      </c>
      <c r="C701" s="1" t="s">
        <v>177</v>
      </c>
      <c r="D701" s="20" t="s">
        <v>252</v>
      </c>
      <c r="E701" s="1" t="s">
        <v>215</v>
      </c>
      <c r="F701" s="101" t="s">
        <v>438</v>
      </c>
      <c r="G701" s="35" t="s">
        <v>447</v>
      </c>
      <c r="H701" s="7">
        <f t="shared" si="37"/>
        <v>-11200</v>
      </c>
      <c r="I701" s="30">
        <v>1.8</v>
      </c>
      <c r="K701" s="23" t="s">
        <v>240</v>
      </c>
      <c r="L701">
        <v>16</v>
      </c>
      <c r="M701" s="2">
        <v>490</v>
      </c>
    </row>
    <row r="702" spans="2:13" ht="12.75">
      <c r="B702" s="201">
        <v>1000</v>
      </c>
      <c r="C702" s="1" t="s">
        <v>177</v>
      </c>
      <c r="D702" s="20" t="s">
        <v>252</v>
      </c>
      <c r="E702" s="1" t="s">
        <v>215</v>
      </c>
      <c r="F702" s="101" t="s">
        <v>438</v>
      </c>
      <c r="G702" s="35" t="s">
        <v>286</v>
      </c>
      <c r="H702" s="7">
        <f t="shared" si="37"/>
        <v>-12200</v>
      </c>
      <c r="I702" s="30">
        <v>2</v>
      </c>
      <c r="K702" s="23" t="s">
        <v>240</v>
      </c>
      <c r="L702">
        <v>16</v>
      </c>
      <c r="M702" s="2">
        <v>490</v>
      </c>
    </row>
    <row r="703" spans="2:13" ht="12.75">
      <c r="B703" s="201">
        <v>900</v>
      </c>
      <c r="C703" s="1" t="s">
        <v>177</v>
      </c>
      <c r="D703" s="20" t="s">
        <v>252</v>
      </c>
      <c r="E703" s="1" t="s">
        <v>215</v>
      </c>
      <c r="F703" s="101" t="s">
        <v>438</v>
      </c>
      <c r="G703" s="35" t="s">
        <v>288</v>
      </c>
      <c r="H703" s="7">
        <f t="shared" si="37"/>
        <v>-13100</v>
      </c>
      <c r="I703" s="30">
        <v>1.8</v>
      </c>
      <c r="K703" s="23" t="s">
        <v>240</v>
      </c>
      <c r="L703">
        <v>16</v>
      </c>
      <c r="M703" s="2">
        <v>490</v>
      </c>
    </row>
    <row r="704" spans="2:13" ht="12.75">
      <c r="B704" s="201">
        <v>1800</v>
      </c>
      <c r="C704" s="1" t="s">
        <v>177</v>
      </c>
      <c r="D704" s="20" t="s">
        <v>252</v>
      </c>
      <c r="E704" s="1" t="s">
        <v>215</v>
      </c>
      <c r="F704" s="101" t="s">
        <v>438</v>
      </c>
      <c r="G704" s="35" t="s">
        <v>290</v>
      </c>
      <c r="H704" s="7">
        <f t="shared" si="37"/>
        <v>-14900</v>
      </c>
      <c r="I704" s="30">
        <v>3.6</v>
      </c>
      <c r="K704" s="23" t="s">
        <v>240</v>
      </c>
      <c r="L704">
        <v>16</v>
      </c>
      <c r="M704" s="2">
        <v>490</v>
      </c>
    </row>
    <row r="705" spans="2:13" ht="12.75">
      <c r="B705" s="201">
        <v>1000</v>
      </c>
      <c r="C705" s="1" t="s">
        <v>177</v>
      </c>
      <c r="D705" s="20" t="s">
        <v>252</v>
      </c>
      <c r="E705" s="1" t="s">
        <v>215</v>
      </c>
      <c r="F705" s="101" t="s">
        <v>438</v>
      </c>
      <c r="G705" s="35" t="s">
        <v>301</v>
      </c>
      <c r="H705" s="7">
        <f t="shared" si="37"/>
        <v>-15900</v>
      </c>
      <c r="I705" s="30">
        <v>2</v>
      </c>
      <c r="K705" s="23" t="s">
        <v>240</v>
      </c>
      <c r="L705">
        <v>16</v>
      </c>
      <c r="M705" s="2">
        <v>490</v>
      </c>
    </row>
    <row r="706" spans="2:13" ht="12.75">
      <c r="B706" s="201">
        <v>1200</v>
      </c>
      <c r="C706" s="1" t="s">
        <v>177</v>
      </c>
      <c r="D706" s="20" t="s">
        <v>252</v>
      </c>
      <c r="E706" s="1" t="s">
        <v>215</v>
      </c>
      <c r="F706" s="101" t="s">
        <v>438</v>
      </c>
      <c r="G706" s="35" t="s">
        <v>325</v>
      </c>
      <c r="H706" s="7">
        <f t="shared" si="37"/>
        <v>-17100</v>
      </c>
      <c r="I706" s="30">
        <v>2.4</v>
      </c>
      <c r="K706" s="23" t="s">
        <v>240</v>
      </c>
      <c r="L706">
        <v>16</v>
      </c>
      <c r="M706" s="2">
        <v>490</v>
      </c>
    </row>
    <row r="707" spans="2:13" ht="12.75">
      <c r="B707" s="201">
        <v>1000</v>
      </c>
      <c r="C707" s="1" t="s">
        <v>177</v>
      </c>
      <c r="D707" s="20" t="s">
        <v>252</v>
      </c>
      <c r="E707" s="1" t="s">
        <v>215</v>
      </c>
      <c r="F707" s="101" t="s">
        <v>438</v>
      </c>
      <c r="G707" s="35" t="s">
        <v>327</v>
      </c>
      <c r="H707" s="7">
        <f t="shared" si="37"/>
        <v>-18100</v>
      </c>
      <c r="I707" s="30">
        <v>2</v>
      </c>
      <c r="K707" s="23" t="s">
        <v>240</v>
      </c>
      <c r="L707">
        <v>16</v>
      </c>
      <c r="M707" s="2">
        <v>490</v>
      </c>
    </row>
    <row r="708" spans="2:13" ht="12.75">
      <c r="B708" s="201">
        <v>800</v>
      </c>
      <c r="C708" s="1" t="s">
        <v>177</v>
      </c>
      <c r="D708" s="20" t="s">
        <v>252</v>
      </c>
      <c r="E708" s="1" t="s">
        <v>215</v>
      </c>
      <c r="F708" s="101" t="s">
        <v>438</v>
      </c>
      <c r="G708" s="35" t="s">
        <v>331</v>
      </c>
      <c r="H708" s="7">
        <f t="shared" si="37"/>
        <v>-18900</v>
      </c>
      <c r="I708" s="30">
        <v>1.6</v>
      </c>
      <c r="K708" s="23" t="s">
        <v>240</v>
      </c>
      <c r="L708">
        <v>16</v>
      </c>
      <c r="M708" s="2">
        <v>490</v>
      </c>
    </row>
    <row r="709" spans="1:13" s="75" customFormat="1" ht="12.75">
      <c r="A709" s="19"/>
      <c r="B709" s="210">
        <f>SUM(B692:B708)</f>
        <v>18900</v>
      </c>
      <c r="C709" s="19"/>
      <c r="D709" s="19"/>
      <c r="E709" s="19" t="s">
        <v>215</v>
      </c>
      <c r="F709" s="98"/>
      <c r="G709" s="26"/>
      <c r="H709" s="73">
        <v>0</v>
      </c>
      <c r="I709" s="74">
        <f>+B709/M709</f>
        <v>38.57142857142857</v>
      </c>
      <c r="M709" s="2">
        <v>490</v>
      </c>
    </row>
    <row r="710" spans="2:13" ht="12.75">
      <c r="B710" s="208"/>
      <c r="C710" s="20"/>
      <c r="D710" s="20"/>
      <c r="E710" s="40"/>
      <c r="G710" s="41"/>
      <c r="H710" s="7">
        <v>0</v>
      </c>
      <c r="I710" s="30">
        <f aca="true" t="shared" si="38" ref="I710:I747">+B710/M710</f>
        <v>0</v>
      </c>
      <c r="M710" s="2">
        <v>490</v>
      </c>
    </row>
    <row r="711" spans="2:13" ht="12.75">
      <c r="B711" s="208"/>
      <c r="C711" s="20"/>
      <c r="D711" s="20"/>
      <c r="E711" s="20"/>
      <c r="G711" s="38"/>
      <c r="H711" s="7">
        <f aca="true" t="shared" si="39" ref="H711:H747">H710-B711</f>
        <v>0</v>
      </c>
      <c r="I711" s="30">
        <f t="shared" si="38"/>
        <v>0</v>
      </c>
      <c r="M711" s="2">
        <v>490</v>
      </c>
    </row>
    <row r="712" spans="1:13" s="23" customFormat="1" ht="12.75">
      <c r="A712" s="20"/>
      <c r="B712" s="208"/>
      <c r="C712" s="20"/>
      <c r="D712" s="20"/>
      <c r="E712" s="20"/>
      <c r="F712" s="101"/>
      <c r="G712" s="38"/>
      <c r="H712" s="7">
        <f t="shared" si="39"/>
        <v>0</v>
      </c>
      <c r="I712" s="30">
        <f t="shared" si="38"/>
        <v>0</v>
      </c>
      <c r="M712" s="2">
        <v>490</v>
      </c>
    </row>
    <row r="713" spans="2:13" ht="12.75">
      <c r="B713" s="201"/>
      <c r="C713" s="20"/>
      <c r="D713" s="20"/>
      <c r="H713" s="7">
        <f t="shared" si="39"/>
        <v>0</v>
      </c>
      <c r="I713" s="30">
        <f t="shared" si="38"/>
        <v>0</v>
      </c>
      <c r="M713" s="2">
        <v>490</v>
      </c>
    </row>
    <row r="714" spans="1:13" s="75" customFormat="1" ht="12.75">
      <c r="A714" s="19"/>
      <c r="B714" s="210">
        <f>+B721+B725+B733+B740+B746</f>
        <v>30700</v>
      </c>
      <c r="C714" s="71" t="s">
        <v>77</v>
      </c>
      <c r="D714" s="80" t="s">
        <v>78</v>
      </c>
      <c r="E714" s="71" t="s">
        <v>70</v>
      </c>
      <c r="F714" s="106" t="s">
        <v>71</v>
      </c>
      <c r="G714" s="72" t="s">
        <v>58</v>
      </c>
      <c r="H714" s="73"/>
      <c r="I714" s="74">
        <f t="shared" si="38"/>
        <v>62.6530612244898</v>
      </c>
      <c r="J714" s="74"/>
      <c r="K714" s="74"/>
      <c r="M714" s="2">
        <v>490</v>
      </c>
    </row>
    <row r="715" spans="2:13" ht="12.75">
      <c r="B715" s="201"/>
      <c r="D715" s="20"/>
      <c r="H715" s="7">
        <f t="shared" si="39"/>
        <v>0</v>
      </c>
      <c r="I715" s="30">
        <f t="shared" si="38"/>
        <v>0</v>
      </c>
      <c r="M715" s="2">
        <v>490</v>
      </c>
    </row>
    <row r="716" spans="2:14" ht="12.75">
      <c r="B716" s="201">
        <v>2500</v>
      </c>
      <c r="C716" s="1" t="s">
        <v>30</v>
      </c>
      <c r="D716" s="1" t="s">
        <v>17</v>
      </c>
      <c r="E716" s="1" t="s">
        <v>218</v>
      </c>
      <c r="F716" s="101" t="s">
        <v>448</v>
      </c>
      <c r="G716" s="35" t="s">
        <v>288</v>
      </c>
      <c r="H716" s="7">
        <f t="shared" si="39"/>
        <v>-2500</v>
      </c>
      <c r="I716" s="30">
        <v>5</v>
      </c>
      <c r="K716" t="s">
        <v>30</v>
      </c>
      <c r="L716">
        <v>17</v>
      </c>
      <c r="M716" s="2">
        <v>490</v>
      </c>
      <c r="N716" s="297"/>
    </row>
    <row r="717" spans="2:13" ht="12.75">
      <c r="B717" s="201">
        <v>2500</v>
      </c>
      <c r="C717" s="1" t="s">
        <v>30</v>
      </c>
      <c r="D717" s="1" t="s">
        <v>17</v>
      </c>
      <c r="E717" s="1" t="s">
        <v>218</v>
      </c>
      <c r="F717" s="101" t="s">
        <v>449</v>
      </c>
      <c r="G717" s="35" t="s">
        <v>290</v>
      </c>
      <c r="H717" s="7">
        <f t="shared" si="39"/>
        <v>-5000</v>
      </c>
      <c r="I717" s="30">
        <v>5</v>
      </c>
      <c r="K717" t="s">
        <v>30</v>
      </c>
      <c r="L717">
        <v>17</v>
      </c>
      <c r="M717" s="2">
        <v>490</v>
      </c>
    </row>
    <row r="718" spans="2:13" ht="12.75">
      <c r="B718" s="201">
        <v>2500</v>
      </c>
      <c r="C718" s="1" t="s">
        <v>30</v>
      </c>
      <c r="D718" s="1" t="s">
        <v>17</v>
      </c>
      <c r="E718" s="1" t="s">
        <v>218</v>
      </c>
      <c r="F718" s="101" t="s">
        <v>450</v>
      </c>
      <c r="G718" s="35" t="s">
        <v>301</v>
      </c>
      <c r="H718" s="7">
        <f t="shared" si="39"/>
        <v>-7500</v>
      </c>
      <c r="I718" s="30">
        <v>5</v>
      </c>
      <c r="K718" t="s">
        <v>30</v>
      </c>
      <c r="L718">
        <v>17</v>
      </c>
      <c r="M718" s="2">
        <v>490</v>
      </c>
    </row>
    <row r="719" spans="2:13" ht="12.75">
      <c r="B719" s="201">
        <v>3000</v>
      </c>
      <c r="C719" s="1" t="s">
        <v>30</v>
      </c>
      <c r="D719" s="1" t="s">
        <v>17</v>
      </c>
      <c r="E719" s="1" t="s">
        <v>225</v>
      </c>
      <c r="F719" s="101" t="s">
        <v>451</v>
      </c>
      <c r="G719" s="35" t="s">
        <v>325</v>
      </c>
      <c r="H719" s="7">
        <f t="shared" si="39"/>
        <v>-10500</v>
      </c>
      <c r="I719" s="30">
        <v>6</v>
      </c>
      <c r="K719" t="s">
        <v>30</v>
      </c>
      <c r="L719">
        <v>17</v>
      </c>
      <c r="M719" s="2">
        <v>490</v>
      </c>
    </row>
    <row r="720" spans="2:13" ht="12.75">
      <c r="B720" s="201">
        <v>3000</v>
      </c>
      <c r="C720" s="1" t="s">
        <v>30</v>
      </c>
      <c r="D720" s="1" t="s">
        <v>17</v>
      </c>
      <c r="E720" s="1" t="s">
        <v>225</v>
      </c>
      <c r="F720" s="101" t="s">
        <v>452</v>
      </c>
      <c r="G720" s="35" t="s">
        <v>327</v>
      </c>
      <c r="H720" s="7">
        <f t="shared" si="39"/>
        <v>-13500</v>
      </c>
      <c r="I720" s="30">
        <v>6</v>
      </c>
      <c r="K720" t="s">
        <v>30</v>
      </c>
      <c r="L720">
        <v>17</v>
      </c>
      <c r="M720" s="2">
        <v>490</v>
      </c>
    </row>
    <row r="721" spans="1:13" s="75" customFormat="1" ht="12.75">
      <c r="A721" s="19"/>
      <c r="B721" s="210">
        <f>SUM(B716:B720)</f>
        <v>13500</v>
      </c>
      <c r="C721" s="19" t="s">
        <v>30</v>
      </c>
      <c r="D721" s="19"/>
      <c r="E721" s="19"/>
      <c r="F721" s="98"/>
      <c r="G721" s="26"/>
      <c r="H721" s="73">
        <v>0</v>
      </c>
      <c r="I721" s="74">
        <f t="shared" si="38"/>
        <v>27.551020408163264</v>
      </c>
      <c r="M721" s="2">
        <v>490</v>
      </c>
    </row>
    <row r="722" spans="2:13" ht="12.75">
      <c r="B722" s="201"/>
      <c r="D722" s="20"/>
      <c r="H722" s="7">
        <f t="shared" si="39"/>
        <v>0</v>
      </c>
      <c r="I722" s="30">
        <f t="shared" si="38"/>
        <v>0</v>
      </c>
      <c r="M722" s="2">
        <v>490</v>
      </c>
    </row>
    <row r="723" spans="2:13" ht="12.75">
      <c r="B723" s="201"/>
      <c r="D723" s="20"/>
      <c r="H723" s="7">
        <f t="shared" si="39"/>
        <v>0</v>
      </c>
      <c r="I723" s="30">
        <f t="shared" si="38"/>
        <v>0</v>
      </c>
      <c r="J723" s="23"/>
      <c r="M723" s="2">
        <v>490</v>
      </c>
    </row>
    <row r="724" spans="2:13" ht="12.75">
      <c r="B724" s="201">
        <v>800</v>
      </c>
      <c r="C724" s="1" t="s">
        <v>453</v>
      </c>
      <c r="D724" s="20" t="s">
        <v>17</v>
      </c>
      <c r="E724" s="1" t="s">
        <v>168</v>
      </c>
      <c r="F724" s="101" t="s">
        <v>454</v>
      </c>
      <c r="G724" s="35" t="s">
        <v>290</v>
      </c>
      <c r="H724" s="7">
        <f t="shared" si="39"/>
        <v>-800</v>
      </c>
      <c r="I724" s="30">
        <f t="shared" si="38"/>
        <v>1.6326530612244898</v>
      </c>
      <c r="J724" s="23"/>
      <c r="K724" t="s">
        <v>218</v>
      </c>
      <c r="L724">
        <v>17</v>
      </c>
      <c r="M724" s="2">
        <v>490</v>
      </c>
    </row>
    <row r="725" spans="1:13" s="75" customFormat="1" ht="12.75">
      <c r="A725" s="19"/>
      <c r="B725" s="210">
        <f>SUM(B724)</f>
        <v>800</v>
      </c>
      <c r="C725" s="19" t="s">
        <v>961</v>
      </c>
      <c r="D725" s="19"/>
      <c r="E725" s="19"/>
      <c r="F725" s="98"/>
      <c r="G725" s="26"/>
      <c r="H725" s="73">
        <v>0</v>
      </c>
      <c r="I725" s="74">
        <f t="shared" si="38"/>
        <v>1.6326530612244898</v>
      </c>
      <c r="M725" s="2">
        <v>490</v>
      </c>
    </row>
    <row r="726" spans="2:13" ht="12.75">
      <c r="B726" s="201"/>
      <c r="D726" s="20"/>
      <c r="H726" s="7">
        <f t="shared" si="39"/>
        <v>0</v>
      </c>
      <c r="I726" s="30">
        <f t="shared" si="38"/>
        <v>0</v>
      </c>
      <c r="M726" s="2">
        <v>490</v>
      </c>
    </row>
    <row r="727" spans="2:13" ht="12.75">
      <c r="B727" s="201"/>
      <c r="D727" s="20"/>
      <c r="H727" s="7">
        <f t="shared" si="39"/>
        <v>0</v>
      </c>
      <c r="I727" s="30">
        <f t="shared" si="38"/>
        <v>0</v>
      </c>
      <c r="M727" s="2">
        <v>490</v>
      </c>
    </row>
    <row r="728" spans="2:13" ht="12.75">
      <c r="B728" s="201">
        <v>800</v>
      </c>
      <c r="C728" s="1" t="s">
        <v>177</v>
      </c>
      <c r="D728" s="20" t="s">
        <v>17</v>
      </c>
      <c r="E728" s="1" t="s">
        <v>215</v>
      </c>
      <c r="F728" s="101" t="s">
        <v>455</v>
      </c>
      <c r="G728" s="35" t="s">
        <v>288</v>
      </c>
      <c r="H728" s="7">
        <f t="shared" si="39"/>
        <v>-800</v>
      </c>
      <c r="I728" s="30">
        <v>1.6</v>
      </c>
      <c r="K728" t="s">
        <v>218</v>
      </c>
      <c r="L728">
        <v>17</v>
      </c>
      <c r="M728" s="2">
        <v>490</v>
      </c>
    </row>
    <row r="729" spans="2:13" ht="12.75">
      <c r="B729" s="201">
        <v>500</v>
      </c>
      <c r="C729" s="1" t="s">
        <v>177</v>
      </c>
      <c r="D729" s="20" t="s">
        <v>17</v>
      </c>
      <c r="E729" s="1" t="s">
        <v>215</v>
      </c>
      <c r="F729" s="101" t="s">
        <v>455</v>
      </c>
      <c r="G729" s="35" t="s">
        <v>290</v>
      </c>
      <c r="H729" s="7">
        <f t="shared" si="39"/>
        <v>-1300</v>
      </c>
      <c r="I729" s="30">
        <v>1</v>
      </c>
      <c r="K729" t="s">
        <v>218</v>
      </c>
      <c r="L729">
        <v>17</v>
      </c>
      <c r="M729" s="2">
        <v>490</v>
      </c>
    </row>
    <row r="730" spans="2:13" ht="12.75">
      <c r="B730" s="201">
        <v>1600</v>
      </c>
      <c r="C730" s="1" t="s">
        <v>177</v>
      </c>
      <c r="D730" s="20" t="s">
        <v>17</v>
      </c>
      <c r="E730" s="1" t="s">
        <v>215</v>
      </c>
      <c r="F730" s="101" t="s">
        <v>455</v>
      </c>
      <c r="G730" s="35" t="s">
        <v>301</v>
      </c>
      <c r="H730" s="7">
        <f t="shared" si="39"/>
        <v>-2900</v>
      </c>
      <c r="I730" s="30">
        <v>3.2</v>
      </c>
      <c r="K730" t="s">
        <v>218</v>
      </c>
      <c r="L730">
        <v>17</v>
      </c>
      <c r="M730" s="2">
        <v>490</v>
      </c>
    </row>
    <row r="731" spans="2:13" ht="12.75">
      <c r="B731" s="201">
        <v>1400</v>
      </c>
      <c r="C731" s="1" t="s">
        <v>177</v>
      </c>
      <c r="D731" s="20" t="s">
        <v>17</v>
      </c>
      <c r="E731" s="1" t="s">
        <v>215</v>
      </c>
      <c r="F731" s="101" t="s">
        <v>455</v>
      </c>
      <c r="G731" s="35" t="s">
        <v>325</v>
      </c>
      <c r="H731" s="7">
        <f t="shared" si="39"/>
        <v>-4300</v>
      </c>
      <c r="I731" s="30">
        <v>2.8</v>
      </c>
      <c r="K731" t="s">
        <v>218</v>
      </c>
      <c r="L731">
        <v>17</v>
      </c>
      <c r="M731" s="2">
        <v>490</v>
      </c>
    </row>
    <row r="732" spans="2:13" ht="12.75">
      <c r="B732" s="201">
        <v>1100</v>
      </c>
      <c r="C732" s="1" t="s">
        <v>177</v>
      </c>
      <c r="D732" s="20" t="s">
        <v>17</v>
      </c>
      <c r="E732" s="1" t="s">
        <v>215</v>
      </c>
      <c r="F732" s="101" t="s">
        <v>455</v>
      </c>
      <c r="G732" s="35" t="s">
        <v>327</v>
      </c>
      <c r="H732" s="7">
        <f t="shared" si="39"/>
        <v>-5400</v>
      </c>
      <c r="I732" s="30">
        <v>2.2</v>
      </c>
      <c r="K732" t="s">
        <v>218</v>
      </c>
      <c r="L732">
        <v>17</v>
      </c>
      <c r="M732" s="2">
        <v>490</v>
      </c>
    </row>
    <row r="733" spans="1:13" s="75" customFormat="1" ht="12.75">
      <c r="A733" s="19"/>
      <c r="B733" s="210">
        <f>SUM(B728:B732)</f>
        <v>5400</v>
      </c>
      <c r="C733" s="19"/>
      <c r="D733" s="19"/>
      <c r="E733" s="19" t="s">
        <v>215</v>
      </c>
      <c r="F733" s="98"/>
      <c r="G733" s="26"/>
      <c r="H733" s="73">
        <v>0</v>
      </c>
      <c r="I733" s="74">
        <f t="shared" si="38"/>
        <v>11.020408163265307</v>
      </c>
      <c r="M733" s="2">
        <v>490</v>
      </c>
    </row>
    <row r="734" spans="2:13" ht="12.75">
      <c r="B734" s="201"/>
      <c r="D734" s="20"/>
      <c r="H734" s="7">
        <f t="shared" si="39"/>
        <v>0</v>
      </c>
      <c r="I734" s="30">
        <f t="shared" si="38"/>
        <v>0</v>
      </c>
      <c r="M734" s="2">
        <v>490</v>
      </c>
    </row>
    <row r="735" spans="2:13" ht="12.75">
      <c r="B735" s="201"/>
      <c r="D735" s="20"/>
      <c r="H735" s="7">
        <f t="shared" si="39"/>
        <v>0</v>
      </c>
      <c r="I735" s="30">
        <f t="shared" si="38"/>
        <v>0</v>
      </c>
      <c r="J735" s="23"/>
      <c r="M735" s="2">
        <v>490</v>
      </c>
    </row>
    <row r="736" spans="2:13" ht="12.75">
      <c r="B736" s="201">
        <v>2000</v>
      </c>
      <c r="C736" s="1" t="s">
        <v>179</v>
      </c>
      <c r="D736" s="20" t="s">
        <v>17</v>
      </c>
      <c r="E736" s="1" t="s">
        <v>168</v>
      </c>
      <c r="F736" s="101" t="s">
        <v>455</v>
      </c>
      <c r="G736" s="35" t="s">
        <v>290</v>
      </c>
      <c r="H736" s="7">
        <f t="shared" si="39"/>
        <v>-2000</v>
      </c>
      <c r="I736" s="30">
        <v>4</v>
      </c>
      <c r="K736" t="s">
        <v>218</v>
      </c>
      <c r="L736">
        <v>17</v>
      </c>
      <c r="M736" s="2">
        <v>490</v>
      </c>
    </row>
    <row r="737" spans="2:13" ht="12.75">
      <c r="B737" s="201">
        <v>2000</v>
      </c>
      <c r="C737" s="1" t="s">
        <v>179</v>
      </c>
      <c r="D737" s="20" t="s">
        <v>17</v>
      </c>
      <c r="E737" s="1" t="s">
        <v>168</v>
      </c>
      <c r="F737" s="101" t="s">
        <v>455</v>
      </c>
      <c r="G737" s="35" t="s">
        <v>301</v>
      </c>
      <c r="H737" s="7">
        <f t="shared" si="39"/>
        <v>-4000</v>
      </c>
      <c r="I737" s="30">
        <v>4</v>
      </c>
      <c r="K737" t="s">
        <v>218</v>
      </c>
      <c r="L737">
        <v>17</v>
      </c>
      <c r="M737" s="2">
        <v>490</v>
      </c>
    </row>
    <row r="738" spans="2:13" ht="12.75">
      <c r="B738" s="201">
        <v>2000</v>
      </c>
      <c r="C738" s="1" t="s">
        <v>179</v>
      </c>
      <c r="D738" s="20" t="s">
        <v>17</v>
      </c>
      <c r="E738" s="1" t="s">
        <v>168</v>
      </c>
      <c r="F738" s="101" t="s">
        <v>455</v>
      </c>
      <c r="G738" s="35" t="s">
        <v>325</v>
      </c>
      <c r="H738" s="7">
        <f t="shared" si="39"/>
        <v>-6000</v>
      </c>
      <c r="I738" s="30">
        <v>4</v>
      </c>
      <c r="J738" t="s">
        <v>456</v>
      </c>
      <c r="K738" t="s">
        <v>218</v>
      </c>
      <c r="L738">
        <v>17</v>
      </c>
      <c r="M738" s="2">
        <v>490</v>
      </c>
    </row>
    <row r="739" spans="2:13" ht="12.75">
      <c r="B739" s="201">
        <v>2000</v>
      </c>
      <c r="C739" s="1" t="s">
        <v>179</v>
      </c>
      <c r="D739" s="20" t="s">
        <v>17</v>
      </c>
      <c r="E739" s="1" t="s">
        <v>168</v>
      </c>
      <c r="F739" s="101" t="s">
        <v>455</v>
      </c>
      <c r="G739" s="35" t="s">
        <v>327</v>
      </c>
      <c r="H739" s="7">
        <f t="shared" si="39"/>
        <v>-8000</v>
      </c>
      <c r="I739" s="30">
        <v>4</v>
      </c>
      <c r="K739" t="s">
        <v>218</v>
      </c>
      <c r="L739">
        <v>17</v>
      </c>
      <c r="M739" s="2">
        <v>490</v>
      </c>
    </row>
    <row r="740" spans="1:13" s="75" customFormat="1" ht="12.75">
      <c r="A740" s="19"/>
      <c r="B740" s="210">
        <f>SUM(B736:B739)</f>
        <v>8000</v>
      </c>
      <c r="C740" s="19" t="s">
        <v>179</v>
      </c>
      <c r="D740" s="19"/>
      <c r="E740" s="19"/>
      <c r="F740" s="98"/>
      <c r="G740" s="26"/>
      <c r="H740" s="73">
        <v>0</v>
      </c>
      <c r="I740" s="74">
        <f t="shared" si="38"/>
        <v>16.3265306122449</v>
      </c>
      <c r="M740" s="2">
        <v>490</v>
      </c>
    </row>
    <row r="741" spans="2:13" ht="12.75">
      <c r="B741" s="201"/>
      <c r="D741" s="20"/>
      <c r="H741" s="7">
        <f t="shared" si="39"/>
        <v>0</v>
      </c>
      <c r="I741" s="30">
        <f t="shared" si="38"/>
        <v>0</v>
      </c>
      <c r="M741" s="2">
        <v>490</v>
      </c>
    </row>
    <row r="742" spans="2:13" ht="12.75">
      <c r="B742" s="201"/>
      <c r="D742" s="20"/>
      <c r="H742" s="7">
        <f t="shared" si="39"/>
        <v>0</v>
      </c>
      <c r="I742" s="30">
        <f t="shared" si="38"/>
        <v>0</v>
      </c>
      <c r="M742" s="2">
        <v>490</v>
      </c>
    </row>
    <row r="743" spans="2:13" ht="12.75">
      <c r="B743" s="201">
        <v>1000</v>
      </c>
      <c r="C743" s="1" t="s">
        <v>180</v>
      </c>
      <c r="D743" s="20" t="s">
        <v>17</v>
      </c>
      <c r="E743" s="1" t="s">
        <v>181</v>
      </c>
      <c r="F743" s="101" t="s">
        <v>455</v>
      </c>
      <c r="G743" s="35" t="s">
        <v>290</v>
      </c>
      <c r="H743" s="7">
        <f t="shared" si="39"/>
        <v>-1000</v>
      </c>
      <c r="I743" s="30">
        <v>2</v>
      </c>
      <c r="K743" t="s">
        <v>218</v>
      </c>
      <c r="L743">
        <v>17</v>
      </c>
      <c r="M743" s="2">
        <v>490</v>
      </c>
    </row>
    <row r="744" spans="2:13" ht="12.75">
      <c r="B744" s="201">
        <v>1000</v>
      </c>
      <c r="C744" s="1" t="s">
        <v>180</v>
      </c>
      <c r="D744" s="20" t="s">
        <v>17</v>
      </c>
      <c r="E744" s="1" t="s">
        <v>181</v>
      </c>
      <c r="F744" s="101" t="s">
        <v>455</v>
      </c>
      <c r="G744" s="35" t="s">
        <v>301</v>
      </c>
      <c r="H744" s="7">
        <f t="shared" si="39"/>
        <v>-2000</v>
      </c>
      <c r="I744" s="30">
        <v>2</v>
      </c>
      <c r="J744" s="23"/>
      <c r="K744" t="s">
        <v>218</v>
      </c>
      <c r="L744">
        <v>17</v>
      </c>
      <c r="M744" s="2">
        <v>490</v>
      </c>
    </row>
    <row r="745" spans="2:13" ht="12.75">
      <c r="B745" s="201">
        <v>1000</v>
      </c>
      <c r="C745" s="1" t="s">
        <v>180</v>
      </c>
      <c r="D745" s="20" t="s">
        <v>17</v>
      </c>
      <c r="E745" s="1" t="s">
        <v>181</v>
      </c>
      <c r="F745" s="101" t="s">
        <v>455</v>
      </c>
      <c r="G745" s="35" t="s">
        <v>325</v>
      </c>
      <c r="H745" s="7">
        <f t="shared" si="39"/>
        <v>-3000</v>
      </c>
      <c r="I745" s="30">
        <v>2</v>
      </c>
      <c r="J745" s="23"/>
      <c r="K745" t="s">
        <v>218</v>
      </c>
      <c r="L745">
        <v>17</v>
      </c>
      <c r="M745" s="2">
        <v>490</v>
      </c>
    </row>
    <row r="746" spans="1:13" s="75" customFormat="1" ht="12.75">
      <c r="A746" s="19"/>
      <c r="B746" s="210">
        <f>SUM(B743:B745)</f>
        <v>3000</v>
      </c>
      <c r="C746" s="19"/>
      <c r="D746" s="19"/>
      <c r="E746" s="19" t="s">
        <v>181</v>
      </c>
      <c r="F746" s="98"/>
      <c r="G746" s="26"/>
      <c r="H746" s="73">
        <v>0</v>
      </c>
      <c r="I746" s="74">
        <f t="shared" si="38"/>
        <v>6.122448979591836</v>
      </c>
      <c r="M746" s="2">
        <v>490</v>
      </c>
    </row>
    <row r="747" spans="2:13" ht="12.75">
      <c r="B747" s="201"/>
      <c r="D747" s="20"/>
      <c r="H747" s="7">
        <f t="shared" si="39"/>
        <v>0</v>
      </c>
      <c r="I747" s="30">
        <f t="shared" si="38"/>
        <v>0</v>
      </c>
      <c r="M747" s="2">
        <v>490</v>
      </c>
    </row>
    <row r="748" spans="2:13" ht="12.75">
      <c r="B748" s="201"/>
      <c r="D748" s="20"/>
      <c r="H748" s="7">
        <f>H747-B748</f>
        <v>0</v>
      </c>
      <c r="I748" s="30">
        <f>+B748/M748</f>
        <v>0</v>
      </c>
      <c r="M748" s="2">
        <v>490</v>
      </c>
    </row>
    <row r="749" spans="2:13" ht="12.75">
      <c r="B749" s="201"/>
      <c r="D749" s="20"/>
      <c r="H749" s="7">
        <f>H748-B749</f>
        <v>0</v>
      </c>
      <c r="I749" s="30">
        <f>+B749/M749</f>
        <v>0</v>
      </c>
      <c r="M749" s="2">
        <v>490</v>
      </c>
    </row>
    <row r="750" spans="2:13" ht="12.75">
      <c r="B750" s="208"/>
      <c r="D750" s="20"/>
      <c r="H750" s="7">
        <f>H749-B750</f>
        <v>0</v>
      </c>
      <c r="I750" s="30">
        <f>+B750/M750</f>
        <v>0</v>
      </c>
      <c r="M750" s="2">
        <v>490</v>
      </c>
    </row>
    <row r="751" spans="1:13" s="23" customFormat="1" ht="12.75">
      <c r="A751" s="20"/>
      <c r="B751" s="208">
        <v>25000</v>
      </c>
      <c r="C751" s="20" t="s">
        <v>457</v>
      </c>
      <c r="D751" s="20" t="s">
        <v>17</v>
      </c>
      <c r="E751" s="20" t="s">
        <v>24</v>
      </c>
      <c r="F751" s="38" t="s">
        <v>458</v>
      </c>
      <c r="G751" s="38" t="s">
        <v>459</v>
      </c>
      <c r="H751" s="7">
        <f>H750-B751</f>
        <v>-25000</v>
      </c>
      <c r="I751" s="81">
        <f>+B751/M751</f>
        <v>51.02040816326531</v>
      </c>
      <c r="K751" s="23" t="s">
        <v>460</v>
      </c>
      <c r="M751" s="2">
        <v>490</v>
      </c>
    </row>
    <row r="752" spans="1:13" s="75" customFormat="1" ht="12.75">
      <c r="A752" s="19"/>
      <c r="B752" s="210">
        <f>SUM(B751)</f>
        <v>25000</v>
      </c>
      <c r="C752" s="19" t="s">
        <v>1</v>
      </c>
      <c r="D752" s="19"/>
      <c r="E752" s="19"/>
      <c r="F752" s="98"/>
      <c r="G752" s="26"/>
      <c r="H752" s="73">
        <v>0</v>
      </c>
      <c r="I752" s="74">
        <f>+B752/M752</f>
        <v>51.02040816326531</v>
      </c>
      <c r="M752" s="2">
        <v>490</v>
      </c>
    </row>
    <row r="753" spans="1:13" s="23" customFormat="1" ht="12.75">
      <c r="A753" s="1"/>
      <c r="B753" s="201"/>
      <c r="C753" s="1"/>
      <c r="D753" s="1"/>
      <c r="E753" s="1"/>
      <c r="F753" s="101"/>
      <c r="G753" s="35"/>
      <c r="H753" s="7">
        <f>H752-B753</f>
        <v>0</v>
      </c>
      <c r="I753" s="30">
        <f aca="true" t="shared" si="40" ref="I753:I768">+B753/M753</f>
        <v>0</v>
      </c>
      <c r="J753"/>
      <c r="K753"/>
      <c r="L753"/>
      <c r="M753" s="2">
        <v>490</v>
      </c>
    </row>
    <row r="754" spans="1:13" s="23" customFormat="1" ht="12.75">
      <c r="A754" s="1"/>
      <c r="B754" s="201"/>
      <c r="C754" s="1"/>
      <c r="D754" s="1"/>
      <c r="E754" s="1"/>
      <c r="F754" s="101"/>
      <c r="G754" s="35"/>
      <c r="H754" s="7">
        <f>H753-B754</f>
        <v>0</v>
      </c>
      <c r="I754" s="30">
        <f>+B754/M754</f>
        <v>0</v>
      </c>
      <c r="K754"/>
      <c r="L754"/>
      <c r="M754" s="2">
        <v>490</v>
      </c>
    </row>
    <row r="755" spans="1:13" s="23" customFormat="1" ht="12.75">
      <c r="A755" s="20"/>
      <c r="B755" s="208">
        <v>170000</v>
      </c>
      <c r="C755" s="1" t="s">
        <v>240</v>
      </c>
      <c r="D755" s="1" t="s">
        <v>17</v>
      </c>
      <c r="E755" s="20"/>
      <c r="F755" s="104" t="s">
        <v>461</v>
      </c>
      <c r="G755" s="38" t="s">
        <v>286</v>
      </c>
      <c r="H755" s="7">
        <f>H754-B755</f>
        <v>-170000</v>
      </c>
      <c r="I755" s="30">
        <f>+B755/M755</f>
        <v>346.9387755102041</v>
      </c>
      <c r="M755" s="2">
        <v>490</v>
      </c>
    </row>
    <row r="756" spans="1:13" ht="12.75">
      <c r="A756" s="20"/>
      <c r="B756" s="208">
        <v>22015</v>
      </c>
      <c r="C756" s="1" t="s">
        <v>240</v>
      </c>
      <c r="D756" s="1" t="s">
        <v>17</v>
      </c>
      <c r="E756" s="20" t="s">
        <v>462</v>
      </c>
      <c r="F756" s="104"/>
      <c r="G756" s="38" t="s">
        <v>286</v>
      </c>
      <c r="H756" s="7">
        <f aca="true" t="shared" si="41" ref="H756:H761">H755-B756</f>
        <v>-192015</v>
      </c>
      <c r="I756" s="30">
        <f t="shared" si="40"/>
        <v>44.92857142857143</v>
      </c>
      <c r="J756" s="23"/>
      <c r="K756" s="23"/>
      <c r="L756" s="23"/>
      <c r="M756" s="2">
        <v>490</v>
      </c>
    </row>
    <row r="757" spans="1:13" ht="12.75">
      <c r="A757" s="20"/>
      <c r="B757" s="208">
        <v>60000</v>
      </c>
      <c r="C757" s="1" t="s">
        <v>240</v>
      </c>
      <c r="D757" s="1" t="s">
        <v>17</v>
      </c>
      <c r="E757" s="20" t="s">
        <v>463</v>
      </c>
      <c r="F757" s="104"/>
      <c r="G757" s="38" t="s">
        <v>286</v>
      </c>
      <c r="H757" s="7">
        <f t="shared" si="41"/>
        <v>-252015</v>
      </c>
      <c r="I757" s="30">
        <f>+B757/M757</f>
        <v>122.44897959183673</v>
      </c>
      <c r="J757" s="23"/>
      <c r="K757" s="23"/>
      <c r="L757" s="23"/>
      <c r="M757" s="2">
        <v>490</v>
      </c>
    </row>
    <row r="758" spans="1:13" s="23" customFormat="1" ht="12.75">
      <c r="A758" s="20"/>
      <c r="B758" s="208">
        <v>120000</v>
      </c>
      <c r="C758" s="20" t="s">
        <v>160</v>
      </c>
      <c r="D758" s="1" t="s">
        <v>17</v>
      </c>
      <c r="E758" s="20"/>
      <c r="F758" s="301" t="s">
        <v>461</v>
      </c>
      <c r="G758" s="38" t="s">
        <v>286</v>
      </c>
      <c r="H758" s="7">
        <f t="shared" si="41"/>
        <v>-372015</v>
      </c>
      <c r="I758" s="30">
        <f t="shared" si="40"/>
        <v>244.89795918367346</v>
      </c>
      <c r="M758" s="2">
        <v>490</v>
      </c>
    </row>
    <row r="759" spans="1:13" s="23" customFormat="1" ht="12.75">
      <c r="A759" s="20"/>
      <c r="B759" s="208">
        <v>15540</v>
      </c>
      <c r="C759" s="1" t="s">
        <v>160</v>
      </c>
      <c r="D759" s="1" t="s">
        <v>17</v>
      </c>
      <c r="E759" s="20" t="s">
        <v>462</v>
      </c>
      <c r="F759" s="104"/>
      <c r="G759" s="38" t="s">
        <v>286</v>
      </c>
      <c r="H759" s="7">
        <f t="shared" si="41"/>
        <v>-387555</v>
      </c>
      <c r="I759" s="30">
        <f t="shared" si="40"/>
        <v>31.714285714285715</v>
      </c>
      <c r="M759" s="2">
        <v>490</v>
      </c>
    </row>
    <row r="760" spans="1:13" ht="12.75">
      <c r="A760" s="20"/>
      <c r="B760" s="208">
        <v>60000</v>
      </c>
      <c r="C760" s="20" t="s">
        <v>198</v>
      </c>
      <c r="D760" s="1" t="s">
        <v>17</v>
      </c>
      <c r="E760" s="20" t="s">
        <v>463</v>
      </c>
      <c r="F760" s="301" t="s">
        <v>461</v>
      </c>
      <c r="G760" s="38" t="s">
        <v>286</v>
      </c>
      <c r="H760" s="7">
        <f t="shared" si="41"/>
        <v>-447555</v>
      </c>
      <c r="I760" s="30">
        <f t="shared" si="40"/>
        <v>122.44897959183673</v>
      </c>
      <c r="J760" s="23"/>
      <c r="K760" s="23"/>
      <c r="L760" s="23"/>
      <c r="M760" s="2">
        <v>490</v>
      </c>
    </row>
    <row r="761" spans="1:14" ht="12.75">
      <c r="A761" s="20"/>
      <c r="B761" s="208">
        <v>60000</v>
      </c>
      <c r="C761" s="20" t="s">
        <v>307</v>
      </c>
      <c r="D761" s="1" t="s">
        <v>17</v>
      </c>
      <c r="E761" s="20" t="s">
        <v>463</v>
      </c>
      <c r="F761" s="301"/>
      <c r="G761" s="38" t="s">
        <v>286</v>
      </c>
      <c r="H761" s="7">
        <f t="shared" si="41"/>
        <v>-507555</v>
      </c>
      <c r="I761" s="30">
        <f>+B761/M761</f>
        <v>122.44897959183673</v>
      </c>
      <c r="J761" s="23"/>
      <c r="K761" s="23"/>
      <c r="L761" s="23"/>
      <c r="M761" s="2">
        <v>490</v>
      </c>
      <c r="N761" s="297">
        <v>500</v>
      </c>
    </row>
    <row r="762" spans="1:13" ht="12.75">
      <c r="A762" s="19"/>
      <c r="B762" s="210">
        <f>SUM(B755:B761)</f>
        <v>507555</v>
      </c>
      <c r="C762" s="19" t="s">
        <v>82</v>
      </c>
      <c r="D762" s="19"/>
      <c r="E762" s="19"/>
      <c r="F762" s="108"/>
      <c r="G762" s="26"/>
      <c r="H762" s="73">
        <v>0</v>
      </c>
      <c r="I762" s="74">
        <f>+B762/M762</f>
        <v>1035.8265306122448</v>
      </c>
      <c r="J762" s="75"/>
      <c r="K762" s="75"/>
      <c r="L762" s="75"/>
      <c r="M762" s="2">
        <v>490</v>
      </c>
    </row>
    <row r="763" spans="2:13" ht="13.5" customHeight="1">
      <c r="B763" s="201"/>
      <c r="H763" s="7">
        <f>H762-B763</f>
        <v>0</v>
      </c>
      <c r="I763" s="30">
        <f t="shared" si="40"/>
        <v>0</v>
      </c>
      <c r="M763" s="2">
        <v>490</v>
      </c>
    </row>
    <row r="764" spans="2:13" ht="12.75">
      <c r="B764" s="201"/>
      <c r="C764" s="23"/>
      <c r="H764" s="7">
        <f>H763-B764</f>
        <v>0</v>
      </c>
      <c r="I764" s="30">
        <f t="shared" si="40"/>
        <v>0</v>
      </c>
      <c r="M764" s="2">
        <v>490</v>
      </c>
    </row>
    <row r="765" spans="2:13" ht="12.75">
      <c r="B765" s="201"/>
      <c r="C765" s="7"/>
      <c r="H765" s="7">
        <f>H764-B765</f>
        <v>0</v>
      </c>
      <c r="I765" s="30">
        <f t="shared" si="40"/>
        <v>0</v>
      </c>
      <c r="M765" s="2">
        <v>490</v>
      </c>
    </row>
    <row r="766" spans="2:13" ht="12.75">
      <c r="B766" s="201"/>
      <c r="H766" s="7">
        <f>H765-B766</f>
        <v>0</v>
      </c>
      <c r="I766" s="30">
        <f t="shared" si="40"/>
        <v>0</v>
      </c>
      <c r="M766" s="2">
        <v>490</v>
      </c>
    </row>
    <row r="767" spans="1:13" ht="13.5" thickBot="1">
      <c r="A767" s="60"/>
      <c r="B767" s="68">
        <f>+B776+B772</f>
        <v>572000</v>
      </c>
      <c r="C767" s="60"/>
      <c r="D767" s="69" t="s">
        <v>84</v>
      </c>
      <c r="E767" s="63"/>
      <c r="F767" s="105"/>
      <c r="G767" s="64"/>
      <c r="H767" s="65">
        <v>0</v>
      </c>
      <c r="I767" s="66">
        <f t="shared" si="40"/>
        <v>1167.3469387755101</v>
      </c>
      <c r="J767" s="67"/>
      <c r="K767" s="67"/>
      <c r="L767" s="67"/>
      <c r="M767" s="2">
        <v>490</v>
      </c>
    </row>
    <row r="768" spans="1:13" s="75" customFormat="1" ht="12.75">
      <c r="A768" s="1"/>
      <c r="B768" s="201"/>
      <c r="C768" s="1"/>
      <c r="D768" s="1"/>
      <c r="E768" s="1"/>
      <c r="F768" s="101"/>
      <c r="G768" s="35"/>
      <c r="H768" s="7">
        <f>H767-B768</f>
        <v>0</v>
      </c>
      <c r="I768" s="30">
        <f t="shared" si="40"/>
        <v>0</v>
      </c>
      <c r="J768"/>
      <c r="K768"/>
      <c r="L768"/>
      <c r="M768" s="2">
        <v>490</v>
      </c>
    </row>
    <row r="769" spans="1:13" s="75" customFormat="1" ht="12.75">
      <c r="A769" s="1"/>
      <c r="B769" s="201"/>
      <c r="C769" s="1"/>
      <c r="D769" s="1"/>
      <c r="E769" s="1"/>
      <c r="F769" s="101"/>
      <c r="G769" s="35"/>
      <c r="H769" s="7">
        <f>H768-B769</f>
        <v>0</v>
      </c>
      <c r="I769" s="30">
        <f>+B769/M769</f>
        <v>0</v>
      </c>
      <c r="J769"/>
      <c r="K769"/>
      <c r="L769"/>
      <c r="M769" s="42">
        <v>490</v>
      </c>
    </row>
    <row r="770" spans="2:13" ht="12.75">
      <c r="B770" s="186">
        <v>350000</v>
      </c>
      <c r="C770" s="20" t="s">
        <v>464</v>
      </c>
      <c r="D770" s="20" t="s">
        <v>84</v>
      </c>
      <c r="E770" s="1" t="s">
        <v>465</v>
      </c>
      <c r="F770" s="101" t="s">
        <v>466</v>
      </c>
      <c r="G770" s="35" t="s">
        <v>290</v>
      </c>
      <c r="H770" s="7">
        <f>H769-B770</f>
        <v>-350000</v>
      </c>
      <c r="I770" s="30">
        <f>+B770/M770</f>
        <v>714.2857142857143</v>
      </c>
      <c r="K770" s="23" t="s">
        <v>240</v>
      </c>
      <c r="L770">
        <v>16</v>
      </c>
      <c r="M770" s="2">
        <v>490</v>
      </c>
    </row>
    <row r="771" spans="2:13" ht="12.75">
      <c r="B771" s="186">
        <v>42000</v>
      </c>
      <c r="C771" s="20" t="s">
        <v>467</v>
      </c>
      <c r="D771" s="20" t="s">
        <v>84</v>
      </c>
      <c r="E771" s="1" t="s">
        <v>465</v>
      </c>
      <c r="F771" s="101" t="s">
        <v>468</v>
      </c>
      <c r="G771" s="35" t="s">
        <v>325</v>
      </c>
      <c r="H771" s="7">
        <f>H770-B771</f>
        <v>-392000</v>
      </c>
      <c r="I771" s="30">
        <f>+B771/M771</f>
        <v>85.71428571428571</v>
      </c>
      <c r="K771" s="23" t="s">
        <v>240</v>
      </c>
      <c r="L771">
        <v>16</v>
      </c>
      <c r="M771" s="2">
        <v>490</v>
      </c>
    </row>
    <row r="772" spans="1:13" s="75" customFormat="1" ht="12.75">
      <c r="A772" s="19"/>
      <c r="B772" s="284">
        <f>SUM(B770:B771)</f>
        <v>392000</v>
      </c>
      <c r="C772" s="19" t="s">
        <v>153</v>
      </c>
      <c r="D772" s="19"/>
      <c r="E772" s="19"/>
      <c r="F772" s="98"/>
      <c r="G772" s="26"/>
      <c r="H772" s="73">
        <f>H768-B772</f>
        <v>-392000</v>
      </c>
      <c r="I772" s="74">
        <f aca="true" t="shared" si="42" ref="I772:I817">+B772/M772</f>
        <v>800</v>
      </c>
      <c r="M772" s="77">
        <v>490</v>
      </c>
    </row>
    <row r="773" spans="2:13" ht="12.75">
      <c r="B773" s="201"/>
      <c r="D773" s="20"/>
      <c r="I773" s="30"/>
      <c r="M773" s="2"/>
    </row>
    <row r="774" spans="2:13" ht="12.75">
      <c r="B774" s="201"/>
      <c r="D774" s="20"/>
      <c r="I774" s="30"/>
      <c r="M774" s="2"/>
    </row>
    <row r="775" spans="1:13" ht="12.75">
      <c r="A775" s="20"/>
      <c r="B775" s="208">
        <v>180000</v>
      </c>
      <c r="C775" s="1" t="s">
        <v>225</v>
      </c>
      <c r="D775" s="1" t="s">
        <v>84</v>
      </c>
      <c r="F775" s="84" t="s">
        <v>461</v>
      </c>
      <c r="G775" s="38" t="s">
        <v>286</v>
      </c>
      <c r="H775" s="37">
        <f>H772-B775</f>
        <v>-572000</v>
      </c>
      <c r="I775" s="81">
        <f>+B775/M775</f>
        <v>367.3469387755102</v>
      </c>
      <c r="J775" s="23"/>
      <c r="K775" s="23"/>
      <c r="L775" s="23"/>
      <c r="M775" s="2">
        <v>490</v>
      </c>
    </row>
    <row r="776" spans="1:13" ht="12.75">
      <c r="A776" s="19"/>
      <c r="B776" s="210">
        <f>SUM(B775:B775)</f>
        <v>180000</v>
      </c>
      <c r="C776" s="19" t="s">
        <v>82</v>
      </c>
      <c r="D776" s="19"/>
      <c r="E776" s="19"/>
      <c r="F776" s="112"/>
      <c r="G776" s="26"/>
      <c r="H776" s="73">
        <v>0</v>
      </c>
      <c r="I776" s="113">
        <f>+B776/M776</f>
        <v>367.3469387755102</v>
      </c>
      <c r="J776" s="75"/>
      <c r="K776" s="75"/>
      <c r="L776" s="75"/>
      <c r="M776" s="2">
        <v>490</v>
      </c>
    </row>
    <row r="777" spans="4:13" ht="12.75">
      <c r="D777" s="20"/>
      <c r="H777" s="7">
        <v>0</v>
      </c>
      <c r="I777" s="30">
        <f>+B777/M777</f>
        <v>0</v>
      </c>
      <c r="M777" s="2">
        <v>490</v>
      </c>
    </row>
    <row r="778" spans="4:13" ht="12.75" hidden="1">
      <c r="D778" s="20"/>
      <c r="H778" s="7">
        <f aca="true" t="shared" si="43" ref="H778:H817">H777-B778</f>
        <v>0</v>
      </c>
      <c r="I778" s="30">
        <f t="shared" si="42"/>
        <v>0</v>
      </c>
      <c r="M778" s="2">
        <v>490</v>
      </c>
    </row>
    <row r="779" spans="4:13" ht="12.75" hidden="1">
      <c r="D779" s="20"/>
      <c r="H779" s="7">
        <f t="shared" si="43"/>
        <v>0</v>
      </c>
      <c r="I779" s="30">
        <f t="shared" si="42"/>
        <v>0</v>
      </c>
      <c r="M779" s="2">
        <v>490</v>
      </c>
    </row>
    <row r="780" spans="4:13" ht="12.75" hidden="1">
      <c r="D780" s="20"/>
      <c r="H780" s="7">
        <f t="shared" si="43"/>
        <v>0</v>
      </c>
      <c r="I780" s="30">
        <f t="shared" si="42"/>
        <v>0</v>
      </c>
      <c r="M780" s="2">
        <v>490</v>
      </c>
    </row>
    <row r="781" spans="4:13" ht="12.75" hidden="1">
      <c r="D781" s="20"/>
      <c r="H781" s="7">
        <f t="shared" si="43"/>
        <v>0</v>
      </c>
      <c r="I781" s="30">
        <f t="shared" si="42"/>
        <v>0</v>
      </c>
      <c r="M781" s="2">
        <v>490</v>
      </c>
    </row>
    <row r="782" spans="4:13" ht="12.75" hidden="1">
      <c r="D782" s="20"/>
      <c r="H782" s="7">
        <f t="shared" si="43"/>
        <v>0</v>
      </c>
      <c r="I782" s="30">
        <f t="shared" si="42"/>
        <v>0</v>
      </c>
      <c r="M782" s="2">
        <v>490</v>
      </c>
    </row>
    <row r="783" spans="4:13" ht="12.75" hidden="1">
      <c r="D783" s="20"/>
      <c r="H783" s="7">
        <f t="shared" si="43"/>
        <v>0</v>
      </c>
      <c r="I783" s="30">
        <f t="shared" si="42"/>
        <v>0</v>
      </c>
      <c r="M783" s="2">
        <v>490</v>
      </c>
    </row>
    <row r="784" spans="4:13" ht="12.75" hidden="1">
      <c r="D784" s="20"/>
      <c r="H784" s="7">
        <f t="shared" si="43"/>
        <v>0</v>
      </c>
      <c r="I784" s="30">
        <f t="shared" si="42"/>
        <v>0</v>
      </c>
      <c r="M784" s="2">
        <v>490</v>
      </c>
    </row>
    <row r="785" spans="4:13" ht="12.75" hidden="1">
      <c r="D785" s="20"/>
      <c r="H785" s="7">
        <f t="shared" si="43"/>
        <v>0</v>
      </c>
      <c r="I785" s="30">
        <f t="shared" si="42"/>
        <v>0</v>
      </c>
      <c r="M785" s="2">
        <v>490</v>
      </c>
    </row>
    <row r="786" spans="4:13" ht="12.75" hidden="1">
      <c r="D786" s="20"/>
      <c r="H786" s="7">
        <f t="shared" si="43"/>
        <v>0</v>
      </c>
      <c r="I786" s="30">
        <f t="shared" si="42"/>
        <v>0</v>
      </c>
      <c r="M786" s="2">
        <v>490</v>
      </c>
    </row>
    <row r="787" spans="4:13" ht="12.75" hidden="1">
      <c r="D787" s="20"/>
      <c r="H787" s="7">
        <f t="shared" si="43"/>
        <v>0</v>
      </c>
      <c r="I787" s="30">
        <f t="shared" si="42"/>
        <v>0</v>
      </c>
      <c r="M787" s="2">
        <v>490</v>
      </c>
    </row>
    <row r="788" spans="4:13" ht="12.75" hidden="1">
      <c r="D788" s="20"/>
      <c r="H788" s="7">
        <f t="shared" si="43"/>
        <v>0</v>
      </c>
      <c r="I788" s="30">
        <f t="shared" si="42"/>
        <v>0</v>
      </c>
      <c r="M788" s="2">
        <v>490</v>
      </c>
    </row>
    <row r="789" spans="4:13" ht="12.75" hidden="1">
      <c r="D789" s="20"/>
      <c r="H789" s="7">
        <f t="shared" si="43"/>
        <v>0</v>
      </c>
      <c r="I789" s="30">
        <f t="shared" si="42"/>
        <v>0</v>
      </c>
      <c r="M789" s="2">
        <v>490</v>
      </c>
    </row>
    <row r="790" spans="4:13" ht="12.75" hidden="1">
      <c r="D790" s="20"/>
      <c r="H790" s="7">
        <f t="shared" si="43"/>
        <v>0</v>
      </c>
      <c r="I790" s="30">
        <f t="shared" si="42"/>
        <v>0</v>
      </c>
      <c r="M790" s="2">
        <v>490</v>
      </c>
    </row>
    <row r="791" spans="4:13" ht="12.75" hidden="1">
      <c r="D791" s="20"/>
      <c r="H791" s="7">
        <f t="shared" si="43"/>
        <v>0</v>
      </c>
      <c r="I791" s="30">
        <f t="shared" si="42"/>
        <v>0</v>
      </c>
      <c r="M791" s="2">
        <v>490</v>
      </c>
    </row>
    <row r="792" spans="4:13" ht="12.75" hidden="1">
      <c r="D792" s="20"/>
      <c r="H792" s="7">
        <f t="shared" si="43"/>
        <v>0</v>
      </c>
      <c r="I792" s="30">
        <f t="shared" si="42"/>
        <v>0</v>
      </c>
      <c r="M792" s="2">
        <v>490</v>
      </c>
    </row>
    <row r="793" spans="4:13" ht="12.75" hidden="1">
      <c r="D793" s="20"/>
      <c r="H793" s="7">
        <f t="shared" si="43"/>
        <v>0</v>
      </c>
      <c r="I793" s="30">
        <f t="shared" si="42"/>
        <v>0</v>
      </c>
      <c r="M793" s="2">
        <v>490</v>
      </c>
    </row>
    <row r="794" spans="4:13" ht="12.75" hidden="1">
      <c r="D794" s="20"/>
      <c r="H794" s="7">
        <f t="shared" si="43"/>
        <v>0</v>
      </c>
      <c r="I794" s="30">
        <f t="shared" si="42"/>
        <v>0</v>
      </c>
      <c r="M794" s="2">
        <v>490</v>
      </c>
    </row>
    <row r="795" spans="4:13" ht="12.75" hidden="1">
      <c r="D795" s="20"/>
      <c r="H795" s="7">
        <f t="shared" si="43"/>
        <v>0</v>
      </c>
      <c r="I795" s="30">
        <f t="shared" si="42"/>
        <v>0</v>
      </c>
      <c r="M795" s="2">
        <v>490</v>
      </c>
    </row>
    <row r="796" spans="4:13" ht="12.75" hidden="1">
      <c r="D796" s="20"/>
      <c r="H796" s="7">
        <f t="shared" si="43"/>
        <v>0</v>
      </c>
      <c r="I796" s="30">
        <f t="shared" si="42"/>
        <v>0</v>
      </c>
      <c r="M796" s="2">
        <v>490</v>
      </c>
    </row>
    <row r="797" spans="4:13" ht="12.75">
      <c r="D797" s="20"/>
      <c r="H797" s="7">
        <f t="shared" si="43"/>
        <v>0</v>
      </c>
      <c r="I797" s="30">
        <f t="shared" si="42"/>
        <v>0</v>
      </c>
      <c r="M797" s="2">
        <v>490</v>
      </c>
    </row>
    <row r="798" spans="4:13" ht="12.75">
      <c r="D798" s="20"/>
      <c r="H798" s="7">
        <f t="shared" si="43"/>
        <v>0</v>
      </c>
      <c r="I798" s="30">
        <f t="shared" si="42"/>
        <v>0</v>
      </c>
      <c r="M798" s="2">
        <v>490</v>
      </c>
    </row>
    <row r="799" spans="4:13" ht="12.75" hidden="1">
      <c r="D799" s="20"/>
      <c r="H799" s="7">
        <f t="shared" si="43"/>
        <v>0</v>
      </c>
      <c r="I799" s="30">
        <f t="shared" si="42"/>
        <v>0</v>
      </c>
      <c r="M799" s="2">
        <v>490</v>
      </c>
    </row>
    <row r="800" spans="4:13" ht="12.75" hidden="1">
      <c r="D800" s="20"/>
      <c r="H800" s="7">
        <f t="shared" si="43"/>
        <v>0</v>
      </c>
      <c r="I800" s="30">
        <f t="shared" si="42"/>
        <v>0</v>
      </c>
      <c r="M800" s="2">
        <v>490</v>
      </c>
    </row>
    <row r="801" spans="4:13" ht="12.75" hidden="1">
      <c r="D801" s="20"/>
      <c r="H801" s="7">
        <f t="shared" si="43"/>
        <v>0</v>
      </c>
      <c r="I801" s="30">
        <f t="shared" si="42"/>
        <v>0</v>
      </c>
      <c r="M801" s="2">
        <v>490</v>
      </c>
    </row>
    <row r="802" spans="4:13" ht="12.75" hidden="1">
      <c r="D802" s="20"/>
      <c r="H802" s="7">
        <f t="shared" si="43"/>
        <v>0</v>
      </c>
      <c r="I802" s="30">
        <f t="shared" si="42"/>
        <v>0</v>
      </c>
      <c r="M802" s="2">
        <v>490</v>
      </c>
    </row>
    <row r="803" spans="4:13" ht="12.75" hidden="1">
      <c r="D803" s="20"/>
      <c r="H803" s="7">
        <f t="shared" si="43"/>
        <v>0</v>
      </c>
      <c r="I803" s="30">
        <f t="shared" si="42"/>
        <v>0</v>
      </c>
      <c r="M803" s="2">
        <v>490</v>
      </c>
    </row>
    <row r="804" spans="4:13" ht="12.75" hidden="1">
      <c r="D804" s="20"/>
      <c r="H804" s="7">
        <f t="shared" si="43"/>
        <v>0</v>
      </c>
      <c r="I804" s="30">
        <f t="shared" si="42"/>
        <v>0</v>
      </c>
      <c r="M804" s="2">
        <v>490</v>
      </c>
    </row>
    <row r="805" spans="4:13" ht="12.75" hidden="1">
      <c r="D805" s="20"/>
      <c r="H805" s="7">
        <f t="shared" si="43"/>
        <v>0</v>
      </c>
      <c r="I805" s="30">
        <f t="shared" si="42"/>
        <v>0</v>
      </c>
      <c r="M805" s="2">
        <v>490</v>
      </c>
    </row>
    <row r="806" spans="1:13" s="45" customFormat="1" ht="12.75" hidden="1">
      <c r="A806" s="44"/>
      <c r="B806" s="46"/>
      <c r="C806" s="47"/>
      <c r="D806" s="40"/>
      <c r="E806" s="44"/>
      <c r="F806" s="107"/>
      <c r="G806" s="41"/>
      <c r="H806" s="7">
        <f t="shared" si="43"/>
        <v>0</v>
      </c>
      <c r="I806" s="30">
        <f t="shared" si="42"/>
        <v>0</v>
      </c>
      <c r="M806" s="2">
        <v>490</v>
      </c>
    </row>
    <row r="807" spans="4:13" ht="12.75" hidden="1">
      <c r="D807" s="20"/>
      <c r="H807" s="7">
        <f t="shared" si="43"/>
        <v>0</v>
      </c>
      <c r="I807" s="30">
        <f t="shared" si="42"/>
        <v>0</v>
      </c>
      <c r="M807" s="2">
        <v>490</v>
      </c>
    </row>
    <row r="808" spans="4:13" ht="12.75" hidden="1">
      <c r="D808" s="20"/>
      <c r="H808" s="7">
        <f t="shared" si="43"/>
        <v>0</v>
      </c>
      <c r="I808" s="30">
        <f t="shared" si="42"/>
        <v>0</v>
      </c>
      <c r="M808" s="2">
        <v>490</v>
      </c>
    </row>
    <row r="809" spans="4:13" ht="12.75" hidden="1">
      <c r="D809" s="20"/>
      <c r="H809" s="7">
        <f t="shared" si="43"/>
        <v>0</v>
      </c>
      <c r="I809" s="30">
        <f t="shared" si="42"/>
        <v>0</v>
      </c>
      <c r="M809" s="2">
        <v>490</v>
      </c>
    </row>
    <row r="810" spans="4:13" ht="12.75" hidden="1">
      <c r="D810" s="20"/>
      <c r="H810" s="7">
        <f t="shared" si="43"/>
        <v>0</v>
      </c>
      <c r="I810" s="30">
        <f t="shared" si="42"/>
        <v>0</v>
      </c>
      <c r="M810" s="2">
        <v>490</v>
      </c>
    </row>
    <row r="811" spans="4:13" ht="12.75" hidden="1">
      <c r="D811" s="20"/>
      <c r="H811" s="7">
        <f t="shared" si="43"/>
        <v>0</v>
      </c>
      <c r="I811" s="30">
        <f t="shared" si="42"/>
        <v>0</v>
      </c>
      <c r="M811" s="2">
        <v>490</v>
      </c>
    </row>
    <row r="812" spans="4:13" ht="12.75" hidden="1">
      <c r="D812" s="20"/>
      <c r="H812" s="7">
        <f t="shared" si="43"/>
        <v>0</v>
      </c>
      <c r="I812" s="30">
        <f t="shared" si="42"/>
        <v>0</v>
      </c>
      <c r="M812" s="2">
        <v>490</v>
      </c>
    </row>
    <row r="813" spans="4:13" ht="12.75" hidden="1">
      <c r="D813" s="20"/>
      <c r="H813" s="7">
        <f t="shared" si="43"/>
        <v>0</v>
      </c>
      <c r="I813" s="30">
        <f t="shared" si="42"/>
        <v>0</v>
      </c>
      <c r="M813" s="2">
        <v>490</v>
      </c>
    </row>
    <row r="814" spans="4:13" ht="12.75" hidden="1">
      <c r="D814" s="20"/>
      <c r="H814" s="7">
        <f t="shared" si="43"/>
        <v>0</v>
      </c>
      <c r="I814" s="30">
        <f t="shared" si="42"/>
        <v>0</v>
      </c>
      <c r="M814" s="2">
        <v>490</v>
      </c>
    </row>
    <row r="815" spans="4:13" ht="12.75" hidden="1">
      <c r="D815" s="20"/>
      <c r="H815" s="7">
        <f t="shared" si="43"/>
        <v>0</v>
      </c>
      <c r="I815" s="30">
        <f t="shared" si="42"/>
        <v>0</v>
      </c>
      <c r="M815" s="2">
        <v>490</v>
      </c>
    </row>
    <row r="816" spans="4:13" ht="12.75" hidden="1">
      <c r="D816" s="20"/>
      <c r="H816" s="7">
        <f t="shared" si="43"/>
        <v>0</v>
      </c>
      <c r="I816" s="30">
        <f t="shared" si="42"/>
        <v>0</v>
      </c>
      <c r="M816" s="2">
        <v>490</v>
      </c>
    </row>
    <row r="817" spans="4:13" ht="12.75" hidden="1">
      <c r="D817" s="20"/>
      <c r="H817" s="7">
        <f t="shared" si="43"/>
        <v>0</v>
      </c>
      <c r="I817" s="30">
        <f t="shared" si="42"/>
        <v>0</v>
      </c>
      <c r="M817" s="2">
        <v>490</v>
      </c>
    </row>
    <row r="818" spans="8:13" ht="12.75" hidden="1">
      <c r="H818" s="7">
        <f>H817-B818</f>
        <v>0</v>
      </c>
      <c r="I818" s="30">
        <f>+B818/M818</f>
        <v>0</v>
      </c>
      <c r="M818" s="2">
        <v>490</v>
      </c>
    </row>
    <row r="819" spans="8:13" ht="12.75">
      <c r="H819" s="7">
        <f>H818-B819</f>
        <v>0</v>
      </c>
      <c r="I819" s="30">
        <f>+B819/M819</f>
        <v>0</v>
      </c>
      <c r="M819" s="2">
        <v>490</v>
      </c>
    </row>
    <row r="820" spans="1:13" ht="13.5" thickBot="1">
      <c r="A820" s="60"/>
      <c r="B820" s="68">
        <f>+B885+B889+B939+B1042+B1071+B1113+B1124+B1134+B1145</f>
        <v>2075215</v>
      </c>
      <c r="C820" s="60"/>
      <c r="D820" s="69" t="s">
        <v>85</v>
      </c>
      <c r="E820" s="63"/>
      <c r="F820" s="105"/>
      <c r="G820" s="64"/>
      <c r="H820" s="65">
        <v>0</v>
      </c>
      <c r="I820" s="66">
        <v>2940.019417475728</v>
      </c>
      <c r="J820" s="67"/>
      <c r="K820" s="67"/>
      <c r="L820" s="67"/>
      <c r="M820" s="2">
        <v>490</v>
      </c>
    </row>
    <row r="821" spans="2:13" ht="12.75">
      <c r="B821" s="79"/>
      <c r="C821" s="20"/>
      <c r="D821" s="20"/>
      <c r="E821" s="40"/>
      <c r="G821" s="41"/>
      <c r="H821" s="7">
        <f aca="true" t="shared" si="44" ref="H821:H883">H820-B821</f>
        <v>0</v>
      </c>
      <c r="I821" s="30">
        <f>+B821/M821</f>
        <v>0</v>
      </c>
      <c r="M821" s="2">
        <v>490</v>
      </c>
    </row>
    <row r="822" spans="2:13" ht="12.75">
      <c r="B822" s="37"/>
      <c r="C822" s="20"/>
      <c r="D822" s="20"/>
      <c r="E822" s="20"/>
      <c r="G822" s="38"/>
      <c r="H822" s="7">
        <f t="shared" si="44"/>
        <v>0</v>
      </c>
      <c r="I822" s="30">
        <f>+B822/M822</f>
        <v>0</v>
      </c>
      <c r="M822" s="2">
        <v>490</v>
      </c>
    </row>
    <row r="823" spans="1:13" s="23" customFormat="1" ht="12.75">
      <c r="A823" s="1"/>
      <c r="B823" s="171">
        <v>3000</v>
      </c>
      <c r="C823" s="20" t="s">
        <v>30</v>
      </c>
      <c r="D823" s="20" t="s">
        <v>85</v>
      </c>
      <c r="E823" s="288" t="s">
        <v>469</v>
      </c>
      <c r="F823" s="101" t="s">
        <v>470</v>
      </c>
      <c r="G823" s="35" t="s">
        <v>162</v>
      </c>
      <c r="H823" s="7">
        <f t="shared" si="44"/>
        <v>-3000</v>
      </c>
      <c r="I823" s="30">
        <v>6</v>
      </c>
      <c r="J823" s="289"/>
      <c r="K823" t="s">
        <v>30</v>
      </c>
      <c r="L823" s="289"/>
      <c r="M823" s="2">
        <v>490</v>
      </c>
    </row>
    <row r="824" spans="2:13" ht="12.75">
      <c r="B824" s="273">
        <v>3000</v>
      </c>
      <c r="C824" s="20" t="s">
        <v>30</v>
      </c>
      <c r="D824" s="20" t="s">
        <v>85</v>
      </c>
      <c r="E824" s="1" t="s">
        <v>469</v>
      </c>
      <c r="F824" s="101" t="s">
        <v>471</v>
      </c>
      <c r="G824" s="35" t="s">
        <v>419</v>
      </c>
      <c r="H824" s="7">
        <f t="shared" si="44"/>
        <v>-6000</v>
      </c>
      <c r="I824" s="30">
        <v>6</v>
      </c>
      <c r="K824" t="s">
        <v>30</v>
      </c>
      <c r="M824" s="2">
        <v>490</v>
      </c>
    </row>
    <row r="825" spans="2:13" ht="12.75">
      <c r="B825" s="273">
        <v>3000</v>
      </c>
      <c r="C825" s="20" t="s">
        <v>30</v>
      </c>
      <c r="D825" s="20" t="s">
        <v>85</v>
      </c>
      <c r="E825" s="1" t="s">
        <v>469</v>
      </c>
      <c r="F825" s="101" t="s">
        <v>472</v>
      </c>
      <c r="G825" s="35" t="s">
        <v>421</v>
      </c>
      <c r="H825" s="7">
        <f t="shared" si="44"/>
        <v>-9000</v>
      </c>
      <c r="I825" s="30">
        <v>6</v>
      </c>
      <c r="K825" t="s">
        <v>30</v>
      </c>
      <c r="M825" s="2">
        <v>490</v>
      </c>
    </row>
    <row r="826" spans="2:13" ht="12.75">
      <c r="B826" s="273">
        <v>3000</v>
      </c>
      <c r="C826" s="1" t="s">
        <v>30</v>
      </c>
      <c r="D826" s="20" t="s">
        <v>85</v>
      </c>
      <c r="E826" s="1" t="s">
        <v>469</v>
      </c>
      <c r="F826" s="101" t="s">
        <v>473</v>
      </c>
      <c r="G826" s="35" t="s">
        <v>164</v>
      </c>
      <c r="H826" s="7">
        <f t="shared" si="44"/>
        <v>-12000</v>
      </c>
      <c r="I826" s="30">
        <v>6</v>
      </c>
      <c r="K826" t="s">
        <v>30</v>
      </c>
      <c r="M826" s="2">
        <v>490</v>
      </c>
    </row>
    <row r="827" spans="2:14" ht="12.75">
      <c r="B827" s="273">
        <v>3000</v>
      </c>
      <c r="C827" s="1" t="s">
        <v>30</v>
      </c>
      <c r="D827" s="20" t="s">
        <v>85</v>
      </c>
      <c r="E827" s="1" t="s">
        <v>469</v>
      </c>
      <c r="F827" s="101" t="s">
        <v>474</v>
      </c>
      <c r="G827" s="35" t="s">
        <v>166</v>
      </c>
      <c r="H827" s="7">
        <f t="shared" si="44"/>
        <v>-15000</v>
      </c>
      <c r="I827" s="30">
        <v>6</v>
      </c>
      <c r="K827" t="s">
        <v>30</v>
      </c>
      <c r="M827" s="2">
        <v>490</v>
      </c>
      <c r="N827" s="297"/>
    </row>
    <row r="828" spans="2:13" ht="12.75">
      <c r="B828" s="273">
        <v>3000</v>
      </c>
      <c r="C828" s="1" t="s">
        <v>30</v>
      </c>
      <c r="D828" s="20" t="s">
        <v>85</v>
      </c>
      <c r="E828" s="1" t="s">
        <v>469</v>
      </c>
      <c r="F828" s="101" t="s">
        <v>475</v>
      </c>
      <c r="G828" s="35" t="s">
        <v>186</v>
      </c>
      <c r="H828" s="7">
        <f t="shared" si="44"/>
        <v>-18000</v>
      </c>
      <c r="I828" s="30">
        <v>6</v>
      </c>
      <c r="K828" t="s">
        <v>30</v>
      </c>
      <c r="M828" s="2">
        <v>490</v>
      </c>
    </row>
    <row r="829" spans="2:13" ht="12.75">
      <c r="B829" s="273">
        <v>3000</v>
      </c>
      <c r="C829" s="1" t="s">
        <v>30</v>
      </c>
      <c r="D829" s="20" t="s">
        <v>85</v>
      </c>
      <c r="E829" s="1" t="s">
        <v>469</v>
      </c>
      <c r="F829" s="101" t="s">
        <v>476</v>
      </c>
      <c r="G829" s="35" t="s">
        <v>193</v>
      </c>
      <c r="H829" s="7">
        <f t="shared" si="44"/>
        <v>-21000</v>
      </c>
      <c r="I829" s="30">
        <v>6</v>
      </c>
      <c r="K829" t="s">
        <v>30</v>
      </c>
      <c r="M829" s="2">
        <v>490</v>
      </c>
    </row>
    <row r="830" spans="2:13" ht="12.75">
      <c r="B830" s="273">
        <v>3000</v>
      </c>
      <c r="C830" s="1" t="s">
        <v>30</v>
      </c>
      <c r="D830" s="1" t="s">
        <v>85</v>
      </c>
      <c r="E830" s="1" t="s">
        <v>469</v>
      </c>
      <c r="F830" s="101" t="s">
        <v>477</v>
      </c>
      <c r="G830" s="35" t="s">
        <v>446</v>
      </c>
      <c r="H830" s="7">
        <f t="shared" si="44"/>
        <v>-24000</v>
      </c>
      <c r="I830" s="30">
        <v>6</v>
      </c>
      <c r="K830" t="s">
        <v>30</v>
      </c>
      <c r="M830" s="2">
        <v>490</v>
      </c>
    </row>
    <row r="831" spans="2:13" ht="12.75">
      <c r="B831" s="273">
        <v>5000</v>
      </c>
      <c r="C831" s="1" t="s">
        <v>30</v>
      </c>
      <c r="D831" s="1" t="s">
        <v>85</v>
      </c>
      <c r="E831" s="1" t="s">
        <v>469</v>
      </c>
      <c r="F831" s="101" t="s">
        <v>478</v>
      </c>
      <c r="G831" s="35" t="s">
        <v>447</v>
      </c>
      <c r="H831" s="7">
        <f t="shared" si="44"/>
        <v>-29000</v>
      </c>
      <c r="I831" s="30">
        <v>10</v>
      </c>
      <c r="K831" t="s">
        <v>30</v>
      </c>
      <c r="M831" s="2">
        <v>490</v>
      </c>
    </row>
    <row r="832" spans="2:13" ht="12.75">
      <c r="B832" s="273">
        <v>2000</v>
      </c>
      <c r="C832" s="1" t="s">
        <v>30</v>
      </c>
      <c r="D832" s="1" t="s">
        <v>85</v>
      </c>
      <c r="E832" s="1" t="s">
        <v>469</v>
      </c>
      <c r="F832" s="101" t="s">
        <v>479</v>
      </c>
      <c r="G832" s="35" t="s">
        <v>242</v>
      </c>
      <c r="H832" s="7">
        <f t="shared" si="44"/>
        <v>-31000</v>
      </c>
      <c r="I832" s="30">
        <v>4</v>
      </c>
      <c r="K832" t="s">
        <v>30</v>
      </c>
      <c r="M832" s="2">
        <v>490</v>
      </c>
    </row>
    <row r="833" spans="2:13" ht="12.75">
      <c r="B833" s="273">
        <v>2000</v>
      </c>
      <c r="C833" s="1" t="s">
        <v>30</v>
      </c>
      <c r="D833" s="1" t="s">
        <v>85</v>
      </c>
      <c r="E833" s="1" t="s">
        <v>469</v>
      </c>
      <c r="F833" s="101" t="s">
        <v>480</v>
      </c>
      <c r="G833" s="35" t="s">
        <v>244</v>
      </c>
      <c r="H833" s="7">
        <f t="shared" si="44"/>
        <v>-33000</v>
      </c>
      <c r="I833" s="30">
        <v>4</v>
      </c>
      <c r="K833" t="s">
        <v>30</v>
      </c>
      <c r="M833" s="2">
        <v>490</v>
      </c>
    </row>
    <row r="834" spans="2:13" ht="12.75">
      <c r="B834" s="273">
        <v>2000</v>
      </c>
      <c r="C834" s="1" t="s">
        <v>30</v>
      </c>
      <c r="D834" s="1" t="s">
        <v>85</v>
      </c>
      <c r="E834" s="1" t="s">
        <v>469</v>
      </c>
      <c r="F834" s="101" t="s">
        <v>481</v>
      </c>
      <c r="G834" s="35" t="s">
        <v>50</v>
      </c>
      <c r="H834" s="7">
        <f t="shared" si="44"/>
        <v>-35000</v>
      </c>
      <c r="I834" s="30">
        <v>4</v>
      </c>
      <c r="K834" t="s">
        <v>30</v>
      </c>
      <c r="M834" s="2">
        <v>490</v>
      </c>
    </row>
    <row r="835" spans="2:13" ht="12.75">
      <c r="B835" s="273">
        <v>3000</v>
      </c>
      <c r="C835" s="1" t="s">
        <v>30</v>
      </c>
      <c r="D835" s="1" t="s">
        <v>85</v>
      </c>
      <c r="E835" s="1" t="s">
        <v>469</v>
      </c>
      <c r="F835" s="101" t="s">
        <v>482</v>
      </c>
      <c r="G835" s="35" t="s">
        <v>257</v>
      </c>
      <c r="H835" s="7">
        <f t="shared" si="44"/>
        <v>-38000</v>
      </c>
      <c r="I835" s="30">
        <v>6</v>
      </c>
      <c r="K835" t="s">
        <v>30</v>
      </c>
      <c r="M835" s="2">
        <v>490</v>
      </c>
    </row>
    <row r="836" spans="2:13" ht="12.75">
      <c r="B836" s="273">
        <v>8000</v>
      </c>
      <c r="C836" s="1" t="s">
        <v>30</v>
      </c>
      <c r="D836" s="1" t="s">
        <v>85</v>
      </c>
      <c r="E836" s="1" t="s">
        <v>469</v>
      </c>
      <c r="F836" s="101" t="s">
        <v>483</v>
      </c>
      <c r="G836" s="35" t="s">
        <v>286</v>
      </c>
      <c r="H836" s="7">
        <f t="shared" si="44"/>
        <v>-46000</v>
      </c>
      <c r="I836" s="30">
        <v>16</v>
      </c>
      <c r="K836" t="s">
        <v>30</v>
      </c>
      <c r="M836" s="2">
        <v>490</v>
      </c>
    </row>
    <row r="837" spans="2:13" ht="12.75">
      <c r="B837" s="273">
        <v>3000</v>
      </c>
      <c r="C837" s="1" t="s">
        <v>30</v>
      </c>
      <c r="D837" s="1" t="s">
        <v>85</v>
      </c>
      <c r="E837" s="1" t="s">
        <v>469</v>
      </c>
      <c r="F837" s="101" t="s">
        <v>484</v>
      </c>
      <c r="G837" s="35" t="s">
        <v>288</v>
      </c>
      <c r="H837" s="7">
        <f t="shared" si="44"/>
        <v>-49000</v>
      </c>
      <c r="I837" s="30">
        <v>6</v>
      </c>
      <c r="K837" t="s">
        <v>30</v>
      </c>
      <c r="M837" s="2">
        <v>490</v>
      </c>
    </row>
    <row r="838" spans="2:13" ht="12.75">
      <c r="B838" s="273">
        <v>6000</v>
      </c>
      <c r="C838" s="1" t="s">
        <v>30</v>
      </c>
      <c r="D838" s="1" t="s">
        <v>85</v>
      </c>
      <c r="E838" s="1" t="s">
        <v>469</v>
      </c>
      <c r="F838" s="101" t="s">
        <v>485</v>
      </c>
      <c r="G838" s="35" t="s">
        <v>290</v>
      </c>
      <c r="H838" s="7">
        <f t="shared" si="44"/>
        <v>-55000</v>
      </c>
      <c r="I838" s="30">
        <v>12</v>
      </c>
      <c r="K838" t="s">
        <v>30</v>
      </c>
      <c r="M838" s="2">
        <v>490</v>
      </c>
    </row>
    <row r="839" spans="2:13" ht="12.75">
      <c r="B839" s="273">
        <v>12000</v>
      </c>
      <c r="C839" s="1" t="s">
        <v>30</v>
      </c>
      <c r="D839" s="1" t="s">
        <v>85</v>
      </c>
      <c r="E839" s="1" t="s">
        <v>469</v>
      </c>
      <c r="F839" s="101" t="s">
        <v>486</v>
      </c>
      <c r="G839" s="35" t="s">
        <v>301</v>
      </c>
      <c r="H839" s="7">
        <f t="shared" si="44"/>
        <v>-67000</v>
      </c>
      <c r="I839" s="30">
        <v>24</v>
      </c>
      <c r="K839" t="s">
        <v>30</v>
      </c>
      <c r="M839" s="2">
        <v>490</v>
      </c>
    </row>
    <row r="840" spans="2:13" ht="12.75">
      <c r="B840" s="273">
        <v>11000</v>
      </c>
      <c r="C840" s="1" t="s">
        <v>30</v>
      </c>
      <c r="D840" s="1" t="s">
        <v>85</v>
      </c>
      <c r="E840" s="1" t="s">
        <v>469</v>
      </c>
      <c r="F840" s="101" t="s">
        <v>487</v>
      </c>
      <c r="G840" s="35" t="s">
        <v>325</v>
      </c>
      <c r="H840" s="7">
        <f t="shared" si="44"/>
        <v>-78000</v>
      </c>
      <c r="I840" s="30">
        <v>22</v>
      </c>
      <c r="K840" t="s">
        <v>30</v>
      </c>
      <c r="M840" s="2">
        <v>490</v>
      </c>
    </row>
    <row r="841" spans="2:13" ht="12.75">
      <c r="B841" s="273">
        <v>8000</v>
      </c>
      <c r="C841" s="1" t="s">
        <v>30</v>
      </c>
      <c r="D841" s="1" t="s">
        <v>85</v>
      </c>
      <c r="E841" s="1" t="s">
        <v>469</v>
      </c>
      <c r="F841" s="101" t="s">
        <v>488</v>
      </c>
      <c r="G841" s="35" t="s">
        <v>327</v>
      </c>
      <c r="H841" s="7">
        <f t="shared" si="44"/>
        <v>-86000</v>
      </c>
      <c r="I841" s="30">
        <v>16</v>
      </c>
      <c r="K841" t="s">
        <v>30</v>
      </c>
      <c r="M841" s="2">
        <v>490</v>
      </c>
    </row>
    <row r="842" spans="2:13" ht="12.75">
      <c r="B842" s="273">
        <v>6000</v>
      </c>
      <c r="C842" s="1" t="s">
        <v>30</v>
      </c>
      <c r="D842" s="1" t="s">
        <v>85</v>
      </c>
      <c r="E842" s="1" t="s">
        <v>469</v>
      </c>
      <c r="F842" s="101" t="s">
        <v>489</v>
      </c>
      <c r="G842" s="35" t="s">
        <v>331</v>
      </c>
      <c r="H842" s="7">
        <f t="shared" si="44"/>
        <v>-92000</v>
      </c>
      <c r="I842" s="30">
        <v>12</v>
      </c>
      <c r="K842" t="s">
        <v>30</v>
      </c>
      <c r="M842" s="2">
        <v>490</v>
      </c>
    </row>
    <row r="843" spans="2:13" ht="12.75">
      <c r="B843" s="273">
        <v>6000</v>
      </c>
      <c r="C843" s="1" t="s">
        <v>30</v>
      </c>
      <c r="D843" s="1" t="s">
        <v>85</v>
      </c>
      <c r="E843" s="1" t="s">
        <v>469</v>
      </c>
      <c r="F843" s="101" t="s">
        <v>490</v>
      </c>
      <c r="G843" s="35" t="s">
        <v>333</v>
      </c>
      <c r="H843" s="7">
        <f t="shared" si="44"/>
        <v>-98000</v>
      </c>
      <c r="I843" s="30">
        <v>12</v>
      </c>
      <c r="K843" t="s">
        <v>30</v>
      </c>
      <c r="M843" s="2">
        <v>490</v>
      </c>
    </row>
    <row r="844" spans="2:13" ht="12.75">
      <c r="B844" s="273">
        <v>3000</v>
      </c>
      <c r="C844" s="1" t="s">
        <v>30</v>
      </c>
      <c r="D844" s="1" t="s">
        <v>85</v>
      </c>
      <c r="E844" s="1" t="s">
        <v>469</v>
      </c>
      <c r="F844" s="101" t="s">
        <v>491</v>
      </c>
      <c r="G844" s="35" t="s">
        <v>335</v>
      </c>
      <c r="H844" s="7">
        <f t="shared" si="44"/>
        <v>-101000</v>
      </c>
      <c r="I844" s="30">
        <v>6</v>
      </c>
      <c r="K844" t="s">
        <v>30</v>
      </c>
      <c r="M844" s="2">
        <v>490</v>
      </c>
    </row>
    <row r="845" spans="1:13" ht="12.75">
      <c r="A845" s="20"/>
      <c r="B845" s="171">
        <v>2500</v>
      </c>
      <c r="C845" s="20" t="s">
        <v>30</v>
      </c>
      <c r="D845" s="20" t="s">
        <v>85</v>
      </c>
      <c r="E845" s="20" t="s">
        <v>492</v>
      </c>
      <c r="F845" s="101" t="s">
        <v>493</v>
      </c>
      <c r="G845" s="38" t="s">
        <v>162</v>
      </c>
      <c r="H845" s="7">
        <f t="shared" si="44"/>
        <v>-103500</v>
      </c>
      <c r="I845" s="30">
        <v>5</v>
      </c>
      <c r="J845" s="23"/>
      <c r="K845" t="s">
        <v>30</v>
      </c>
      <c r="L845" s="23"/>
      <c r="M845" s="2">
        <v>490</v>
      </c>
    </row>
    <row r="846" spans="2:13" ht="12.75">
      <c r="B846" s="273">
        <v>2500</v>
      </c>
      <c r="C846" s="20" t="s">
        <v>30</v>
      </c>
      <c r="D846" s="20" t="s">
        <v>85</v>
      </c>
      <c r="E846" s="1" t="s">
        <v>492</v>
      </c>
      <c r="F846" s="101" t="s">
        <v>494</v>
      </c>
      <c r="G846" s="35" t="s">
        <v>419</v>
      </c>
      <c r="H846" s="7">
        <f t="shared" si="44"/>
        <v>-106000</v>
      </c>
      <c r="I846" s="30">
        <v>5</v>
      </c>
      <c r="K846" t="s">
        <v>30</v>
      </c>
      <c r="M846" s="2">
        <v>490</v>
      </c>
    </row>
    <row r="847" spans="2:13" ht="12.75">
      <c r="B847" s="273">
        <v>2500</v>
      </c>
      <c r="C847" s="20" t="s">
        <v>30</v>
      </c>
      <c r="D847" s="20" t="s">
        <v>85</v>
      </c>
      <c r="E847" s="1" t="s">
        <v>492</v>
      </c>
      <c r="F847" s="101" t="s">
        <v>495</v>
      </c>
      <c r="G847" s="35" t="s">
        <v>421</v>
      </c>
      <c r="H847" s="7">
        <f t="shared" si="44"/>
        <v>-108500</v>
      </c>
      <c r="I847" s="30">
        <v>5</v>
      </c>
      <c r="K847" t="s">
        <v>30</v>
      </c>
      <c r="M847" s="2">
        <v>490</v>
      </c>
    </row>
    <row r="848" spans="2:13" ht="12.75">
      <c r="B848" s="273">
        <v>2500</v>
      </c>
      <c r="C848" s="1" t="s">
        <v>30</v>
      </c>
      <c r="D848" s="20" t="s">
        <v>85</v>
      </c>
      <c r="E848" s="1" t="s">
        <v>492</v>
      </c>
      <c r="F848" s="101" t="s">
        <v>496</v>
      </c>
      <c r="G848" s="35" t="s">
        <v>164</v>
      </c>
      <c r="H848" s="7">
        <f t="shared" si="44"/>
        <v>-111000</v>
      </c>
      <c r="I848" s="30">
        <v>5</v>
      </c>
      <c r="K848" t="s">
        <v>30</v>
      </c>
      <c r="M848" s="2">
        <v>490</v>
      </c>
    </row>
    <row r="849" spans="2:13" ht="12.75">
      <c r="B849" s="273">
        <v>2500</v>
      </c>
      <c r="C849" s="1" t="s">
        <v>30</v>
      </c>
      <c r="D849" s="20" t="s">
        <v>85</v>
      </c>
      <c r="E849" s="1" t="s">
        <v>492</v>
      </c>
      <c r="F849" s="101" t="s">
        <v>497</v>
      </c>
      <c r="G849" s="35" t="s">
        <v>166</v>
      </c>
      <c r="H849" s="7">
        <f t="shared" si="44"/>
        <v>-113500</v>
      </c>
      <c r="I849" s="30">
        <v>5</v>
      </c>
      <c r="K849" t="s">
        <v>30</v>
      </c>
      <c r="M849" s="2">
        <v>490</v>
      </c>
    </row>
    <row r="850" spans="2:13" ht="12.75">
      <c r="B850" s="273">
        <v>2500</v>
      </c>
      <c r="C850" s="1" t="s">
        <v>30</v>
      </c>
      <c r="D850" s="20" t="s">
        <v>85</v>
      </c>
      <c r="E850" s="1" t="s">
        <v>492</v>
      </c>
      <c r="F850" s="101" t="s">
        <v>498</v>
      </c>
      <c r="G850" s="35" t="s">
        <v>186</v>
      </c>
      <c r="H850" s="7">
        <f t="shared" si="44"/>
        <v>-116000</v>
      </c>
      <c r="I850" s="30">
        <v>5</v>
      </c>
      <c r="K850" t="s">
        <v>30</v>
      </c>
      <c r="M850" s="2">
        <v>490</v>
      </c>
    </row>
    <row r="851" spans="2:13" ht="12.75">
      <c r="B851" s="273">
        <v>2500</v>
      </c>
      <c r="C851" s="1" t="s">
        <v>30</v>
      </c>
      <c r="D851" s="20" t="s">
        <v>85</v>
      </c>
      <c r="E851" s="1" t="s">
        <v>492</v>
      </c>
      <c r="F851" s="101" t="s">
        <v>499</v>
      </c>
      <c r="G851" s="35" t="s">
        <v>193</v>
      </c>
      <c r="H851" s="7">
        <f t="shared" si="44"/>
        <v>-118500</v>
      </c>
      <c r="I851" s="30">
        <v>5</v>
      </c>
      <c r="K851" t="s">
        <v>30</v>
      </c>
      <c r="M851" s="2">
        <v>490</v>
      </c>
    </row>
    <row r="852" spans="2:13" ht="12.75">
      <c r="B852" s="273">
        <v>2500</v>
      </c>
      <c r="C852" s="1" t="s">
        <v>30</v>
      </c>
      <c r="D852" s="1" t="s">
        <v>85</v>
      </c>
      <c r="E852" s="1" t="s">
        <v>492</v>
      </c>
      <c r="F852" s="101" t="s">
        <v>500</v>
      </c>
      <c r="G852" s="35" t="s">
        <v>447</v>
      </c>
      <c r="H852" s="7">
        <f t="shared" si="44"/>
        <v>-121000</v>
      </c>
      <c r="I852" s="30">
        <v>5</v>
      </c>
      <c r="K852" t="s">
        <v>30</v>
      </c>
      <c r="M852" s="2">
        <v>490</v>
      </c>
    </row>
    <row r="853" spans="2:13" ht="12.75">
      <c r="B853" s="273">
        <v>2500</v>
      </c>
      <c r="C853" s="1" t="s">
        <v>30</v>
      </c>
      <c r="D853" s="1" t="s">
        <v>85</v>
      </c>
      <c r="E853" s="1" t="s">
        <v>492</v>
      </c>
      <c r="F853" s="101" t="s">
        <v>501</v>
      </c>
      <c r="G853" s="35" t="s">
        <v>242</v>
      </c>
      <c r="H853" s="7">
        <f t="shared" si="44"/>
        <v>-123500</v>
      </c>
      <c r="I853" s="30">
        <v>5</v>
      </c>
      <c r="K853" t="s">
        <v>30</v>
      </c>
      <c r="M853" s="2">
        <v>490</v>
      </c>
    </row>
    <row r="854" spans="2:13" ht="12.75">
      <c r="B854" s="273">
        <v>2500</v>
      </c>
      <c r="C854" s="1" t="s">
        <v>30</v>
      </c>
      <c r="D854" s="1" t="s">
        <v>85</v>
      </c>
      <c r="E854" s="1" t="s">
        <v>492</v>
      </c>
      <c r="F854" s="101" t="s">
        <v>502</v>
      </c>
      <c r="G854" s="35" t="s">
        <v>31</v>
      </c>
      <c r="H854" s="7">
        <f t="shared" si="44"/>
        <v>-126000</v>
      </c>
      <c r="I854" s="30">
        <v>5</v>
      </c>
      <c r="K854" t="s">
        <v>30</v>
      </c>
      <c r="M854" s="2">
        <v>490</v>
      </c>
    </row>
    <row r="855" spans="2:13" ht="12.75">
      <c r="B855" s="273">
        <v>2500</v>
      </c>
      <c r="C855" s="1" t="s">
        <v>30</v>
      </c>
      <c r="D855" s="1" t="s">
        <v>85</v>
      </c>
      <c r="E855" s="1" t="s">
        <v>492</v>
      </c>
      <c r="F855" s="101" t="s">
        <v>503</v>
      </c>
      <c r="G855" s="35" t="s">
        <v>257</v>
      </c>
      <c r="H855" s="7">
        <f t="shared" si="44"/>
        <v>-128500</v>
      </c>
      <c r="I855" s="30">
        <v>5</v>
      </c>
      <c r="K855" t="s">
        <v>30</v>
      </c>
      <c r="M855" s="2">
        <v>490</v>
      </c>
    </row>
    <row r="856" spans="2:13" ht="12.75">
      <c r="B856" s="273">
        <v>2500</v>
      </c>
      <c r="C856" s="1" t="s">
        <v>30</v>
      </c>
      <c r="D856" s="1" t="s">
        <v>85</v>
      </c>
      <c r="E856" s="1" t="s">
        <v>492</v>
      </c>
      <c r="F856" s="101" t="s">
        <v>504</v>
      </c>
      <c r="G856" s="35" t="s">
        <v>286</v>
      </c>
      <c r="H856" s="7">
        <f t="shared" si="44"/>
        <v>-131000</v>
      </c>
      <c r="I856" s="30">
        <v>5</v>
      </c>
      <c r="K856" t="s">
        <v>30</v>
      </c>
      <c r="M856" s="2">
        <v>490</v>
      </c>
    </row>
    <row r="857" spans="2:13" ht="12.75">
      <c r="B857" s="273">
        <v>2500</v>
      </c>
      <c r="C857" s="1" t="s">
        <v>30</v>
      </c>
      <c r="D857" s="1" t="s">
        <v>85</v>
      </c>
      <c r="E857" s="1" t="s">
        <v>492</v>
      </c>
      <c r="F857" s="101" t="s">
        <v>505</v>
      </c>
      <c r="G857" s="35" t="s">
        <v>288</v>
      </c>
      <c r="H857" s="7">
        <f t="shared" si="44"/>
        <v>-133500</v>
      </c>
      <c r="I857" s="30">
        <v>5</v>
      </c>
      <c r="K857" t="s">
        <v>30</v>
      </c>
      <c r="M857" s="2">
        <v>490</v>
      </c>
    </row>
    <row r="858" spans="2:13" ht="12.75">
      <c r="B858" s="273">
        <v>2500</v>
      </c>
      <c r="C858" s="1" t="s">
        <v>30</v>
      </c>
      <c r="D858" s="1" t="s">
        <v>85</v>
      </c>
      <c r="E858" s="1" t="s">
        <v>492</v>
      </c>
      <c r="F858" s="101" t="s">
        <v>506</v>
      </c>
      <c r="G858" s="35" t="s">
        <v>290</v>
      </c>
      <c r="H858" s="7">
        <f t="shared" si="44"/>
        <v>-136000</v>
      </c>
      <c r="I858" s="30">
        <v>5</v>
      </c>
      <c r="K858" t="s">
        <v>30</v>
      </c>
      <c r="M858" s="2">
        <v>490</v>
      </c>
    </row>
    <row r="859" spans="2:13" ht="12.75">
      <c r="B859" s="273">
        <v>2500</v>
      </c>
      <c r="C859" s="1" t="s">
        <v>30</v>
      </c>
      <c r="D859" s="1" t="s">
        <v>85</v>
      </c>
      <c r="E859" s="1" t="s">
        <v>492</v>
      </c>
      <c r="F859" s="101" t="s">
        <v>507</v>
      </c>
      <c r="G859" s="35" t="s">
        <v>301</v>
      </c>
      <c r="H859" s="7">
        <f t="shared" si="44"/>
        <v>-138500</v>
      </c>
      <c r="I859" s="30">
        <v>5</v>
      </c>
      <c r="K859" t="s">
        <v>30</v>
      </c>
      <c r="M859" s="2">
        <v>490</v>
      </c>
    </row>
    <row r="860" spans="2:13" ht="12.75">
      <c r="B860" s="273">
        <v>2500</v>
      </c>
      <c r="C860" s="1" t="s">
        <v>30</v>
      </c>
      <c r="D860" s="1" t="s">
        <v>85</v>
      </c>
      <c r="E860" s="1" t="s">
        <v>492</v>
      </c>
      <c r="F860" s="101" t="s">
        <v>508</v>
      </c>
      <c r="G860" s="35" t="s">
        <v>325</v>
      </c>
      <c r="H860" s="7">
        <f t="shared" si="44"/>
        <v>-141000</v>
      </c>
      <c r="I860" s="30">
        <v>5</v>
      </c>
      <c r="K860" t="s">
        <v>30</v>
      </c>
      <c r="M860" s="2">
        <v>490</v>
      </c>
    </row>
    <row r="861" spans="2:13" ht="12.75">
      <c r="B861" s="273">
        <v>2500</v>
      </c>
      <c r="C861" s="1" t="s">
        <v>30</v>
      </c>
      <c r="D861" s="1" t="s">
        <v>85</v>
      </c>
      <c r="E861" s="1" t="s">
        <v>492</v>
      </c>
      <c r="F861" s="101" t="s">
        <v>509</v>
      </c>
      <c r="G861" s="35" t="s">
        <v>327</v>
      </c>
      <c r="H861" s="7">
        <f t="shared" si="44"/>
        <v>-143500</v>
      </c>
      <c r="I861" s="30">
        <v>5</v>
      </c>
      <c r="K861" t="s">
        <v>30</v>
      </c>
      <c r="M861" s="2">
        <v>490</v>
      </c>
    </row>
    <row r="862" spans="2:13" ht="12.75">
      <c r="B862" s="273">
        <v>2500</v>
      </c>
      <c r="C862" s="1" t="s">
        <v>30</v>
      </c>
      <c r="D862" s="1" t="s">
        <v>85</v>
      </c>
      <c r="E862" s="1" t="s">
        <v>492</v>
      </c>
      <c r="F862" s="101" t="s">
        <v>510</v>
      </c>
      <c r="G862" s="35" t="s">
        <v>329</v>
      </c>
      <c r="H862" s="7">
        <f t="shared" si="44"/>
        <v>-146000</v>
      </c>
      <c r="I862" s="30">
        <v>5</v>
      </c>
      <c r="K862" t="s">
        <v>30</v>
      </c>
      <c r="M862" s="2">
        <v>490</v>
      </c>
    </row>
    <row r="863" spans="2:13" ht="12.75">
      <c r="B863" s="273">
        <v>2500</v>
      </c>
      <c r="C863" s="1" t="s">
        <v>30</v>
      </c>
      <c r="D863" s="1" t="s">
        <v>85</v>
      </c>
      <c r="E863" s="1" t="s">
        <v>492</v>
      </c>
      <c r="F863" s="101" t="s">
        <v>511</v>
      </c>
      <c r="G863" s="35" t="s">
        <v>331</v>
      </c>
      <c r="H863" s="7">
        <f t="shared" si="44"/>
        <v>-148500</v>
      </c>
      <c r="I863" s="30">
        <v>5</v>
      </c>
      <c r="K863" t="s">
        <v>30</v>
      </c>
      <c r="M863" s="2">
        <v>490</v>
      </c>
    </row>
    <row r="864" spans="2:13" ht="12.75">
      <c r="B864" s="273">
        <v>2500</v>
      </c>
      <c r="C864" s="1" t="s">
        <v>30</v>
      </c>
      <c r="D864" s="1" t="s">
        <v>85</v>
      </c>
      <c r="E864" s="1" t="s">
        <v>492</v>
      </c>
      <c r="F864" s="101" t="s">
        <v>512</v>
      </c>
      <c r="G864" s="35" t="s">
        <v>333</v>
      </c>
      <c r="H864" s="7">
        <f t="shared" si="44"/>
        <v>-151000</v>
      </c>
      <c r="I864" s="30">
        <v>5</v>
      </c>
      <c r="K864" t="s">
        <v>30</v>
      </c>
      <c r="M864" s="2">
        <v>490</v>
      </c>
    </row>
    <row r="865" spans="2:13" ht="12.75">
      <c r="B865" s="273">
        <v>2500</v>
      </c>
      <c r="C865" s="1" t="s">
        <v>30</v>
      </c>
      <c r="D865" s="1" t="s">
        <v>85</v>
      </c>
      <c r="E865" s="1" t="s">
        <v>492</v>
      </c>
      <c r="F865" s="101" t="s">
        <v>513</v>
      </c>
      <c r="G865" s="35" t="s">
        <v>335</v>
      </c>
      <c r="H865" s="7">
        <f t="shared" si="44"/>
        <v>-153500</v>
      </c>
      <c r="I865" s="30">
        <v>5</v>
      </c>
      <c r="K865" t="s">
        <v>30</v>
      </c>
      <c r="M865" s="2">
        <v>490</v>
      </c>
    </row>
    <row r="866" spans="2:13" ht="12.75">
      <c r="B866" s="171">
        <v>2500</v>
      </c>
      <c r="C866" s="1" t="s">
        <v>30</v>
      </c>
      <c r="D866" s="20" t="s">
        <v>85</v>
      </c>
      <c r="E866" s="20" t="s">
        <v>514</v>
      </c>
      <c r="F866" s="101" t="s">
        <v>515</v>
      </c>
      <c r="G866" s="38" t="s">
        <v>164</v>
      </c>
      <c r="H866" s="7">
        <f t="shared" si="44"/>
        <v>-156000</v>
      </c>
      <c r="I866" s="30">
        <v>5</v>
      </c>
      <c r="K866" t="s">
        <v>30</v>
      </c>
      <c r="M866" s="2">
        <v>490</v>
      </c>
    </row>
    <row r="867" spans="2:13" ht="12.75">
      <c r="B867" s="273">
        <v>2500</v>
      </c>
      <c r="C867" s="1" t="s">
        <v>30</v>
      </c>
      <c r="D867" s="20" t="s">
        <v>85</v>
      </c>
      <c r="E867" s="1" t="s">
        <v>514</v>
      </c>
      <c r="F867" s="101" t="s">
        <v>516</v>
      </c>
      <c r="G867" s="35" t="s">
        <v>166</v>
      </c>
      <c r="H867" s="7">
        <f t="shared" si="44"/>
        <v>-158500</v>
      </c>
      <c r="I867" s="30">
        <v>5</v>
      </c>
      <c r="K867" t="s">
        <v>30</v>
      </c>
      <c r="M867" s="2">
        <v>490</v>
      </c>
    </row>
    <row r="868" spans="2:13" ht="12.75">
      <c r="B868" s="273">
        <v>5000</v>
      </c>
      <c r="C868" s="1" t="s">
        <v>30</v>
      </c>
      <c r="D868" s="20" t="s">
        <v>85</v>
      </c>
      <c r="E868" s="1" t="s">
        <v>514</v>
      </c>
      <c r="F868" s="101" t="s">
        <v>517</v>
      </c>
      <c r="G868" s="35" t="s">
        <v>186</v>
      </c>
      <c r="H868" s="7">
        <f t="shared" si="44"/>
        <v>-163500</v>
      </c>
      <c r="I868" s="30">
        <v>10</v>
      </c>
      <c r="K868" t="s">
        <v>30</v>
      </c>
      <c r="M868" s="2">
        <v>490</v>
      </c>
    </row>
    <row r="869" spans="1:13" ht="12.75">
      <c r="A869" s="44"/>
      <c r="B869" s="273">
        <v>2500</v>
      </c>
      <c r="C869" s="1" t="s">
        <v>30</v>
      </c>
      <c r="D869" s="40" t="s">
        <v>85</v>
      </c>
      <c r="E869" s="40" t="s">
        <v>514</v>
      </c>
      <c r="F869" s="101" t="s">
        <v>518</v>
      </c>
      <c r="G869" s="41" t="s">
        <v>193</v>
      </c>
      <c r="H869" s="7">
        <f t="shared" si="44"/>
        <v>-166000</v>
      </c>
      <c r="I869" s="30">
        <v>5</v>
      </c>
      <c r="J869" s="45"/>
      <c r="K869" t="s">
        <v>30</v>
      </c>
      <c r="L869" s="45"/>
      <c r="M869" s="2">
        <v>490</v>
      </c>
    </row>
    <row r="870" spans="2:13" ht="12.75">
      <c r="B870" s="273">
        <v>2500</v>
      </c>
      <c r="C870" s="1" t="s">
        <v>30</v>
      </c>
      <c r="D870" s="1" t="s">
        <v>85</v>
      </c>
      <c r="E870" s="1" t="s">
        <v>514</v>
      </c>
      <c r="F870" s="101" t="s">
        <v>519</v>
      </c>
      <c r="G870" s="35" t="s">
        <v>447</v>
      </c>
      <c r="H870" s="7">
        <f t="shared" si="44"/>
        <v>-168500</v>
      </c>
      <c r="I870" s="30">
        <v>5</v>
      </c>
      <c r="K870" t="s">
        <v>30</v>
      </c>
      <c r="M870" s="2">
        <v>490</v>
      </c>
    </row>
    <row r="871" spans="1:13" s="45" customFormat="1" ht="12.75">
      <c r="A871" s="1"/>
      <c r="B871" s="273">
        <v>2500</v>
      </c>
      <c r="C871" s="1" t="s">
        <v>30</v>
      </c>
      <c r="D871" s="1" t="s">
        <v>85</v>
      </c>
      <c r="E871" s="1" t="s">
        <v>514</v>
      </c>
      <c r="F871" s="101" t="s">
        <v>520</v>
      </c>
      <c r="G871" s="35" t="s">
        <v>242</v>
      </c>
      <c r="H871" s="7">
        <f t="shared" si="44"/>
        <v>-171000</v>
      </c>
      <c r="I871" s="30">
        <v>5</v>
      </c>
      <c r="J871"/>
      <c r="K871" t="s">
        <v>30</v>
      </c>
      <c r="L871"/>
      <c r="M871" s="2">
        <v>490</v>
      </c>
    </row>
    <row r="872" spans="2:13" ht="12.75">
      <c r="B872" s="273">
        <v>2500</v>
      </c>
      <c r="C872" s="1" t="s">
        <v>30</v>
      </c>
      <c r="D872" s="1" t="s">
        <v>85</v>
      </c>
      <c r="E872" s="1" t="s">
        <v>514</v>
      </c>
      <c r="F872" s="101" t="s">
        <v>521</v>
      </c>
      <c r="G872" s="35" t="s">
        <v>50</v>
      </c>
      <c r="H872" s="7">
        <f t="shared" si="44"/>
        <v>-173500</v>
      </c>
      <c r="I872" s="30">
        <v>5</v>
      </c>
      <c r="K872" t="s">
        <v>30</v>
      </c>
      <c r="M872" s="2">
        <v>490</v>
      </c>
    </row>
    <row r="873" spans="2:13" ht="12.75">
      <c r="B873" s="273">
        <v>2500</v>
      </c>
      <c r="C873" s="1" t="s">
        <v>30</v>
      </c>
      <c r="D873" s="1" t="s">
        <v>85</v>
      </c>
      <c r="E873" s="1" t="s">
        <v>514</v>
      </c>
      <c r="F873" s="101" t="s">
        <v>522</v>
      </c>
      <c r="G873" s="35" t="s">
        <v>286</v>
      </c>
      <c r="H873" s="7">
        <f t="shared" si="44"/>
        <v>-176000</v>
      </c>
      <c r="I873" s="30">
        <v>5</v>
      </c>
      <c r="K873" t="s">
        <v>30</v>
      </c>
      <c r="M873" s="2">
        <v>490</v>
      </c>
    </row>
    <row r="874" spans="2:13" ht="12.75">
      <c r="B874" s="273">
        <v>2500</v>
      </c>
      <c r="C874" s="1" t="s">
        <v>30</v>
      </c>
      <c r="D874" s="1" t="s">
        <v>85</v>
      </c>
      <c r="E874" s="1" t="s">
        <v>514</v>
      </c>
      <c r="F874" s="101" t="s">
        <v>523</v>
      </c>
      <c r="G874" s="35" t="s">
        <v>288</v>
      </c>
      <c r="H874" s="7">
        <f t="shared" si="44"/>
        <v>-178500</v>
      </c>
      <c r="I874" s="30">
        <v>5</v>
      </c>
      <c r="K874" t="s">
        <v>30</v>
      </c>
      <c r="M874" s="2">
        <v>490</v>
      </c>
    </row>
    <row r="875" spans="2:13" ht="12.75">
      <c r="B875" s="273">
        <v>2500</v>
      </c>
      <c r="C875" s="1" t="s">
        <v>30</v>
      </c>
      <c r="D875" s="1" t="s">
        <v>85</v>
      </c>
      <c r="E875" s="1" t="s">
        <v>514</v>
      </c>
      <c r="F875" s="101" t="s">
        <v>524</v>
      </c>
      <c r="G875" s="35" t="s">
        <v>290</v>
      </c>
      <c r="H875" s="7">
        <f t="shared" si="44"/>
        <v>-181000</v>
      </c>
      <c r="I875" s="30">
        <v>5</v>
      </c>
      <c r="K875" t="s">
        <v>30</v>
      </c>
      <c r="M875" s="2">
        <v>490</v>
      </c>
    </row>
    <row r="876" spans="2:13" ht="12.75">
      <c r="B876" s="273">
        <v>2500</v>
      </c>
      <c r="C876" s="1" t="s">
        <v>30</v>
      </c>
      <c r="D876" s="1" t="s">
        <v>85</v>
      </c>
      <c r="E876" s="1" t="s">
        <v>514</v>
      </c>
      <c r="F876" s="101" t="s">
        <v>525</v>
      </c>
      <c r="G876" s="35" t="s">
        <v>301</v>
      </c>
      <c r="H876" s="7">
        <f t="shared" si="44"/>
        <v>-183500</v>
      </c>
      <c r="I876" s="30">
        <v>5</v>
      </c>
      <c r="K876" t="s">
        <v>30</v>
      </c>
      <c r="M876" s="2">
        <v>490</v>
      </c>
    </row>
    <row r="877" spans="2:13" ht="12.75">
      <c r="B877" s="273">
        <v>2500</v>
      </c>
      <c r="C877" s="1" t="s">
        <v>30</v>
      </c>
      <c r="D877" s="1" t="s">
        <v>85</v>
      </c>
      <c r="E877" s="1" t="s">
        <v>514</v>
      </c>
      <c r="F877" s="101" t="s">
        <v>526</v>
      </c>
      <c r="G877" s="35" t="s">
        <v>325</v>
      </c>
      <c r="H877" s="7">
        <f t="shared" si="44"/>
        <v>-186000</v>
      </c>
      <c r="I877" s="30">
        <v>5</v>
      </c>
      <c r="K877" t="s">
        <v>30</v>
      </c>
      <c r="M877" s="2">
        <v>490</v>
      </c>
    </row>
    <row r="878" spans="2:13" ht="12.75">
      <c r="B878" s="273">
        <v>2500</v>
      </c>
      <c r="C878" s="1" t="s">
        <v>30</v>
      </c>
      <c r="D878" s="1" t="s">
        <v>85</v>
      </c>
      <c r="E878" s="1" t="s">
        <v>514</v>
      </c>
      <c r="F878" s="101" t="s">
        <v>527</v>
      </c>
      <c r="G878" s="35" t="s">
        <v>327</v>
      </c>
      <c r="H878" s="7">
        <f t="shared" si="44"/>
        <v>-188500</v>
      </c>
      <c r="I878" s="30">
        <v>5</v>
      </c>
      <c r="K878" t="s">
        <v>30</v>
      </c>
      <c r="M878" s="2">
        <v>490</v>
      </c>
    </row>
    <row r="879" spans="2:13" ht="12.75">
      <c r="B879" s="273">
        <v>2500</v>
      </c>
      <c r="C879" s="1" t="s">
        <v>30</v>
      </c>
      <c r="D879" s="1" t="s">
        <v>85</v>
      </c>
      <c r="E879" s="1" t="s">
        <v>514</v>
      </c>
      <c r="F879" s="101" t="s">
        <v>528</v>
      </c>
      <c r="G879" s="35" t="s">
        <v>329</v>
      </c>
      <c r="H879" s="7">
        <f t="shared" si="44"/>
        <v>-191000</v>
      </c>
      <c r="I879" s="30">
        <v>5</v>
      </c>
      <c r="K879" t="s">
        <v>30</v>
      </c>
      <c r="M879" s="2">
        <v>490</v>
      </c>
    </row>
    <row r="880" spans="2:13" ht="12.75">
      <c r="B880" s="273">
        <v>2500</v>
      </c>
      <c r="C880" s="1" t="s">
        <v>30</v>
      </c>
      <c r="D880" s="1" t="s">
        <v>85</v>
      </c>
      <c r="E880" s="1" t="s">
        <v>514</v>
      </c>
      <c r="F880" s="101" t="s">
        <v>529</v>
      </c>
      <c r="G880" s="35" t="s">
        <v>331</v>
      </c>
      <c r="H880" s="7">
        <f t="shared" si="44"/>
        <v>-193500</v>
      </c>
      <c r="I880" s="30">
        <v>5</v>
      </c>
      <c r="K880" t="s">
        <v>30</v>
      </c>
      <c r="M880" s="2">
        <v>490</v>
      </c>
    </row>
    <row r="881" spans="2:13" ht="12.75">
      <c r="B881" s="273">
        <v>5000</v>
      </c>
      <c r="C881" s="1" t="s">
        <v>30</v>
      </c>
      <c r="D881" s="1" t="s">
        <v>85</v>
      </c>
      <c r="E881" s="1" t="s">
        <v>514</v>
      </c>
      <c r="F881" s="101" t="s">
        <v>530</v>
      </c>
      <c r="G881" s="35" t="s">
        <v>333</v>
      </c>
      <c r="H881" s="7">
        <f t="shared" si="44"/>
        <v>-198500</v>
      </c>
      <c r="I881" s="30">
        <v>10</v>
      </c>
      <c r="K881" t="s">
        <v>30</v>
      </c>
      <c r="M881" s="2">
        <v>490</v>
      </c>
    </row>
    <row r="882" spans="2:13" ht="12.75">
      <c r="B882" s="273">
        <v>2500</v>
      </c>
      <c r="C882" s="1" t="s">
        <v>30</v>
      </c>
      <c r="D882" s="1" t="s">
        <v>85</v>
      </c>
      <c r="E882" s="1" t="s">
        <v>514</v>
      </c>
      <c r="F882" s="101" t="s">
        <v>531</v>
      </c>
      <c r="G882" s="35" t="s">
        <v>335</v>
      </c>
      <c r="H882" s="7">
        <f t="shared" si="44"/>
        <v>-201000</v>
      </c>
      <c r="I882" s="30">
        <v>5</v>
      </c>
      <c r="K882" t="s">
        <v>30</v>
      </c>
      <c r="M882" s="2">
        <v>490</v>
      </c>
    </row>
    <row r="883" spans="2:13" ht="12.75">
      <c r="B883" s="273">
        <v>2500</v>
      </c>
      <c r="C883" s="20" t="s">
        <v>30</v>
      </c>
      <c r="D883" s="1" t="s">
        <v>85</v>
      </c>
      <c r="E883" s="1" t="s">
        <v>532</v>
      </c>
      <c r="F883" s="101" t="s">
        <v>533</v>
      </c>
      <c r="G883" s="35" t="s">
        <v>327</v>
      </c>
      <c r="H883" s="7">
        <f t="shared" si="44"/>
        <v>-203500</v>
      </c>
      <c r="I883" s="30">
        <f>+B883/M883</f>
        <v>5.1020408163265305</v>
      </c>
      <c r="K883" t="s">
        <v>30</v>
      </c>
      <c r="M883" s="2">
        <v>490</v>
      </c>
    </row>
    <row r="884" spans="2:13" ht="12.75">
      <c r="B884" s="273">
        <v>600</v>
      </c>
      <c r="C884" s="1" t="s">
        <v>30</v>
      </c>
      <c r="D884" s="1" t="s">
        <v>85</v>
      </c>
      <c r="E884" s="1" t="s">
        <v>534</v>
      </c>
      <c r="F884" s="101" t="s">
        <v>535</v>
      </c>
      <c r="G884" s="35" t="s">
        <v>333</v>
      </c>
      <c r="H884" s="7">
        <f>H883-B884</f>
        <v>-204100</v>
      </c>
      <c r="I884" s="30">
        <f>+B884/M884</f>
        <v>1.2244897959183674</v>
      </c>
      <c r="K884" t="s">
        <v>536</v>
      </c>
      <c r="M884" s="2">
        <v>490</v>
      </c>
    </row>
    <row r="885" spans="1:13" s="75" customFormat="1" ht="12.75">
      <c r="A885" s="19"/>
      <c r="B885" s="275">
        <f>SUM(B823:B884)</f>
        <v>204100</v>
      </c>
      <c r="C885" s="19" t="s">
        <v>30</v>
      </c>
      <c r="D885" s="19"/>
      <c r="E885" s="19"/>
      <c r="F885" s="98"/>
      <c r="G885" s="26"/>
      <c r="H885" s="73">
        <v>0</v>
      </c>
      <c r="I885" s="74">
        <f aca="true" t="shared" si="45" ref="I885:I948">+B885/M885</f>
        <v>416.53061224489795</v>
      </c>
      <c r="M885" s="2">
        <v>490</v>
      </c>
    </row>
    <row r="886" spans="2:13" ht="12.75">
      <c r="B886" s="273"/>
      <c r="H886" s="7">
        <f>H885-B886</f>
        <v>0</v>
      </c>
      <c r="I886" s="30">
        <f t="shared" si="45"/>
        <v>0</v>
      </c>
      <c r="M886" s="2">
        <v>490</v>
      </c>
    </row>
    <row r="887" spans="2:13" ht="12.75">
      <c r="B887" s="273"/>
      <c r="H887" s="7">
        <f>H886-B887</f>
        <v>0</v>
      </c>
      <c r="I887" s="30">
        <f t="shared" si="45"/>
        <v>0</v>
      </c>
      <c r="M887" s="2">
        <v>490</v>
      </c>
    </row>
    <row r="888" spans="1:13" ht="12.75">
      <c r="A888" s="20"/>
      <c r="B888" s="273">
        <v>1500</v>
      </c>
      <c r="C888" s="20" t="s">
        <v>537</v>
      </c>
      <c r="D888" s="1" t="s">
        <v>85</v>
      </c>
      <c r="E888" s="1" t="s">
        <v>534</v>
      </c>
      <c r="F888" s="302" t="s">
        <v>538</v>
      </c>
      <c r="G888" s="35" t="s">
        <v>344</v>
      </c>
      <c r="H888" s="7">
        <f>H887-B888</f>
        <v>-1500</v>
      </c>
      <c r="I888" s="30">
        <f t="shared" si="45"/>
        <v>3.061224489795918</v>
      </c>
      <c r="J888" s="23"/>
      <c r="K888" t="s">
        <v>194</v>
      </c>
      <c r="L888" s="23"/>
      <c r="M888" s="2">
        <v>490</v>
      </c>
    </row>
    <row r="889" spans="1:13" s="75" customFormat="1" ht="12.75">
      <c r="A889" s="19"/>
      <c r="B889" s="275">
        <f>SUM(B888)</f>
        <v>1500</v>
      </c>
      <c r="C889" s="19" t="s">
        <v>1</v>
      </c>
      <c r="D889" s="19"/>
      <c r="E889" s="19"/>
      <c r="F889" s="98"/>
      <c r="G889" s="26"/>
      <c r="H889" s="73">
        <v>0</v>
      </c>
      <c r="I889" s="74">
        <f t="shared" si="45"/>
        <v>3.061224489795918</v>
      </c>
      <c r="M889" s="2">
        <v>490</v>
      </c>
    </row>
    <row r="890" spans="1:13" s="23" customFormat="1" ht="12.75">
      <c r="A890" s="20"/>
      <c r="B890" s="273"/>
      <c r="C890" s="1"/>
      <c r="D890" s="1"/>
      <c r="E890" s="1"/>
      <c r="F890" s="101"/>
      <c r="G890" s="35"/>
      <c r="H890" s="7">
        <f>H889-B890</f>
        <v>0</v>
      </c>
      <c r="I890" s="30">
        <f t="shared" si="45"/>
        <v>0</v>
      </c>
      <c r="K890"/>
      <c r="M890" s="2">
        <v>490</v>
      </c>
    </row>
    <row r="891" spans="1:13" s="23" customFormat="1" ht="12.75">
      <c r="A891" s="20"/>
      <c r="B891" s="273"/>
      <c r="C891" s="1"/>
      <c r="D891" s="1"/>
      <c r="E891" s="1"/>
      <c r="F891" s="101"/>
      <c r="G891" s="35"/>
      <c r="H891" s="7">
        <f>H890-B891</f>
        <v>0</v>
      </c>
      <c r="I891" s="30">
        <f t="shared" si="45"/>
        <v>0</v>
      </c>
      <c r="K891"/>
      <c r="M891" s="2">
        <v>490</v>
      </c>
    </row>
    <row r="892" spans="2:13" ht="12.75">
      <c r="B892" s="273">
        <v>3500</v>
      </c>
      <c r="C892" s="1" t="s">
        <v>539</v>
      </c>
      <c r="D892" s="1" t="s">
        <v>85</v>
      </c>
      <c r="E892" s="1" t="s">
        <v>168</v>
      </c>
      <c r="F892" s="101" t="s">
        <v>540</v>
      </c>
      <c r="G892" s="35" t="s">
        <v>541</v>
      </c>
      <c r="H892" s="7">
        <f aca="true" t="shared" si="46" ref="H892:H956">H891-B892</f>
        <v>-3500</v>
      </c>
      <c r="I892" s="30">
        <f t="shared" si="45"/>
        <v>7.142857142857143</v>
      </c>
      <c r="K892" t="s">
        <v>194</v>
      </c>
      <c r="M892" s="2">
        <v>490</v>
      </c>
    </row>
    <row r="893" spans="2:13" ht="12.75">
      <c r="B893" s="273">
        <v>2000</v>
      </c>
      <c r="C893" s="1" t="s">
        <v>542</v>
      </c>
      <c r="D893" s="1" t="s">
        <v>85</v>
      </c>
      <c r="E893" s="1" t="s">
        <v>168</v>
      </c>
      <c r="F893" s="101" t="s">
        <v>543</v>
      </c>
      <c r="G893" s="35" t="s">
        <v>541</v>
      </c>
      <c r="H893" s="7">
        <f t="shared" si="46"/>
        <v>-5500</v>
      </c>
      <c r="I893" s="30">
        <f t="shared" si="45"/>
        <v>4.081632653061225</v>
      </c>
      <c r="K893" t="s">
        <v>194</v>
      </c>
      <c r="M893" s="2">
        <v>490</v>
      </c>
    </row>
    <row r="894" spans="1:13" s="23" customFormat="1" ht="12.75">
      <c r="A894" s="20"/>
      <c r="B894" s="273">
        <v>1000</v>
      </c>
      <c r="C894" s="1" t="s">
        <v>544</v>
      </c>
      <c r="D894" s="1" t="s">
        <v>85</v>
      </c>
      <c r="E894" s="1" t="s">
        <v>168</v>
      </c>
      <c r="F894" s="101" t="s">
        <v>543</v>
      </c>
      <c r="G894" s="35" t="s">
        <v>31</v>
      </c>
      <c r="H894" s="7">
        <f t="shared" si="46"/>
        <v>-6500</v>
      </c>
      <c r="I894" s="30">
        <f t="shared" si="45"/>
        <v>2.0408163265306123</v>
      </c>
      <c r="K894" t="s">
        <v>194</v>
      </c>
      <c r="M894" s="2">
        <v>490</v>
      </c>
    </row>
    <row r="895" spans="1:13" s="23" customFormat="1" ht="12.75">
      <c r="A895" s="20"/>
      <c r="B895" s="273">
        <v>2000</v>
      </c>
      <c r="C895" s="1" t="s">
        <v>545</v>
      </c>
      <c r="D895" s="1" t="s">
        <v>85</v>
      </c>
      <c r="E895" s="1" t="s">
        <v>168</v>
      </c>
      <c r="F895" s="101" t="s">
        <v>543</v>
      </c>
      <c r="G895" s="35" t="s">
        <v>166</v>
      </c>
      <c r="H895" s="7">
        <f t="shared" si="46"/>
        <v>-8500</v>
      </c>
      <c r="I895" s="30">
        <f t="shared" si="45"/>
        <v>4.081632653061225</v>
      </c>
      <c r="K895" t="s">
        <v>194</v>
      </c>
      <c r="M895" s="2">
        <v>490</v>
      </c>
    </row>
    <row r="896" spans="1:14" s="23" customFormat="1" ht="12.75">
      <c r="A896" s="20"/>
      <c r="B896" s="273">
        <v>3000</v>
      </c>
      <c r="C896" s="1" t="s">
        <v>546</v>
      </c>
      <c r="D896" s="1" t="s">
        <v>85</v>
      </c>
      <c r="E896" s="1" t="s">
        <v>168</v>
      </c>
      <c r="F896" s="101" t="s">
        <v>547</v>
      </c>
      <c r="G896" s="35" t="s">
        <v>166</v>
      </c>
      <c r="H896" s="7">
        <f t="shared" si="46"/>
        <v>-11500</v>
      </c>
      <c r="I896" s="30">
        <f t="shared" si="45"/>
        <v>6.122448979591836</v>
      </c>
      <c r="J896" s="288"/>
      <c r="K896" t="s">
        <v>194</v>
      </c>
      <c r="L896" s="288"/>
      <c r="M896" s="2">
        <v>490</v>
      </c>
      <c r="N896" s="303"/>
    </row>
    <row r="897" spans="1:14" s="23" customFormat="1" ht="12.75">
      <c r="A897" s="20"/>
      <c r="B897" s="273">
        <v>3500</v>
      </c>
      <c r="C897" s="1" t="s">
        <v>539</v>
      </c>
      <c r="D897" s="1" t="s">
        <v>85</v>
      </c>
      <c r="E897" s="1" t="s">
        <v>168</v>
      </c>
      <c r="F897" s="101" t="s">
        <v>548</v>
      </c>
      <c r="G897" s="35" t="s">
        <v>186</v>
      </c>
      <c r="H897" s="7">
        <f t="shared" si="46"/>
        <v>-15000</v>
      </c>
      <c r="I897" s="30">
        <f t="shared" si="45"/>
        <v>7.142857142857143</v>
      </c>
      <c r="J897" s="288"/>
      <c r="K897" t="s">
        <v>194</v>
      </c>
      <c r="L897" s="288"/>
      <c r="M897" s="2">
        <v>490</v>
      </c>
      <c r="N897" s="303"/>
    </row>
    <row r="898" spans="1:13" s="23" customFormat="1" ht="12.75">
      <c r="A898" s="20"/>
      <c r="B898" s="273">
        <v>3500</v>
      </c>
      <c r="C898" s="1" t="s">
        <v>546</v>
      </c>
      <c r="D898" s="1" t="s">
        <v>85</v>
      </c>
      <c r="E898" s="1" t="s">
        <v>168</v>
      </c>
      <c r="F898" s="101" t="s">
        <v>549</v>
      </c>
      <c r="G898" s="35" t="s">
        <v>193</v>
      </c>
      <c r="H898" s="7">
        <f t="shared" si="46"/>
        <v>-18500</v>
      </c>
      <c r="I898" s="30">
        <f t="shared" si="45"/>
        <v>7.142857142857143</v>
      </c>
      <c r="K898" t="s">
        <v>194</v>
      </c>
      <c r="M898" s="2">
        <v>490</v>
      </c>
    </row>
    <row r="899" spans="1:13" s="23" customFormat="1" ht="12.75">
      <c r="A899" s="20"/>
      <c r="B899" s="273">
        <v>3500</v>
      </c>
      <c r="C899" s="1" t="s">
        <v>539</v>
      </c>
      <c r="D899" s="1" t="s">
        <v>85</v>
      </c>
      <c r="E899" s="1" t="s">
        <v>168</v>
      </c>
      <c r="F899" s="101" t="s">
        <v>550</v>
      </c>
      <c r="G899" s="35" t="s">
        <v>551</v>
      </c>
      <c r="H899" s="7">
        <f t="shared" si="46"/>
        <v>-22000</v>
      </c>
      <c r="I899" s="30">
        <f t="shared" si="45"/>
        <v>7.142857142857143</v>
      </c>
      <c r="K899" t="s">
        <v>194</v>
      </c>
      <c r="M899" s="2">
        <v>490</v>
      </c>
    </row>
    <row r="900" spans="1:13" s="23" customFormat="1" ht="12.75">
      <c r="A900" s="20"/>
      <c r="B900" s="273">
        <v>2000</v>
      </c>
      <c r="C900" s="1" t="s">
        <v>542</v>
      </c>
      <c r="D900" s="1" t="s">
        <v>85</v>
      </c>
      <c r="E900" s="1" t="s">
        <v>168</v>
      </c>
      <c r="F900" s="101" t="s">
        <v>543</v>
      </c>
      <c r="G900" s="35" t="s">
        <v>551</v>
      </c>
      <c r="H900" s="7">
        <f t="shared" si="46"/>
        <v>-24000</v>
      </c>
      <c r="I900" s="30">
        <f t="shared" si="45"/>
        <v>4.081632653061225</v>
      </c>
      <c r="K900" t="s">
        <v>194</v>
      </c>
      <c r="M900" s="2">
        <v>490</v>
      </c>
    </row>
    <row r="901" spans="1:13" s="23" customFormat="1" ht="12.75">
      <c r="A901" s="20"/>
      <c r="B901" s="273">
        <v>1000</v>
      </c>
      <c r="C901" s="1" t="s">
        <v>544</v>
      </c>
      <c r="D901" s="1" t="s">
        <v>85</v>
      </c>
      <c r="E901" s="1" t="s">
        <v>168</v>
      </c>
      <c r="F901" s="101" t="s">
        <v>543</v>
      </c>
      <c r="G901" s="35" t="s">
        <v>242</v>
      </c>
      <c r="H901" s="7">
        <f t="shared" si="46"/>
        <v>-25000</v>
      </c>
      <c r="I901" s="30">
        <f t="shared" si="45"/>
        <v>2.0408163265306123</v>
      </c>
      <c r="K901" t="s">
        <v>194</v>
      </c>
      <c r="M901" s="2">
        <v>490</v>
      </c>
    </row>
    <row r="902" spans="1:13" s="23" customFormat="1" ht="12.75">
      <c r="A902" s="20"/>
      <c r="B902" s="273">
        <v>1000</v>
      </c>
      <c r="C902" s="1" t="s">
        <v>552</v>
      </c>
      <c r="D902" s="1" t="s">
        <v>85</v>
      </c>
      <c r="E902" s="1" t="s">
        <v>168</v>
      </c>
      <c r="F902" s="101" t="s">
        <v>543</v>
      </c>
      <c r="G902" s="35" t="s">
        <v>244</v>
      </c>
      <c r="H902" s="7">
        <f t="shared" si="46"/>
        <v>-26000</v>
      </c>
      <c r="I902" s="30">
        <f t="shared" si="45"/>
        <v>2.0408163265306123</v>
      </c>
      <c r="K902" t="s">
        <v>194</v>
      </c>
      <c r="M902" s="2">
        <v>490</v>
      </c>
    </row>
    <row r="903" spans="1:13" s="23" customFormat="1" ht="12.75">
      <c r="A903" s="20"/>
      <c r="B903" s="273">
        <v>1000</v>
      </c>
      <c r="C903" s="1" t="s">
        <v>544</v>
      </c>
      <c r="D903" s="1" t="s">
        <v>85</v>
      </c>
      <c r="E903" s="1" t="s">
        <v>168</v>
      </c>
      <c r="F903" s="101" t="s">
        <v>543</v>
      </c>
      <c r="G903" s="35" t="s">
        <v>244</v>
      </c>
      <c r="H903" s="7">
        <f t="shared" si="46"/>
        <v>-27000</v>
      </c>
      <c r="I903" s="30">
        <f t="shared" si="45"/>
        <v>2.0408163265306123</v>
      </c>
      <c r="K903" t="s">
        <v>194</v>
      </c>
      <c r="M903" s="2">
        <v>490</v>
      </c>
    </row>
    <row r="904" spans="1:13" s="23" customFormat="1" ht="12.75">
      <c r="A904" s="20"/>
      <c r="B904" s="273">
        <v>2000</v>
      </c>
      <c r="C904" s="1" t="s">
        <v>545</v>
      </c>
      <c r="D904" s="1" t="s">
        <v>85</v>
      </c>
      <c r="E904" s="1" t="s">
        <v>168</v>
      </c>
      <c r="F904" s="101" t="s">
        <v>543</v>
      </c>
      <c r="G904" s="35" t="s">
        <v>50</v>
      </c>
      <c r="H904" s="7">
        <f t="shared" si="46"/>
        <v>-29000</v>
      </c>
      <c r="I904" s="30">
        <f t="shared" si="45"/>
        <v>4.081632653061225</v>
      </c>
      <c r="K904" t="s">
        <v>194</v>
      </c>
      <c r="M904" s="2">
        <v>490</v>
      </c>
    </row>
    <row r="905" spans="1:13" s="23" customFormat="1" ht="12.75">
      <c r="A905" s="20"/>
      <c r="B905" s="273">
        <v>3500</v>
      </c>
      <c r="C905" s="1" t="s">
        <v>546</v>
      </c>
      <c r="D905" s="1" t="s">
        <v>85</v>
      </c>
      <c r="E905" s="1" t="s">
        <v>168</v>
      </c>
      <c r="F905" s="101" t="s">
        <v>553</v>
      </c>
      <c r="G905" s="35" t="s">
        <v>50</v>
      </c>
      <c r="H905" s="7">
        <f t="shared" si="46"/>
        <v>-32500</v>
      </c>
      <c r="I905" s="30">
        <f t="shared" si="45"/>
        <v>7.142857142857143</v>
      </c>
      <c r="K905" t="s">
        <v>194</v>
      </c>
      <c r="M905" s="2">
        <v>490</v>
      </c>
    </row>
    <row r="906" spans="1:13" s="23" customFormat="1" ht="12.75">
      <c r="A906" s="20"/>
      <c r="B906" s="273">
        <v>3500</v>
      </c>
      <c r="C906" s="1" t="s">
        <v>539</v>
      </c>
      <c r="D906" s="1" t="s">
        <v>85</v>
      </c>
      <c r="E906" s="1" t="s">
        <v>168</v>
      </c>
      <c r="F906" s="101" t="s">
        <v>554</v>
      </c>
      <c r="G906" s="35" t="s">
        <v>555</v>
      </c>
      <c r="H906" s="7">
        <f t="shared" si="46"/>
        <v>-36000</v>
      </c>
      <c r="I906" s="30">
        <f t="shared" si="45"/>
        <v>7.142857142857143</v>
      </c>
      <c r="K906" t="s">
        <v>194</v>
      </c>
      <c r="M906" s="2">
        <v>490</v>
      </c>
    </row>
    <row r="907" spans="1:13" s="23" customFormat="1" ht="12.75">
      <c r="A907" s="20"/>
      <c r="B907" s="273">
        <v>2000</v>
      </c>
      <c r="C907" s="1" t="s">
        <v>542</v>
      </c>
      <c r="D907" s="1" t="s">
        <v>85</v>
      </c>
      <c r="E907" s="1" t="s">
        <v>168</v>
      </c>
      <c r="F907" s="101" t="s">
        <v>543</v>
      </c>
      <c r="G907" s="35" t="s">
        <v>555</v>
      </c>
      <c r="H907" s="7">
        <f t="shared" si="46"/>
        <v>-38000</v>
      </c>
      <c r="I907" s="30">
        <f t="shared" si="45"/>
        <v>4.081632653061225</v>
      </c>
      <c r="K907" t="s">
        <v>194</v>
      </c>
      <c r="M907" s="2">
        <v>490</v>
      </c>
    </row>
    <row r="908" spans="1:13" s="23" customFormat="1" ht="12.75">
      <c r="A908" s="20"/>
      <c r="B908" s="273">
        <v>1000</v>
      </c>
      <c r="C908" s="1" t="s">
        <v>544</v>
      </c>
      <c r="D908" s="1" t="s">
        <v>85</v>
      </c>
      <c r="E908" s="1" t="s">
        <v>168</v>
      </c>
      <c r="F908" s="101" t="s">
        <v>543</v>
      </c>
      <c r="G908" s="35" t="s">
        <v>286</v>
      </c>
      <c r="H908" s="7">
        <f t="shared" si="46"/>
        <v>-39000</v>
      </c>
      <c r="I908" s="30">
        <f t="shared" si="45"/>
        <v>2.0408163265306123</v>
      </c>
      <c r="K908" t="s">
        <v>194</v>
      </c>
      <c r="M908" s="2">
        <v>490</v>
      </c>
    </row>
    <row r="909" spans="1:13" s="23" customFormat="1" ht="12.75">
      <c r="A909" s="20"/>
      <c r="B909" s="273">
        <v>1000</v>
      </c>
      <c r="C909" s="1" t="s">
        <v>552</v>
      </c>
      <c r="D909" s="1" t="s">
        <v>85</v>
      </c>
      <c r="E909" s="1" t="s">
        <v>168</v>
      </c>
      <c r="F909" s="101" t="s">
        <v>543</v>
      </c>
      <c r="G909" s="35" t="s">
        <v>286</v>
      </c>
      <c r="H909" s="7">
        <f t="shared" si="46"/>
        <v>-40000</v>
      </c>
      <c r="I909" s="30">
        <f t="shared" si="45"/>
        <v>2.0408163265306123</v>
      </c>
      <c r="K909" t="s">
        <v>194</v>
      </c>
      <c r="M909" s="2">
        <v>490</v>
      </c>
    </row>
    <row r="910" spans="1:13" s="23" customFormat="1" ht="12.75">
      <c r="A910" s="20"/>
      <c r="B910" s="273">
        <v>2000</v>
      </c>
      <c r="C910" s="1" t="s">
        <v>556</v>
      </c>
      <c r="D910" s="1" t="s">
        <v>85</v>
      </c>
      <c r="E910" s="1" t="s">
        <v>168</v>
      </c>
      <c r="F910" s="101" t="s">
        <v>543</v>
      </c>
      <c r="G910" s="35" t="s">
        <v>288</v>
      </c>
      <c r="H910" s="7">
        <f t="shared" si="46"/>
        <v>-42000</v>
      </c>
      <c r="I910" s="30">
        <f t="shared" si="45"/>
        <v>4.081632653061225</v>
      </c>
      <c r="K910" t="s">
        <v>194</v>
      </c>
      <c r="M910" s="2">
        <v>490</v>
      </c>
    </row>
    <row r="911" spans="1:13" s="23" customFormat="1" ht="12.75">
      <c r="A911" s="20"/>
      <c r="B911" s="273">
        <v>3000</v>
      </c>
      <c r="C911" s="1" t="s">
        <v>546</v>
      </c>
      <c r="D911" s="1" t="s">
        <v>85</v>
      </c>
      <c r="E911" s="1" t="s">
        <v>168</v>
      </c>
      <c r="F911" s="101" t="s">
        <v>557</v>
      </c>
      <c r="G911" s="35" t="s">
        <v>288</v>
      </c>
      <c r="H911" s="7">
        <f t="shared" si="46"/>
        <v>-45000</v>
      </c>
      <c r="I911" s="30">
        <f t="shared" si="45"/>
        <v>6.122448979591836</v>
      </c>
      <c r="K911" t="s">
        <v>194</v>
      </c>
      <c r="M911" s="2">
        <v>490</v>
      </c>
    </row>
    <row r="912" spans="1:13" s="23" customFormat="1" ht="12.75">
      <c r="A912" s="20"/>
      <c r="B912" s="273">
        <v>3500</v>
      </c>
      <c r="C912" s="1" t="s">
        <v>539</v>
      </c>
      <c r="D912" s="1" t="s">
        <v>85</v>
      </c>
      <c r="E912" s="1" t="s">
        <v>168</v>
      </c>
      <c r="F912" s="101" t="s">
        <v>558</v>
      </c>
      <c r="G912" s="35" t="s">
        <v>329</v>
      </c>
      <c r="H912" s="7">
        <f t="shared" si="46"/>
        <v>-48500</v>
      </c>
      <c r="I912" s="30">
        <f t="shared" si="45"/>
        <v>7.142857142857143</v>
      </c>
      <c r="K912" t="s">
        <v>194</v>
      </c>
      <c r="M912" s="2">
        <v>490</v>
      </c>
    </row>
    <row r="913" spans="1:13" s="23" customFormat="1" ht="12.75">
      <c r="A913" s="20"/>
      <c r="B913" s="273">
        <v>2000</v>
      </c>
      <c r="C913" s="1" t="s">
        <v>542</v>
      </c>
      <c r="D913" s="1" t="s">
        <v>85</v>
      </c>
      <c r="E913" s="1" t="s">
        <v>168</v>
      </c>
      <c r="F913" s="101" t="s">
        <v>543</v>
      </c>
      <c r="G913" s="35" t="s">
        <v>329</v>
      </c>
      <c r="H913" s="7">
        <f t="shared" si="46"/>
        <v>-50500</v>
      </c>
      <c r="I913" s="30">
        <f t="shared" si="45"/>
        <v>4.081632653061225</v>
      </c>
      <c r="K913" t="s">
        <v>194</v>
      </c>
      <c r="M913" s="2">
        <v>490</v>
      </c>
    </row>
    <row r="914" spans="1:13" s="23" customFormat="1" ht="12.75">
      <c r="A914" s="20"/>
      <c r="B914" s="304">
        <v>1000</v>
      </c>
      <c r="C914" s="1" t="s">
        <v>544</v>
      </c>
      <c r="D914" s="1" t="s">
        <v>85</v>
      </c>
      <c r="E914" s="1" t="s">
        <v>168</v>
      </c>
      <c r="F914" s="101" t="s">
        <v>543</v>
      </c>
      <c r="G914" s="35" t="s">
        <v>344</v>
      </c>
      <c r="H914" s="7">
        <f t="shared" si="46"/>
        <v>-51500</v>
      </c>
      <c r="I914" s="30">
        <f t="shared" si="45"/>
        <v>2.0408163265306123</v>
      </c>
      <c r="K914" t="s">
        <v>194</v>
      </c>
      <c r="M914" s="2">
        <v>490</v>
      </c>
    </row>
    <row r="915" spans="1:13" s="23" customFormat="1" ht="12.75">
      <c r="A915" s="20"/>
      <c r="B915" s="273">
        <v>4500</v>
      </c>
      <c r="C915" s="1" t="s">
        <v>559</v>
      </c>
      <c r="D915" s="1" t="s">
        <v>85</v>
      </c>
      <c r="E915" s="1" t="s">
        <v>168</v>
      </c>
      <c r="F915" s="101" t="s">
        <v>560</v>
      </c>
      <c r="G915" s="35" t="s">
        <v>333</v>
      </c>
      <c r="H915" s="7">
        <f t="shared" si="46"/>
        <v>-56000</v>
      </c>
      <c r="I915" s="30">
        <f t="shared" si="45"/>
        <v>9.183673469387756</v>
      </c>
      <c r="K915" t="s">
        <v>194</v>
      </c>
      <c r="M915" s="2">
        <v>490</v>
      </c>
    </row>
    <row r="916" spans="1:13" s="23" customFormat="1" ht="12.75">
      <c r="A916" s="20"/>
      <c r="B916" s="273">
        <v>5000</v>
      </c>
      <c r="C916" s="1" t="s">
        <v>561</v>
      </c>
      <c r="D916" s="1" t="s">
        <v>85</v>
      </c>
      <c r="E916" s="1" t="s">
        <v>168</v>
      </c>
      <c r="F916" s="101" t="s">
        <v>562</v>
      </c>
      <c r="G916" s="35" t="s">
        <v>335</v>
      </c>
      <c r="H916" s="7">
        <f t="shared" si="46"/>
        <v>-61000</v>
      </c>
      <c r="I916" s="30">
        <f t="shared" si="45"/>
        <v>10.204081632653061</v>
      </c>
      <c r="K916" s="23" t="s">
        <v>194</v>
      </c>
      <c r="M916" s="2">
        <v>490</v>
      </c>
    </row>
    <row r="917" spans="2:13" ht="12.75">
      <c r="B917" s="273">
        <v>3500</v>
      </c>
      <c r="C917" s="1" t="s">
        <v>563</v>
      </c>
      <c r="D917" s="1" t="s">
        <v>85</v>
      </c>
      <c r="E917" s="1" t="s">
        <v>168</v>
      </c>
      <c r="F917" s="101" t="s">
        <v>564</v>
      </c>
      <c r="G917" s="35" t="s">
        <v>344</v>
      </c>
      <c r="H917" s="7">
        <f t="shared" si="46"/>
        <v>-64500</v>
      </c>
      <c r="I917" s="30">
        <f t="shared" si="45"/>
        <v>7.142857142857143</v>
      </c>
      <c r="K917" t="s">
        <v>536</v>
      </c>
      <c r="M917" s="2">
        <v>490</v>
      </c>
    </row>
    <row r="918" spans="2:13" ht="12.75">
      <c r="B918" s="273">
        <v>1300</v>
      </c>
      <c r="C918" s="1" t="s">
        <v>565</v>
      </c>
      <c r="D918" s="1" t="s">
        <v>85</v>
      </c>
      <c r="E918" s="1" t="s">
        <v>168</v>
      </c>
      <c r="F918" s="101" t="s">
        <v>566</v>
      </c>
      <c r="G918" s="35" t="s">
        <v>344</v>
      </c>
      <c r="H918" s="7">
        <f t="shared" si="46"/>
        <v>-65800</v>
      </c>
      <c r="I918" s="30">
        <f t="shared" si="45"/>
        <v>2.6530612244897958</v>
      </c>
      <c r="K918" t="s">
        <v>536</v>
      </c>
      <c r="M918" s="2">
        <v>490</v>
      </c>
    </row>
    <row r="919" spans="2:13" ht="12.75">
      <c r="B919" s="273">
        <v>2000</v>
      </c>
      <c r="C919" s="1" t="s">
        <v>567</v>
      </c>
      <c r="D919" s="1" t="s">
        <v>85</v>
      </c>
      <c r="E919" s="1" t="s">
        <v>168</v>
      </c>
      <c r="F919" s="101" t="s">
        <v>535</v>
      </c>
      <c r="G919" s="35" t="s">
        <v>344</v>
      </c>
      <c r="H919" s="7">
        <f t="shared" si="46"/>
        <v>-67800</v>
      </c>
      <c r="I919" s="30">
        <f t="shared" si="45"/>
        <v>4.081632653061225</v>
      </c>
      <c r="K919" t="s">
        <v>536</v>
      </c>
      <c r="M919" s="2">
        <v>490</v>
      </c>
    </row>
    <row r="920" spans="2:13" ht="12.75">
      <c r="B920" s="273">
        <v>10000</v>
      </c>
      <c r="C920" s="1" t="s">
        <v>568</v>
      </c>
      <c r="D920" s="1" t="s">
        <v>85</v>
      </c>
      <c r="E920" s="1" t="s">
        <v>168</v>
      </c>
      <c r="F920" s="101" t="s">
        <v>569</v>
      </c>
      <c r="G920" s="35" t="s">
        <v>344</v>
      </c>
      <c r="H920" s="7">
        <f t="shared" si="46"/>
        <v>-77800</v>
      </c>
      <c r="I920" s="30">
        <f t="shared" si="45"/>
        <v>20.408163265306122</v>
      </c>
      <c r="K920" t="s">
        <v>536</v>
      </c>
      <c r="M920" s="2">
        <v>490</v>
      </c>
    </row>
    <row r="921" spans="2:13" ht="12.75">
      <c r="B921" s="273">
        <v>10000</v>
      </c>
      <c r="C921" s="1" t="s">
        <v>570</v>
      </c>
      <c r="D921" s="1" t="s">
        <v>85</v>
      </c>
      <c r="E921" s="1" t="s">
        <v>168</v>
      </c>
      <c r="F921" s="101" t="s">
        <v>571</v>
      </c>
      <c r="G921" s="35" t="s">
        <v>333</v>
      </c>
      <c r="H921" s="7">
        <f t="shared" si="46"/>
        <v>-87800</v>
      </c>
      <c r="I921" s="30">
        <f t="shared" si="45"/>
        <v>20.408163265306122</v>
      </c>
      <c r="K921" t="s">
        <v>536</v>
      </c>
      <c r="M921" s="2">
        <v>490</v>
      </c>
    </row>
    <row r="922" spans="2:13" ht="12.75">
      <c r="B922" s="273">
        <v>2000</v>
      </c>
      <c r="C922" s="1" t="s">
        <v>572</v>
      </c>
      <c r="D922" s="1" t="s">
        <v>85</v>
      </c>
      <c r="E922" s="1" t="s">
        <v>168</v>
      </c>
      <c r="F922" s="101" t="s">
        <v>573</v>
      </c>
      <c r="G922" s="35" t="s">
        <v>335</v>
      </c>
      <c r="H922" s="7">
        <f t="shared" si="46"/>
        <v>-89800</v>
      </c>
      <c r="I922" s="30">
        <f t="shared" si="45"/>
        <v>4.081632653061225</v>
      </c>
      <c r="K922" t="s">
        <v>536</v>
      </c>
      <c r="M922" s="2">
        <v>490</v>
      </c>
    </row>
    <row r="923" spans="2:13" ht="12.75">
      <c r="B923" s="273">
        <v>2500</v>
      </c>
      <c r="C923" s="1" t="s">
        <v>359</v>
      </c>
      <c r="D923" s="1" t="s">
        <v>85</v>
      </c>
      <c r="E923" s="1" t="s">
        <v>168</v>
      </c>
      <c r="F923" s="101" t="s">
        <v>574</v>
      </c>
      <c r="G923" s="35" t="s">
        <v>335</v>
      </c>
      <c r="H923" s="7">
        <f t="shared" si="46"/>
        <v>-92300</v>
      </c>
      <c r="I923" s="30">
        <f t="shared" si="45"/>
        <v>5.1020408163265305</v>
      </c>
      <c r="K923" t="s">
        <v>536</v>
      </c>
      <c r="M923" s="2">
        <v>490</v>
      </c>
    </row>
    <row r="924" spans="1:13" s="23" customFormat="1" ht="12.75">
      <c r="A924" s="20"/>
      <c r="B924" s="171">
        <v>3500</v>
      </c>
      <c r="C924" s="20" t="s">
        <v>575</v>
      </c>
      <c r="D924" s="20" t="s">
        <v>85</v>
      </c>
      <c r="E924" s="20" t="s">
        <v>168</v>
      </c>
      <c r="F924" s="107" t="s">
        <v>576</v>
      </c>
      <c r="G924" s="38" t="s">
        <v>541</v>
      </c>
      <c r="H924" s="7">
        <f t="shared" si="46"/>
        <v>-95800</v>
      </c>
      <c r="I924" s="30">
        <f t="shared" si="45"/>
        <v>7.142857142857143</v>
      </c>
      <c r="K924" s="23" t="s">
        <v>577</v>
      </c>
      <c r="M924" s="2">
        <v>490</v>
      </c>
    </row>
    <row r="925" spans="1:13" s="23" customFormat="1" ht="12.75">
      <c r="A925" s="20"/>
      <c r="B925" s="171">
        <v>3500</v>
      </c>
      <c r="C925" s="20" t="s">
        <v>578</v>
      </c>
      <c r="D925" s="20" t="s">
        <v>85</v>
      </c>
      <c r="E925" s="20" t="s">
        <v>168</v>
      </c>
      <c r="F925" s="100" t="s">
        <v>579</v>
      </c>
      <c r="G925" s="38" t="s">
        <v>31</v>
      </c>
      <c r="H925" s="7">
        <f t="shared" si="46"/>
        <v>-99300</v>
      </c>
      <c r="I925" s="30">
        <f t="shared" si="45"/>
        <v>7.142857142857143</v>
      </c>
      <c r="K925" s="23" t="s">
        <v>577</v>
      </c>
      <c r="M925" s="2">
        <v>490</v>
      </c>
    </row>
    <row r="926" spans="1:13" s="23" customFormat="1" ht="12.75">
      <c r="A926" s="20"/>
      <c r="B926" s="171">
        <v>3500</v>
      </c>
      <c r="C926" s="20" t="s">
        <v>575</v>
      </c>
      <c r="D926" s="20" t="s">
        <v>85</v>
      </c>
      <c r="E926" s="20" t="s">
        <v>168</v>
      </c>
      <c r="F926" s="107" t="s">
        <v>580</v>
      </c>
      <c r="G926" s="38" t="s">
        <v>555</v>
      </c>
      <c r="H926" s="7">
        <f t="shared" si="46"/>
        <v>-102800</v>
      </c>
      <c r="I926" s="30">
        <f t="shared" si="45"/>
        <v>7.142857142857143</v>
      </c>
      <c r="K926" s="23" t="s">
        <v>577</v>
      </c>
      <c r="M926" s="2">
        <v>490</v>
      </c>
    </row>
    <row r="927" spans="1:13" s="23" customFormat="1" ht="12.75">
      <c r="A927" s="20"/>
      <c r="B927" s="171">
        <v>3000</v>
      </c>
      <c r="C927" s="20" t="s">
        <v>578</v>
      </c>
      <c r="D927" s="20" t="s">
        <v>85</v>
      </c>
      <c r="E927" s="20" t="s">
        <v>168</v>
      </c>
      <c r="F927" s="107" t="s">
        <v>581</v>
      </c>
      <c r="G927" s="38" t="s">
        <v>286</v>
      </c>
      <c r="H927" s="7">
        <f t="shared" si="46"/>
        <v>-105800</v>
      </c>
      <c r="I927" s="30">
        <f t="shared" si="45"/>
        <v>6.122448979591836</v>
      </c>
      <c r="K927" s="23" t="s">
        <v>577</v>
      </c>
      <c r="M927" s="2">
        <v>490</v>
      </c>
    </row>
    <row r="928" spans="1:13" s="23" customFormat="1" ht="12.75">
      <c r="A928" s="20"/>
      <c r="B928" s="171">
        <v>3500</v>
      </c>
      <c r="C928" s="20" t="s">
        <v>575</v>
      </c>
      <c r="D928" s="20" t="s">
        <v>85</v>
      </c>
      <c r="E928" s="20" t="s">
        <v>168</v>
      </c>
      <c r="F928" s="100" t="s">
        <v>582</v>
      </c>
      <c r="G928" s="38" t="s">
        <v>329</v>
      </c>
      <c r="H928" s="7">
        <f t="shared" si="46"/>
        <v>-109300</v>
      </c>
      <c r="I928" s="30">
        <f t="shared" si="45"/>
        <v>7.142857142857143</v>
      </c>
      <c r="K928" s="23" t="s">
        <v>577</v>
      </c>
      <c r="M928" s="2">
        <v>490</v>
      </c>
    </row>
    <row r="929" spans="1:13" s="23" customFormat="1" ht="12.75">
      <c r="A929" s="20"/>
      <c r="B929" s="171">
        <v>3500</v>
      </c>
      <c r="C929" s="20" t="s">
        <v>578</v>
      </c>
      <c r="D929" s="20" t="s">
        <v>85</v>
      </c>
      <c r="E929" s="20" t="s">
        <v>168</v>
      </c>
      <c r="F929" s="100" t="s">
        <v>583</v>
      </c>
      <c r="G929" s="38" t="s">
        <v>331</v>
      </c>
      <c r="H929" s="7">
        <f t="shared" si="46"/>
        <v>-112800</v>
      </c>
      <c r="I929" s="30">
        <f t="shared" si="45"/>
        <v>7.142857142857143</v>
      </c>
      <c r="K929" s="23" t="s">
        <v>577</v>
      </c>
      <c r="M929" s="2">
        <v>490</v>
      </c>
    </row>
    <row r="930" spans="2:13" ht="12.75">
      <c r="B930" s="273">
        <v>5000</v>
      </c>
      <c r="C930" s="1" t="s">
        <v>584</v>
      </c>
      <c r="D930" s="20" t="s">
        <v>85</v>
      </c>
      <c r="E930" s="1" t="s">
        <v>585</v>
      </c>
      <c r="F930" s="107" t="s">
        <v>586</v>
      </c>
      <c r="G930" s="35" t="s">
        <v>419</v>
      </c>
      <c r="H930" s="7">
        <f t="shared" si="46"/>
        <v>-117800</v>
      </c>
      <c r="I930" s="30">
        <f t="shared" si="45"/>
        <v>10.204081632653061</v>
      </c>
      <c r="K930" t="s">
        <v>388</v>
      </c>
      <c r="M930" s="2">
        <v>490</v>
      </c>
    </row>
    <row r="931" spans="2:13" ht="12.75">
      <c r="B931" s="171">
        <v>5000</v>
      </c>
      <c r="C931" s="20" t="s">
        <v>587</v>
      </c>
      <c r="D931" s="20" t="s">
        <v>85</v>
      </c>
      <c r="E931" s="20" t="s">
        <v>585</v>
      </c>
      <c r="F931" s="302" t="s">
        <v>588</v>
      </c>
      <c r="G931" s="38" t="s">
        <v>421</v>
      </c>
      <c r="H931" s="7">
        <f t="shared" si="46"/>
        <v>-122800</v>
      </c>
      <c r="I931" s="30">
        <f t="shared" si="45"/>
        <v>10.204081632653061</v>
      </c>
      <c r="K931" t="s">
        <v>388</v>
      </c>
      <c r="M931" s="2">
        <v>490</v>
      </c>
    </row>
    <row r="932" spans="2:13" ht="12.75">
      <c r="B932" s="273">
        <v>5000</v>
      </c>
      <c r="C932" s="1" t="s">
        <v>584</v>
      </c>
      <c r="D932" s="20" t="s">
        <v>85</v>
      </c>
      <c r="E932" s="1" t="s">
        <v>585</v>
      </c>
      <c r="F932" s="302" t="s">
        <v>589</v>
      </c>
      <c r="G932" s="35" t="s">
        <v>551</v>
      </c>
      <c r="H932" s="7">
        <f t="shared" si="46"/>
        <v>-127800</v>
      </c>
      <c r="I932" s="30">
        <f t="shared" si="45"/>
        <v>10.204081632653061</v>
      </c>
      <c r="K932" t="s">
        <v>388</v>
      </c>
      <c r="M932" s="2">
        <v>490</v>
      </c>
    </row>
    <row r="933" spans="2:13" ht="12.75">
      <c r="B933" s="273">
        <v>5000</v>
      </c>
      <c r="C933" s="1" t="s">
        <v>587</v>
      </c>
      <c r="D933" s="1" t="s">
        <v>85</v>
      </c>
      <c r="E933" s="1" t="s">
        <v>585</v>
      </c>
      <c r="F933" s="101" t="s">
        <v>590</v>
      </c>
      <c r="G933" s="35" t="s">
        <v>447</v>
      </c>
      <c r="H933" s="7">
        <f t="shared" si="46"/>
        <v>-132800</v>
      </c>
      <c r="I933" s="30">
        <f t="shared" si="45"/>
        <v>10.204081632653061</v>
      </c>
      <c r="K933" t="s">
        <v>388</v>
      </c>
      <c r="M933" s="2">
        <v>490</v>
      </c>
    </row>
    <row r="934" spans="2:13" ht="12.75">
      <c r="B934" s="273">
        <v>1500</v>
      </c>
      <c r="C934" s="1" t="s">
        <v>591</v>
      </c>
      <c r="D934" s="1" t="s">
        <v>85</v>
      </c>
      <c r="E934" s="1" t="s">
        <v>585</v>
      </c>
      <c r="F934" s="101" t="s">
        <v>387</v>
      </c>
      <c r="G934" s="35" t="s">
        <v>447</v>
      </c>
      <c r="H934" s="7">
        <f t="shared" si="46"/>
        <v>-134300</v>
      </c>
      <c r="I934" s="30">
        <f t="shared" si="45"/>
        <v>3.061224489795918</v>
      </c>
      <c r="K934" t="s">
        <v>388</v>
      </c>
      <c r="M934" s="2">
        <v>490</v>
      </c>
    </row>
    <row r="935" spans="2:13" ht="12.75">
      <c r="B935" s="273">
        <v>5000</v>
      </c>
      <c r="C935" s="1" t="s">
        <v>587</v>
      </c>
      <c r="D935" s="1" t="s">
        <v>85</v>
      </c>
      <c r="E935" s="1" t="s">
        <v>585</v>
      </c>
      <c r="F935" s="101" t="s">
        <v>592</v>
      </c>
      <c r="G935" s="35" t="s">
        <v>257</v>
      </c>
      <c r="H935" s="7">
        <f t="shared" si="46"/>
        <v>-139300</v>
      </c>
      <c r="I935" s="30">
        <f t="shared" si="45"/>
        <v>10.204081632653061</v>
      </c>
      <c r="K935" t="s">
        <v>388</v>
      </c>
      <c r="M935" s="2">
        <v>490</v>
      </c>
    </row>
    <row r="936" spans="2:13" ht="12.75">
      <c r="B936" s="273">
        <v>1700</v>
      </c>
      <c r="C936" s="1" t="s">
        <v>593</v>
      </c>
      <c r="D936" s="1" t="s">
        <v>85</v>
      </c>
      <c r="E936" s="1" t="s">
        <v>585</v>
      </c>
      <c r="F936" s="302" t="s">
        <v>594</v>
      </c>
      <c r="G936" s="35" t="s">
        <v>301</v>
      </c>
      <c r="H936" s="7">
        <f t="shared" si="46"/>
        <v>-141000</v>
      </c>
      <c r="I936" s="30">
        <f t="shared" si="45"/>
        <v>3.4693877551020407</v>
      </c>
      <c r="K936" t="s">
        <v>388</v>
      </c>
      <c r="M936" s="2">
        <v>490</v>
      </c>
    </row>
    <row r="937" spans="2:13" ht="12.75">
      <c r="B937" s="273">
        <v>4000</v>
      </c>
      <c r="C937" s="1" t="s">
        <v>595</v>
      </c>
      <c r="D937" s="1" t="s">
        <v>85</v>
      </c>
      <c r="E937" s="1" t="s">
        <v>585</v>
      </c>
      <c r="F937" s="101" t="s">
        <v>387</v>
      </c>
      <c r="G937" s="35" t="s">
        <v>301</v>
      </c>
      <c r="H937" s="7">
        <f t="shared" si="46"/>
        <v>-145000</v>
      </c>
      <c r="I937" s="30">
        <f t="shared" si="45"/>
        <v>8.16326530612245</v>
      </c>
      <c r="K937" t="s">
        <v>388</v>
      </c>
      <c r="M937" s="2">
        <v>490</v>
      </c>
    </row>
    <row r="938" spans="2:13" ht="12.75">
      <c r="B938" s="273">
        <v>800</v>
      </c>
      <c r="C938" s="1" t="s">
        <v>596</v>
      </c>
      <c r="D938" s="1" t="s">
        <v>85</v>
      </c>
      <c r="E938" s="1" t="s">
        <v>585</v>
      </c>
      <c r="F938" s="101" t="s">
        <v>597</v>
      </c>
      <c r="G938" s="35" t="s">
        <v>301</v>
      </c>
      <c r="H938" s="7">
        <f t="shared" si="46"/>
        <v>-145800</v>
      </c>
      <c r="I938" s="30">
        <f>+B938/M938</f>
        <v>1.6326530612244898</v>
      </c>
      <c r="K938" t="s">
        <v>388</v>
      </c>
      <c r="M938" s="2">
        <v>490</v>
      </c>
    </row>
    <row r="939" spans="1:13" s="75" customFormat="1" ht="12.75">
      <c r="A939" s="19"/>
      <c r="B939" s="275">
        <f>SUM(B892:B938)</f>
        <v>145800</v>
      </c>
      <c r="C939" s="19" t="s">
        <v>962</v>
      </c>
      <c r="D939" s="19"/>
      <c r="E939" s="19"/>
      <c r="F939" s="109"/>
      <c r="G939" s="26"/>
      <c r="H939" s="73">
        <v>0</v>
      </c>
      <c r="I939" s="74">
        <f>+B939/M939</f>
        <v>297.55102040816325</v>
      </c>
      <c r="M939" s="2">
        <v>490</v>
      </c>
    </row>
    <row r="940" spans="1:13" s="23" customFormat="1" ht="12.75">
      <c r="A940" s="20"/>
      <c r="B940" s="273"/>
      <c r="C940" s="1"/>
      <c r="D940" s="1"/>
      <c r="E940" s="1"/>
      <c r="F940" s="101"/>
      <c r="G940" s="35"/>
      <c r="H940" s="7">
        <f t="shared" si="46"/>
        <v>0</v>
      </c>
      <c r="I940" s="30">
        <f t="shared" si="45"/>
        <v>0</v>
      </c>
      <c r="K940"/>
      <c r="M940" s="2">
        <v>490</v>
      </c>
    </row>
    <row r="941" spans="1:13" s="23" customFormat="1" ht="12.75">
      <c r="A941" s="20"/>
      <c r="B941" s="273"/>
      <c r="C941" s="1"/>
      <c r="D941" s="1"/>
      <c r="E941" s="1"/>
      <c r="F941" s="101"/>
      <c r="G941" s="35"/>
      <c r="H941" s="7">
        <f t="shared" si="46"/>
        <v>0</v>
      </c>
      <c r="I941" s="30">
        <f t="shared" si="45"/>
        <v>0</v>
      </c>
      <c r="K941"/>
      <c r="M941" s="2">
        <v>490</v>
      </c>
    </row>
    <row r="942" spans="1:13" s="23" customFormat="1" ht="12.75">
      <c r="A942" s="1"/>
      <c r="B942" s="273">
        <v>1000</v>
      </c>
      <c r="C942" s="1" t="s">
        <v>177</v>
      </c>
      <c r="D942" s="1" t="s">
        <v>85</v>
      </c>
      <c r="E942" s="1" t="s">
        <v>963</v>
      </c>
      <c r="F942" s="101" t="s">
        <v>543</v>
      </c>
      <c r="G942" s="35" t="s">
        <v>421</v>
      </c>
      <c r="H942" s="7">
        <f t="shared" si="46"/>
        <v>-1000</v>
      </c>
      <c r="I942" s="30">
        <f t="shared" si="45"/>
        <v>2.0408163265306123</v>
      </c>
      <c r="J942"/>
      <c r="K942" t="s">
        <v>194</v>
      </c>
      <c r="L942"/>
      <c r="M942" s="2">
        <v>490</v>
      </c>
    </row>
    <row r="943" spans="1:13" s="23" customFormat="1" ht="12.75">
      <c r="A943" s="1"/>
      <c r="B943" s="273">
        <v>1000</v>
      </c>
      <c r="C943" s="1" t="s">
        <v>177</v>
      </c>
      <c r="D943" s="1" t="s">
        <v>85</v>
      </c>
      <c r="E943" s="1" t="s">
        <v>963</v>
      </c>
      <c r="F943" s="101" t="s">
        <v>543</v>
      </c>
      <c r="G943" s="35" t="s">
        <v>164</v>
      </c>
      <c r="H943" s="7">
        <f t="shared" si="46"/>
        <v>-2000</v>
      </c>
      <c r="I943" s="30">
        <f t="shared" si="45"/>
        <v>2.0408163265306123</v>
      </c>
      <c r="J943"/>
      <c r="K943" t="s">
        <v>194</v>
      </c>
      <c r="L943"/>
      <c r="M943" s="2">
        <v>490</v>
      </c>
    </row>
    <row r="944" spans="1:13" s="23" customFormat="1" ht="12.75">
      <c r="A944" s="20"/>
      <c r="B944" s="273">
        <v>1500</v>
      </c>
      <c r="C944" s="1" t="s">
        <v>177</v>
      </c>
      <c r="D944" s="1" t="s">
        <v>85</v>
      </c>
      <c r="E944" s="1" t="s">
        <v>963</v>
      </c>
      <c r="F944" s="101" t="s">
        <v>543</v>
      </c>
      <c r="G944" s="35" t="s">
        <v>541</v>
      </c>
      <c r="H944" s="7">
        <f t="shared" si="46"/>
        <v>-3500</v>
      </c>
      <c r="I944" s="30">
        <f t="shared" si="45"/>
        <v>3.061224489795918</v>
      </c>
      <c r="K944" t="s">
        <v>194</v>
      </c>
      <c r="M944" s="2">
        <v>490</v>
      </c>
    </row>
    <row r="945" spans="1:13" s="23" customFormat="1" ht="12.75">
      <c r="A945" s="20"/>
      <c r="B945" s="273">
        <v>1500</v>
      </c>
      <c r="C945" s="1" t="s">
        <v>177</v>
      </c>
      <c r="D945" s="1" t="s">
        <v>85</v>
      </c>
      <c r="E945" s="1" t="s">
        <v>963</v>
      </c>
      <c r="F945" s="101" t="s">
        <v>543</v>
      </c>
      <c r="G945" s="35" t="s">
        <v>31</v>
      </c>
      <c r="H945" s="7">
        <f t="shared" si="46"/>
        <v>-5000</v>
      </c>
      <c r="I945" s="30">
        <f t="shared" si="45"/>
        <v>3.061224489795918</v>
      </c>
      <c r="K945" t="s">
        <v>194</v>
      </c>
      <c r="M945" s="2">
        <v>490</v>
      </c>
    </row>
    <row r="946" spans="1:13" s="23" customFormat="1" ht="12.75">
      <c r="A946" s="20"/>
      <c r="B946" s="273">
        <v>1500</v>
      </c>
      <c r="C946" s="1" t="s">
        <v>177</v>
      </c>
      <c r="D946" s="1" t="s">
        <v>85</v>
      </c>
      <c r="E946" s="1" t="s">
        <v>963</v>
      </c>
      <c r="F946" s="101" t="s">
        <v>543</v>
      </c>
      <c r="G946" s="35" t="s">
        <v>166</v>
      </c>
      <c r="H946" s="7">
        <f t="shared" si="46"/>
        <v>-6500</v>
      </c>
      <c r="I946" s="30">
        <f t="shared" si="45"/>
        <v>3.061224489795918</v>
      </c>
      <c r="K946" t="s">
        <v>194</v>
      </c>
      <c r="M946" s="2">
        <v>490</v>
      </c>
    </row>
    <row r="947" spans="1:13" s="23" customFormat="1" ht="12.75">
      <c r="A947" s="20"/>
      <c r="B947" s="273">
        <v>2000</v>
      </c>
      <c r="C947" s="1" t="s">
        <v>177</v>
      </c>
      <c r="D947" s="1" t="s">
        <v>85</v>
      </c>
      <c r="E947" s="1" t="s">
        <v>963</v>
      </c>
      <c r="F947" s="101" t="s">
        <v>543</v>
      </c>
      <c r="G947" s="35" t="s">
        <v>186</v>
      </c>
      <c r="H947" s="7">
        <f t="shared" si="46"/>
        <v>-8500</v>
      </c>
      <c r="I947" s="30">
        <f t="shared" si="45"/>
        <v>4.081632653061225</v>
      </c>
      <c r="J947" s="288"/>
      <c r="K947" t="s">
        <v>194</v>
      </c>
      <c r="L947" s="288"/>
      <c r="M947" s="2">
        <v>490</v>
      </c>
    </row>
    <row r="948" spans="1:13" s="23" customFormat="1" ht="12.75">
      <c r="A948" s="20"/>
      <c r="B948" s="273">
        <v>5000</v>
      </c>
      <c r="C948" s="1" t="s">
        <v>598</v>
      </c>
      <c r="D948" s="1" t="s">
        <v>85</v>
      </c>
      <c r="E948" s="1" t="s">
        <v>963</v>
      </c>
      <c r="F948" s="101" t="s">
        <v>543</v>
      </c>
      <c r="G948" s="35" t="s">
        <v>193</v>
      </c>
      <c r="H948" s="7">
        <f t="shared" si="46"/>
        <v>-13500</v>
      </c>
      <c r="I948" s="30">
        <f t="shared" si="45"/>
        <v>10.204081632653061</v>
      </c>
      <c r="K948" t="s">
        <v>194</v>
      </c>
      <c r="M948" s="2">
        <v>490</v>
      </c>
    </row>
    <row r="949" spans="1:13" s="23" customFormat="1" ht="12.75">
      <c r="A949" s="20"/>
      <c r="B949" s="273">
        <v>500</v>
      </c>
      <c r="C949" s="1" t="s">
        <v>177</v>
      </c>
      <c r="D949" s="1" t="s">
        <v>85</v>
      </c>
      <c r="E949" s="1" t="s">
        <v>963</v>
      </c>
      <c r="F949" s="101" t="s">
        <v>543</v>
      </c>
      <c r="G949" s="35" t="s">
        <v>193</v>
      </c>
      <c r="H949" s="7">
        <f t="shared" si="46"/>
        <v>-14000</v>
      </c>
      <c r="I949" s="30">
        <f aca="true" t="shared" si="47" ref="I949:I1013">+B949/M949</f>
        <v>1.0204081632653061</v>
      </c>
      <c r="K949" t="s">
        <v>194</v>
      </c>
      <c r="M949" s="2">
        <v>490</v>
      </c>
    </row>
    <row r="950" spans="1:13" s="305" customFormat="1" ht="12.75">
      <c r="A950" s="20"/>
      <c r="B950" s="273">
        <v>1500</v>
      </c>
      <c r="C950" s="1" t="s">
        <v>177</v>
      </c>
      <c r="D950" s="1" t="s">
        <v>85</v>
      </c>
      <c r="E950" s="1" t="s">
        <v>963</v>
      </c>
      <c r="F950" s="101" t="s">
        <v>543</v>
      </c>
      <c r="G950" s="35" t="s">
        <v>551</v>
      </c>
      <c r="H950" s="7">
        <f t="shared" si="46"/>
        <v>-15500</v>
      </c>
      <c r="I950" s="30">
        <f t="shared" si="47"/>
        <v>3.061224489795918</v>
      </c>
      <c r="J950" s="23"/>
      <c r="K950" t="s">
        <v>194</v>
      </c>
      <c r="L950" s="23"/>
      <c r="M950" s="2">
        <v>490</v>
      </c>
    </row>
    <row r="951" spans="1:13" s="23" customFormat="1" ht="12.75">
      <c r="A951" s="20"/>
      <c r="B951" s="273">
        <v>1500</v>
      </c>
      <c r="C951" s="1" t="s">
        <v>177</v>
      </c>
      <c r="D951" s="1" t="s">
        <v>85</v>
      </c>
      <c r="E951" s="1" t="s">
        <v>963</v>
      </c>
      <c r="F951" s="101" t="s">
        <v>543</v>
      </c>
      <c r="G951" s="35" t="s">
        <v>447</v>
      </c>
      <c r="H951" s="7">
        <f t="shared" si="46"/>
        <v>-17000</v>
      </c>
      <c r="I951" s="30">
        <f t="shared" si="47"/>
        <v>3.061224489795918</v>
      </c>
      <c r="K951" t="s">
        <v>194</v>
      </c>
      <c r="M951" s="2">
        <v>490</v>
      </c>
    </row>
    <row r="952" spans="1:13" s="23" customFormat="1" ht="12.75">
      <c r="A952" s="20"/>
      <c r="B952" s="273">
        <v>1500</v>
      </c>
      <c r="C952" s="1" t="s">
        <v>177</v>
      </c>
      <c r="D952" s="1" t="s">
        <v>85</v>
      </c>
      <c r="E952" s="1" t="s">
        <v>963</v>
      </c>
      <c r="F952" s="101" t="s">
        <v>543</v>
      </c>
      <c r="G952" s="35" t="s">
        <v>242</v>
      </c>
      <c r="H952" s="7">
        <f t="shared" si="46"/>
        <v>-18500</v>
      </c>
      <c r="I952" s="30">
        <f t="shared" si="47"/>
        <v>3.061224489795918</v>
      </c>
      <c r="K952" t="s">
        <v>194</v>
      </c>
      <c r="M952" s="2">
        <v>490</v>
      </c>
    </row>
    <row r="953" spans="1:13" s="23" customFormat="1" ht="12.75">
      <c r="A953" s="20"/>
      <c r="B953" s="273">
        <v>1500</v>
      </c>
      <c r="C953" s="1" t="s">
        <v>177</v>
      </c>
      <c r="D953" s="1" t="s">
        <v>85</v>
      </c>
      <c r="E953" s="1" t="s">
        <v>963</v>
      </c>
      <c r="F953" s="101" t="s">
        <v>543</v>
      </c>
      <c r="G953" s="35" t="s">
        <v>244</v>
      </c>
      <c r="H953" s="7">
        <f t="shared" si="46"/>
        <v>-20000</v>
      </c>
      <c r="I953" s="30">
        <f t="shared" si="47"/>
        <v>3.061224489795918</v>
      </c>
      <c r="K953" t="s">
        <v>194</v>
      </c>
      <c r="M953" s="2">
        <v>490</v>
      </c>
    </row>
    <row r="954" spans="1:13" s="305" customFormat="1" ht="12.75">
      <c r="A954" s="20"/>
      <c r="B954" s="273">
        <v>1500</v>
      </c>
      <c r="C954" s="1" t="s">
        <v>177</v>
      </c>
      <c r="D954" s="1" t="s">
        <v>85</v>
      </c>
      <c r="E954" s="1" t="s">
        <v>963</v>
      </c>
      <c r="F954" s="101" t="s">
        <v>543</v>
      </c>
      <c r="G954" s="35" t="s">
        <v>50</v>
      </c>
      <c r="H954" s="7">
        <f t="shared" si="46"/>
        <v>-21500</v>
      </c>
      <c r="I954" s="30">
        <f t="shared" si="47"/>
        <v>3.061224489795918</v>
      </c>
      <c r="J954" s="23"/>
      <c r="K954" t="s">
        <v>194</v>
      </c>
      <c r="L954" s="23"/>
      <c r="M954" s="2">
        <v>490</v>
      </c>
    </row>
    <row r="955" spans="1:13" s="23" customFormat="1" ht="12.75">
      <c r="A955" s="20"/>
      <c r="B955" s="273">
        <v>1200</v>
      </c>
      <c r="C955" s="1" t="s">
        <v>177</v>
      </c>
      <c r="D955" s="1" t="s">
        <v>85</v>
      </c>
      <c r="E955" s="1" t="s">
        <v>963</v>
      </c>
      <c r="F955" s="101" t="s">
        <v>543</v>
      </c>
      <c r="G955" s="35" t="s">
        <v>250</v>
      </c>
      <c r="H955" s="7">
        <f t="shared" si="46"/>
        <v>-22700</v>
      </c>
      <c r="I955" s="30">
        <f t="shared" si="47"/>
        <v>2.4489795918367347</v>
      </c>
      <c r="K955" t="s">
        <v>194</v>
      </c>
      <c r="M955" s="2">
        <v>490</v>
      </c>
    </row>
    <row r="956" spans="1:13" s="23" customFormat="1" ht="12.75">
      <c r="A956" s="20"/>
      <c r="B956" s="273">
        <v>1500</v>
      </c>
      <c r="C956" s="1" t="s">
        <v>177</v>
      </c>
      <c r="D956" s="1" t="s">
        <v>85</v>
      </c>
      <c r="E956" s="1" t="s">
        <v>963</v>
      </c>
      <c r="F956" s="101" t="s">
        <v>543</v>
      </c>
      <c r="G956" s="35" t="s">
        <v>555</v>
      </c>
      <c r="H956" s="7">
        <f t="shared" si="46"/>
        <v>-24200</v>
      </c>
      <c r="I956" s="30">
        <f t="shared" si="47"/>
        <v>3.061224489795918</v>
      </c>
      <c r="K956" t="s">
        <v>194</v>
      </c>
      <c r="M956" s="2">
        <v>490</v>
      </c>
    </row>
    <row r="957" spans="1:13" s="23" customFormat="1" ht="12.75">
      <c r="A957" s="20"/>
      <c r="B957" s="273">
        <v>1500</v>
      </c>
      <c r="C957" s="1" t="s">
        <v>177</v>
      </c>
      <c r="D957" s="1" t="s">
        <v>85</v>
      </c>
      <c r="E957" s="1" t="s">
        <v>963</v>
      </c>
      <c r="F957" s="101" t="s">
        <v>543</v>
      </c>
      <c r="G957" s="35" t="s">
        <v>286</v>
      </c>
      <c r="H957" s="7">
        <f aca="true" t="shared" si="48" ref="H957:H1020">H956-B957</f>
        <v>-25700</v>
      </c>
      <c r="I957" s="30">
        <f t="shared" si="47"/>
        <v>3.061224489795918</v>
      </c>
      <c r="K957" t="s">
        <v>194</v>
      </c>
      <c r="M957" s="2">
        <v>490</v>
      </c>
    </row>
    <row r="958" spans="1:13" s="23" customFormat="1" ht="12.75">
      <c r="A958" s="20"/>
      <c r="B958" s="273">
        <v>2000</v>
      </c>
      <c r="C958" s="1" t="s">
        <v>177</v>
      </c>
      <c r="D958" s="1" t="s">
        <v>85</v>
      </c>
      <c r="E958" s="1" t="s">
        <v>963</v>
      </c>
      <c r="F958" s="101" t="s">
        <v>543</v>
      </c>
      <c r="G958" s="35" t="s">
        <v>288</v>
      </c>
      <c r="H958" s="7">
        <f t="shared" si="48"/>
        <v>-27700</v>
      </c>
      <c r="I958" s="30">
        <f t="shared" si="47"/>
        <v>4.081632653061225</v>
      </c>
      <c r="K958" t="s">
        <v>194</v>
      </c>
      <c r="M958" s="2">
        <v>490</v>
      </c>
    </row>
    <row r="959" spans="1:13" s="23" customFormat="1" ht="12.75">
      <c r="A959" s="20"/>
      <c r="B959" s="273">
        <v>1000</v>
      </c>
      <c r="C959" s="1" t="s">
        <v>177</v>
      </c>
      <c r="D959" s="1" t="s">
        <v>85</v>
      </c>
      <c r="E959" s="1" t="s">
        <v>963</v>
      </c>
      <c r="F959" s="101" t="s">
        <v>543</v>
      </c>
      <c r="G959" s="35" t="s">
        <v>290</v>
      </c>
      <c r="H959" s="7">
        <f t="shared" si="48"/>
        <v>-28700</v>
      </c>
      <c r="I959" s="30">
        <f t="shared" si="47"/>
        <v>2.0408163265306123</v>
      </c>
      <c r="K959" t="s">
        <v>194</v>
      </c>
      <c r="M959" s="2">
        <v>490</v>
      </c>
    </row>
    <row r="960" spans="1:13" s="23" customFormat="1" ht="12.75">
      <c r="A960" s="306"/>
      <c r="B960" s="273">
        <v>1250</v>
      </c>
      <c r="C960" s="1" t="s">
        <v>177</v>
      </c>
      <c r="D960" s="1" t="s">
        <v>85</v>
      </c>
      <c r="E960" s="1" t="s">
        <v>963</v>
      </c>
      <c r="F960" s="101" t="s">
        <v>543</v>
      </c>
      <c r="G960" s="35" t="s">
        <v>301</v>
      </c>
      <c r="H960" s="7">
        <f t="shared" si="48"/>
        <v>-29950</v>
      </c>
      <c r="I960" s="30">
        <f t="shared" si="47"/>
        <v>2.5510204081632653</v>
      </c>
      <c r="J960" s="305"/>
      <c r="K960" t="s">
        <v>194</v>
      </c>
      <c r="L960" s="305"/>
      <c r="M960" s="2">
        <v>490</v>
      </c>
    </row>
    <row r="961" spans="1:13" s="23" customFormat="1" ht="12.75">
      <c r="A961" s="20"/>
      <c r="B961" s="273">
        <v>950</v>
      </c>
      <c r="C961" s="1" t="s">
        <v>177</v>
      </c>
      <c r="D961" s="1" t="s">
        <v>85</v>
      </c>
      <c r="E961" s="1" t="s">
        <v>963</v>
      </c>
      <c r="F961" s="101" t="s">
        <v>543</v>
      </c>
      <c r="G961" s="35" t="s">
        <v>325</v>
      </c>
      <c r="H961" s="7">
        <f t="shared" si="48"/>
        <v>-30900</v>
      </c>
      <c r="I961" s="30">
        <f t="shared" si="47"/>
        <v>1.9387755102040816</v>
      </c>
      <c r="K961" t="s">
        <v>194</v>
      </c>
      <c r="M961" s="2">
        <v>490</v>
      </c>
    </row>
    <row r="962" spans="1:13" s="23" customFormat="1" ht="12.75">
      <c r="A962" s="20"/>
      <c r="B962" s="273">
        <v>1100</v>
      </c>
      <c r="C962" s="1" t="s">
        <v>177</v>
      </c>
      <c r="D962" s="1" t="s">
        <v>85</v>
      </c>
      <c r="E962" s="1" t="s">
        <v>963</v>
      </c>
      <c r="F962" s="101" t="s">
        <v>543</v>
      </c>
      <c r="G962" s="35" t="s">
        <v>327</v>
      </c>
      <c r="H962" s="7">
        <f t="shared" si="48"/>
        <v>-32000</v>
      </c>
      <c r="I962" s="30">
        <f t="shared" si="47"/>
        <v>2.2448979591836733</v>
      </c>
      <c r="K962" t="s">
        <v>194</v>
      </c>
      <c r="M962" s="2">
        <v>490</v>
      </c>
    </row>
    <row r="963" spans="1:13" s="23" customFormat="1" ht="12.75">
      <c r="A963" s="20"/>
      <c r="B963" s="273">
        <v>1500</v>
      </c>
      <c r="C963" s="1" t="s">
        <v>177</v>
      </c>
      <c r="D963" s="1" t="s">
        <v>85</v>
      </c>
      <c r="E963" s="1" t="s">
        <v>963</v>
      </c>
      <c r="F963" s="101" t="s">
        <v>543</v>
      </c>
      <c r="G963" s="35" t="s">
        <v>329</v>
      </c>
      <c r="H963" s="7">
        <f t="shared" si="48"/>
        <v>-33500</v>
      </c>
      <c r="I963" s="30">
        <f t="shared" si="47"/>
        <v>3.061224489795918</v>
      </c>
      <c r="K963" t="s">
        <v>194</v>
      </c>
      <c r="M963" s="2">
        <v>490</v>
      </c>
    </row>
    <row r="964" spans="1:13" s="23" customFormat="1" ht="12.75">
      <c r="A964" s="20"/>
      <c r="B964" s="273">
        <v>1500</v>
      </c>
      <c r="C964" s="1" t="s">
        <v>177</v>
      </c>
      <c r="D964" s="1" t="s">
        <v>85</v>
      </c>
      <c r="E964" s="1" t="s">
        <v>963</v>
      </c>
      <c r="F964" s="101" t="s">
        <v>543</v>
      </c>
      <c r="G964" s="35" t="s">
        <v>331</v>
      </c>
      <c r="H964" s="7">
        <f t="shared" si="48"/>
        <v>-35000</v>
      </c>
      <c r="I964" s="30">
        <f t="shared" si="47"/>
        <v>3.061224489795918</v>
      </c>
      <c r="K964" t="s">
        <v>194</v>
      </c>
      <c r="M964" s="2">
        <v>490</v>
      </c>
    </row>
    <row r="965" spans="1:13" s="300" customFormat="1" ht="12.75">
      <c r="A965" s="40"/>
      <c r="B965" s="273">
        <v>1500</v>
      </c>
      <c r="C965" s="1" t="s">
        <v>177</v>
      </c>
      <c r="D965" s="1" t="s">
        <v>85</v>
      </c>
      <c r="E965" s="1" t="s">
        <v>963</v>
      </c>
      <c r="F965" s="101" t="s">
        <v>543</v>
      </c>
      <c r="G965" s="35" t="s">
        <v>344</v>
      </c>
      <c r="H965" s="7">
        <f t="shared" si="48"/>
        <v>-36500</v>
      </c>
      <c r="I965" s="30">
        <f t="shared" si="47"/>
        <v>3.061224489795918</v>
      </c>
      <c r="K965" s="82" t="s">
        <v>194</v>
      </c>
      <c r="M965" s="2">
        <v>490</v>
      </c>
    </row>
    <row r="966" spans="1:13" s="23" customFormat="1" ht="12.75">
      <c r="A966" s="20"/>
      <c r="B966" s="273">
        <v>1500</v>
      </c>
      <c r="C966" s="1" t="s">
        <v>177</v>
      </c>
      <c r="D966" s="1" t="s">
        <v>85</v>
      </c>
      <c r="E966" s="1" t="s">
        <v>963</v>
      </c>
      <c r="F966" s="101" t="s">
        <v>543</v>
      </c>
      <c r="G966" s="35" t="s">
        <v>333</v>
      </c>
      <c r="H966" s="7">
        <f t="shared" si="48"/>
        <v>-38000</v>
      </c>
      <c r="I966" s="30">
        <f t="shared" si="47"/>
        <v>3.061224489795918</v>
      </c>
      <c r="K966" t="s">
        <v>194</v>
      </c>
      <c r="M966" s="2">
        <v>490</v>
      </c>
    </row>
    <row r="967" spans="1:13" s="23" customFormat="1" ht="12.75">
      <c r="A967" s="20"/>
      <c r="B967" s="273">
        <v>1000</v>
      </c>
      <c r="C967" s="1" t="s">
        <v>177</v>
      </c>
      <c r="D967" s="1" t="s">
        <v>85</v>
      </c>
      <c r="E967" s="1" t="s">
        <v>963</v>
      </c>
      <c r="F967" s="101" t="s">
        <v>543</v>
      </c>
      <c r="G967" s="35" t="s">
        <v>335</v>
      </c>
      <c r="H967" s="7">
        <f t="shared" si="48"/>
        <v>-39000</v>
      </c>
      <c r="I967" s="30">
        <f t="shared" si="47"/>
        <v>2.0408163265306123</v>
      </c>
      <c r="K967" t="s">
        <v>194</v>
      </c>
      <c r="M967" s="2">
        <v>490</v>
      </c>
    </row>
    <row r="968" spans="1:13" s="23" customFormat="1" ht="12.75">
      <c r="A968" s="20"/>
      <c r="B968" s="273">
        <v>1500</v>
      </c>
      <c r="C968" s="1" t="s">
        <v>177</v>
      </c>
      <c r="D968" s="1" t="s">
        <v>85</v>
      </c>
      <c r="E968" s="1" t="s">
        <v>963</v>
      </c>
      <c r="F968" s="101" t="s">
        <v>543</v>
      </c>
      <c r="G968" s="35" t="s">
        <v>335</v>
      </c>
      <c r="H968" s="7">
        <f t="shared" si="48"/>
        <v>-40500</v>
      </c>
      <c r="I968" s="30">
        <f t="shared" si="47"/>
        <v>3.061224489795918</v>
      </c>
      <c r="K968" t="s">
        <v>194</v>
      </c>
      <c r="M968" s="2">
        <v>490</v>
      </c>
    </row>
    <row r="969" spans="1:13" s="23" customFormat="1" ht="12.75">
      <c r="A969" s="1"/>
      <c r="B969" s="304">
        <v>400</v>
      </c>
      <c r="C969" s="1" t="s">
        <v>177</v>
      </c>
      <c r="D969" s="1" t="s">
        <v>85</v>
      </c>
      <c r="E969" s="1" t="s">
        <v>963</v>
      </c>
      <c r="F969" s="101" t="s">
        <v>535</v>
      </c>
      <c r="G969" s="35" t="s">
        <v>162</v>
      </c>
      <c r="H969" s="7">
        <f t="shared" si="48"/>
        <v>-40900</v>
      </c>
      <c r="I969" s="30">
        <f t="shared" si="47"/>
        <v>0.8163265306122449</v>
      </c>
      <c r="J969"/>
      <c r="K969" t="s">
        <v>536</v>
      </c>
      <c r="L969"/>
      <c r="M969" s="2">
        <v>490</v>
      </c>
    </row>
    <row r="970" spans="1:13" s="23" customFormat="1" ht="12.75">
      <c r="A970" s="1"/>
      <c r="B970" s="304">
        <v>400</v>
      </c>
      <c r="C970" s="1" t="s">
        <v>177</v>
      </c>
      <c r="D970" s="1" t="s">
        <v>85</v>
      </c>
      <c r="E970" s="1" t="s">
        <v>963</v>
      </c>
      <c r="F970" s="101" t="s">
        <v>535</v>
      </c>
      <c r="G970" s="35" t="s">
        <v>419</v>
      </c>
      <c r="H970" s="7">
        <f t="shared" si="48"/>
        <v>-41300</v>
      </c>
      <c r="I970" s="30">
        <f t="shared" si="47"/>
        <v>0.8163265306122449</v>
      </c>
      <c r="J970"/>
      <c r="K970" t="s">
        <v>536</v>
      </c>
      <c r="L970"/>
      <c r="M970" s="2">
        <v>490</v>
      </c>
    </row>
    <row r="971" spans="1:13" s="23" customFormat="1" ht="12.75">
      <c r="A971" s="1"/>
      <c r="B971" s="304">
        <v>3000</v>
      </c>
      <c r="C971" s="1" t="s">
        <v>177</v>
      </c>
      <c r="D971" s="1" t="s">
        <v>85</v>
      </c>
      <c r="E971" s="1" t="s">
        <v>963</v>
      </c>
      <c r="F971" s="101" t="s">
        <v>535</v>
      </c>
      <c r="G971" s="35" t="s">
        <v>421</v>
      </c>
      <c r="H971" s="7">
        <f t="shared" si="48"/>
        <v>-44300</v>
      </c>
      <c r="I971" s="30">
        <f t="shared" si="47"/>
        <v>6.122448979591836</v>
      </c>
      <c r="J971"/>
      <c r="K971" t="s">
        <v>536</v>
      </c>
      <c r="L971"/>
      <c r="M971" s="2">
        <v>490</v>
      </c>
    </row>
    <row r="972" spans="1:13" s="23" customFormat="1" ht="12.75">
      <c r="A972" s="1"/>
      <c r="B972" s="273">
        <v>400</v>
      </c>
      <c r="C972" s="1" t="s">
        <v>177</v>
      </c>
      <c r="D972" s="1" t="s">
        <v>85</v>
      </c>
      <c r="E972" s="1" t="s">
        <v>963</v>
      </c>
      <c r="F972" s="101" t="s">
        <v>535</v>
      </c>
      <c r="G972" s="35" t="s">
        <v>31</v>
      </c>
      <c r="H972" s="7">
        <f t="shared" si="48"/>
        <v>-44700</v>
      </c>
      <c r="I972" s="30">
        <f t="shared" si="47"/>
        <v>0.8163265306122449</v>
      </c>
      <c r="J972"/>
      <c r="K972" t="s">
        <v>536</v>
      </c>
      <c r="L972"/>
      <c r="M972" s="2">
        <v>490</v>
      </c>
    </row>
    <row r="973" spans="1:13" s="23" customFormat="1" ht="12.75">
      <c r="A973" s="1"/>
      <c r="B973" s="273">
        <v>800</v>
      </c>
      <c r="C973" s="1" t="s">
        <v>177</v>
      </c>
      <c r="D973" s="1" t="s">
        <v>85</v>
      </c>
      <c r="E973" s="1" t="s">
        <v>963</v>
      </c>
      <c r="F973" s="101" t="s">
        <v>535</v>
      </c>
      <c r="G973" s="35" t="s">
        <v>166</v>
      </c>
      <c r="H973" s="7">
        <f t="shared" si="48"/>
        <v>-45500</v>
      </c>
      <c r="I973" s="30">
        <f t="shared" si="47"/>
        <v>1.6326530612244898</v>
      </c>
      <c r="J973"/>
      <c r="K973" t="s">
        <v>536</v>
      </c>
      <c r="L973"/>
      <c r="M973" s="2">
        <v>490</v>
      </c>
    </row>
    <row r="974" spans="1:13" s="23" customFormat="1" ht="12.75">
      <c r="A974" s="1"/>
      <c r="B974" s="273">
        <v>400</v>
      </c>
      <c r="C974" s="1" t="s">
        <v>177</v>
      </c>
      <c r="D974" s="1" t="s">
        <v>85</v>
      </c>
      <c r="E974" s="1" t="s">
        <v>963</v>
      </c>
      <c r="F974" s="101" t="s">
        <v>535</v>
      </c>
      <c r="G974" s="35" t="s">
        <v>186</v>
      </c>
      <c r="H974" s="7">
        <f t="shared" si="48"/>
        <v>-45900</v>
      </c>
      <c r="I974" s="30">
        <f t="shared" si="47"/>
        <v>0.8163265306122449</v>
      </c>
      <c r="J974"/>
      <c r="K974" t="s">
        <v>536</v>
      </c>
      <c r="L974"/>
      <c r="M974" s="2">
        <v>490</v>
      </c>
    </row>
    <row r="975" spans="1:13" s="23" customFormat="1" ht="12.75">
      <c r="A975" s="1"/>
      <c r="B975" s="273">
        <v>400</v>
      </c>
      <c r="C975" s="1" t="s">
        <v>177</v>
      </c>
      <c r="D975" s="1" t="s">
        <v>85</v>
      </c>
      <c r="E975" s="1" t="s">
        <v>963</v>
      </c>
      <c r="F975" s="101" t="s">
        <v>535</v>
      </c>
      <c r="G975" s="35" t="s">
        <v>193</v>
      </c>
      <c r="H975" s="7">
        <f t="shared" si="48"/>
        <v>-46300</v>
      </c>
      <c r="I975" s="30">
        <f t="shared" si="47"/>
        <v>0.8163265306122449</v>
      </c>
      <c r="J975"/>
      <c r="K975" t="s">
        <v>536</v>
      </c>
      <c r="L975"/>
      <c r="M975" s="2">
        <v>490</v>
      </c>
    </row>
    <row r="976" spans="1:13" s="23" customFormat="1" ht="12.75">
      <c r="A976" s="1"/>
      <c r="B976" s="273">
        <v>1000</v>
      </c>
      <c r="C976" s="1" t="s">
        <v>177</v>
      </c>
      <c r="D976" s="1" t="s">
        <v>85</v>
      </c>
      <c r="E976" s="1" t="s">
        <v>963</v>
      </c>
      <c r="F976" s="101" t="s">
        <v>535</v>
      </c>
      <c r="G976" s="35" t="s">
        <v>447</v>
      </c>
      <c r="H976" s="7">
        <f t="shared" si="48"/>
        <v>-47300</v>
      </c>
      <c r="I976" s="30">
        <f t="shared" si="47"/>
        <v>2.0408163265306123</v>
      </c>
      <c r="J976"/>
      <c r="K976" t="s">
        <v>536</v>
      </c>
      <c r="L976"/>
      <c r="M976" s="2">
        <v>490</v>
      </c>
    </row>
    <row r="977" spans="1:13" s="23" customFormat="1" ht="12.75">
      <c r="A977" s="1"/>
      <c r="B977" s="273">
        <v>400</v>
      </c>
      <c r="C977" s="1" t="s">
        <v>177</v>
      </c>
      <c r="D977" s="1" t="s">
        <v>85</v>
      </c>
      <c r="E977" s="1" t="s">
        <v>963</v>
      </c>
      <c r="F977" s="101" t="s">
        <v>535</v>
      </c>
      <c r="G977" s="35" t="s">
        <v>242</v>
      </c>
      <c r="H977" s="7">
        <f t="shared" si="48"/>
        <v>-47700</v>
      </c>
      <c r="I977" s="30">
        <f t="shared" si="47"/>
        <v>0.8163265306122449</v>
      </c>
      <c r="J977"/>
      <c r="K977" t="s">
        <v>536</v>
      </c>
      <c r="L977"/>
      <c r="M977" s="2">
        <v>490</v>
      </c>
    </row>
    <row r="978" spans="1:13" s="23" customFormat="1" ht="12.75">
      <c r="A978" s="1"/>
      <c r="B978" s="273">
        <v>400</v>
      </c>
      <c r="C978" s="1" t="s">
        <v>177</v>
      </c>
      <c r="D978" s="1" t="s">
        <v>85</v>
      </c>
      <c r="E978" s="1" t="s">
        <v>963</v>
      </c>
      <c r="F978" s="101" t="s">
        <v>535</v>
      </c>
      <c r="G978" s="35" t="s">
        <v>244</v>
      </c>
      <c r="H978" s="7">
        <f t="shared" si="48"/>
        <v>-48100</v>
      </c>
      <c r="I978" s="30">
        <f t="shared" si="47"/>
        <v>0.8163265306122449</v>
      </c>
      <c r="J978"/>
      <c r="K978" t="s">
        <v>536</v>
      </c>
      <c r="L978"/>
      <c r="M978" s="2">
        <v>490</v>
      </c>
    </row>
    <row r="979" spans="1:13" s="23" customFormat="1" ht="12.75">
      <c r="A979" s="1"/>
      <c r="B979" s="273">
        <v>400</v>
      </c>
      <c r="C979" s="1" t="s">
        <v>177</v>
      </c>
      <c r="D979" s="1" t="s">
        <v>85</v>
      </c>
      <c r="E979" s="1" t="s">
        <v>963</v>
      </c>
      <c r="F979" s="101" t="s">
        <v>535</v>
      </c>
      <c r="G979" s="35" t="s">
        <v>50</v>
      </c>
      <c r="H979" s="7">
        <f t="shared" si="48"/>
        <v>-48500</v>
      </c>
      <c r="I979" s="30">
        <f t="shared" si="47"/>
        <v>0.8163265306122449</v>
      </c>
      <c r="J979"/>
      <c r="K979" t="s">
        <v>536</v>
      </c>
      <c r="L979"/>
      <c r="M979" s="2">
        <v>490</v>
      </c>
    </row>
    <row r="980" spans="1:13" s="23" customFormat="1" ht="12.75">
      <c r="A980" s="1"/>
      <c r="B980" s="273">
        <v>400</v>
      </c>
      <c r="C980" s="1" t="s">
        <v>177</v>
      </c>
      <c r="D980" s="1" t="s">
        <v>85</v>
      </c>
      <c r="E980" s="1" t="s">
        <v>963</v>
      </c>
      <c r="F980" s="101" t="s">
        <v>535</v>
      </c>
      <c r="G980" s="35" t="s">
        <v>250</v>
      </c>
      <c r="H980" s="7">
        <f t="shared" si="48"/>
        <v>-48900</v>
      </c>
      <c r="I980" s="30">
        <f t="shared" si="47"/>
        <v>0.8163265306122449</v>
      </c>
      <c r="J980"/>
      <c r="K980" t="s">
        <v>536</v>
      </c>
      <c r="L980"/>
      <c r="M980" s="2">
        <v>490</v>
      </c>
    </row>
    <row r="981" spans="1:13" s="23" customFormat="1" ht="12.75">
      <c r="A981" s="1"/>
      <c r="B981" s="273">
        <v>800</v>
      </c>
      <c r="C981" s="1" t="s">
        <v>177</v>
      </c>
      <c r="D981" s="1" t="s">
        <v>85</v>
      </c>
      <c r="E981" s="1" t="s">
        <v>963</v>
      </c>
      <c r="F981" s="101" t="s">
        <v>535</v>
      </c>
      <c r="G981" s="35" t="s">
        <v>286</v>
      </c>
      <c r="H981" s="7">
        <f t="shared" si="48"/>
        <v>-49700</v>
      </c>
      <c r="I981" s="30">
        <f t="shared" si="47"/>
        <v>1.6326530612244898</v>
      </c>
      <c r="J981"/>
      <c r="K981" t="s">
        <v>536</v>
      </c>
      <c r="L981"/>
      <c r="M981" s="2">
        <v>490</v>
      </c>
    </row>
    <row r="982" spans="1:13" s="23" customFormat="1" ht="12.75">
      <c r="A982" s="1"/>
      <c r="B982" s="273">
        <v>400</v>
      </c>
      <c r="C982" s="1" t="s">
        <v>177</v>
      </c>
      <c r="D982" s="1" t="s">
        <v>85</v>
      </c>
      <c r="E982" s="1" t="s">
        <v>963</v>
      </c>
      <c r="F982" s="101" t="s">
        <v>535</v>
      </c>
      <c r="G982" s="35" t="s">
        <v>288</v>
      </c>
      <c r="H982" s="7">
        <f t="shared" si="48"/>
        <v>-50100</v>
      </c>
      <c r="I982" s="30">
        <f t="shared" si="47"/>
        <v>0.8163265306122449</v>
      </c>
      <c r="J982"/>
      <c r="K982" t="s">
        <v>536</v>
      </c>
      <c r="L982"/>
      <c r="M982" s="2">
        <v>490</v>
      </c>
    </row>
    <row r="983" spans="1:13" s="23" customFormat="1" ht="12.75">
      <c r="A983" s="1"/>
      <c r="B983" s="273">
        <v>800</v>
      </c>
      <c r="C983" s="1" t="s">
        <v>177</v>
      </c>
      <c r="D983" s="1" t="s">
        <v>85</v>
      </c>
      <c r="E983" s="1" t="s">
        <v>963</v>
      </c>
      <c r="F983" s="101" t="s">
        <v>535</v>
      </c>
      <c r="G983" s="35" t="s">
        <v>290</v>
      </c>
      <c r="H983" s="7">
        <f t="shared" si="48"/>
        <v>-50900</v>
      </c>
      <c r="I983" s="30">
        <f t="shared" si="47"/>
        <v>1.6326530612244898</v>
      </c>
      <c r="J983"/>
      <c r="K983" t="s">
        <v>536</v>
      </c>
      <c r="L983"/>
      <c r="M983" s="2">
        <v>490</v>
      </c>
    </row>
    <row r="984" spans="1:13" s="23" customFormat="1" ht="12.75">
      <c r="A984" s="1"/>
      <c r="B984" s="273">
        <v>400</v>
      </c>
      <c r="C984" s="1" t="s">
        <v>177</v>
      </c>
      <c r="D984" s="1" t="s">
        <v>85</v>
      </c>
      <c r="E984" s="1" t="s">
        <v>963</v>
      </c>
      <c r="F984" s="101" t="s">
        <v>535</v>
      </c>
      <c r="G984" s="35" t="s">
        <v>301</v>
      </c>
      <c r="H984" s="7">
        <f t="shared" si="48"/>
        <v>-51300</v>
      </c>
      <c r="I984" s="30">
        <f t="shared" si="47"/>
        <v>0.8163265306122449</v>
      </c>
      <c r="J984"/>
      <c r="K984" t="s">
        <v>536</v>
      </c>
      <c r="L984"/>
      <c r="M984" s="2">
        <v>490</v>
      </c>
    </row>
    <row r="985" spans="1:13" s="23" customFormat="1" ht="12.75">
      <c r="A985" s="1"/>
      <c r="B985" s="273">
        <v>400</v>
      </c>
      <c r="C985" s="1" t="s">
        <v>177</v>
      </c>
      <c r="D985" s="1" t="s">
        <v>85</v>
      </c>
      <c r="E985" s="1" t="s">
        <v>963</v>
      </c>
      <c r="F985" s="101" t="s">
        <v>535</v>
      </c>
      <c r="G985" s="35" t="s">
        <v>325</v>
      </c>
      <c r="H985" s="7">
        <f t="shared" si="48"/>
        <v>-51700</v>
      </c>
      <c r="I985" s="30">
        <f t="shared" si="47"/>
        <v>0.8163265306122449</v>
      </c>
      <c r="J985"/>
      <c r="K985" t="s">
        <v>536</v>
      </c>
      <c r="L985"/>
      <c r="M985" s="2">
        <v>490</v>
      </c>
    </row>
    <row r="986" spans="1:13" s="23" customFormat="1" ht="12.75">
      <c r="A986" s="1"/>
      <c r="B986" s="273">
        <v>400</v>
      </c>
      <c r="C986" s="1" t="s">
        <v>177</v>
      </c>
      <c r="D986" s="1" t="s">
        <v>85</v>
      </c>
      <c r="E986" s="1" t="s">
        <v>963</v>
      </c>
      <c r="F986" s="101" t="s">
        <v>535</v>
      </c>
      <c r="G986" s="35" t="s">
        <v>327</v>
      </c>
      <c r="H986" s="7">
        <f t="shared" si="48"/>
        <v>-52100</v>
      </c>
      <c r="I986" s="30">
        <f t="shared" si="47"/>
        <v>0.8163265306122449</v>
      </c>
      <c r="J986"/>
      <c r="K986" t="s">
        <v>536</v>
      </c>
      <c r="L986"/>
      <c r="M986" s="2">
        <v>490</v>
      </c>
    </row>
    <row r="987" spans="1:13" s="23" customFormat="1" ht="12.75">
      <c r="A987" s="1"/>
      <c r="B987" s="273">
        <v>800</v>
      </c>
      <c r="C987" s="1" t="s">
        <v>177</v>
      </c>
      <c r="D987" s="1" t="s">
        <v>85</v>
      </c>
      <c r="E987" s="1" t="s">
        <v>963</v>
      </c>
      <c r="F987" s="101" t="s">
        <v>535</v>
      </c>
      <c r="G987" s="35" t="s">
        <v>331</v>
      </c>
      <c r="H987" s="7">
        <f t="shared" si="48"/>
        <v>-52900</v>
      </c>
      <c r="I987" s="30">
        <f t="shared" si="47"/>
        <v>1.6326530612244898</v>
      </c>
      <c r="J987"/>
      <c r="K987" t="s">
        <v>536</v>
      </c>
      <c r="L987"/>
      <c r="M987" s="2">
        <v>490</v>
      </c>
    </row>
    <row r="988" spans="1:13" s="23" customFormat="1" ht="12.75">
      <c r="A988" s="1"/>
      <c r="B988" s="273">
        <v>2000</v>
      </c>
      <c r="C988" s="1" t="s">
        <v>177</v>
      </c>
      <c r="D988" s="1" t="s">
        <v>85</v>
      </c>
      <c r="E988" s="1" t="s">
        <v>963</v>
      </c>
      <c r="F988" s="101" t="s">
        <v>535</v>
      </c>
      <c r="G988" s="35" t="s">
        <v>344</v>
      </c>
      <c r="H988" s="7">
        <f t="shared" si="48"/>
        <v>-54900</v>
      </c>
      <c r="I988" s="30">
        <f t="shared" si="47"/>
        <v>4.081632653061225</v>
      </c>
      <c r="J988"/>
      <c r="K988" t="s">
        <v>536</v>
      </c>
      <c r="L988"/>
      <c r="M988" s="2">
        <v>490</v>
      </c>
    </row>
    <row r="989" spans="1:13" s="23" customFormat="1" ht="12.75">
      <c r="A989" s="1"/>
      <c r="B989" s="273">
        <v>2000</v>
      </c>
      <c r="C989" s="1" t="s">
        <v>177</v>
      </c>
      <c r="D989" s="1" t="s">
        <v>85</v>
      </c>
      <c r="E989" s="1" t="s">
        <v>963</v>
      </c>
      <c r="F989" s="101" t="s">
        <v>535</v>
      </c>
      <c r="G989" s="35" t="s">
        <v>333</v>
      </c>
      <c r="H989" s="7">
        <f t="shared" si="48"/>
        <v>-56900</v>
      </c>
      <c r="I989" s="30">
        <f t="shared" si="47"/>
        <v>4.081632653061225</v>
      </c>
      <c r="J989"/>
      <c r="K989" t="s">
        <v>536</v>
      </c>
      <c r="L989"/>
      <c r="M989" s="2">
        <v>490</v>
      </c>
    </row>
    <row r="990" spans="1:13" s="23" customFormat="1" ht="12.75">
      <c r="A990" s="1"/>
      <c r="B990" s="273">
        <v>1500</v>
      </c>
      <c r="C990" s="1" t="s">
        <v>177</v>
      </c>
      <c r="D990" s="1" t="s">
        <v>85</v>
      </c>
      <c r="E990" s="1" t="s">
        <v>963</v>
      </c>
      <c r="F990" s="101" t="s">
        <v>535</v>
      </c>
      <c r="G990" s="35" t="s">
        <v>335</v>
      </c>
      <c r="H990" s="7">
        <f t="shared" si="48"/>
        <v>-58400</v>
      </c>
      <c r="I990" s="30">
        <f t="shared" si="47"/>
        <v>3.061224489795918</v>
      </c>
      <c r="J990"/>
      <c r="K990" t="s">
        <v>536</v>
      </c>
      <c r="L990"/>
      <c r="M990" s="2">
        <v>490</v>
      </c>
    </row>
    <row r="991" spans="1:13" s="23" customFormat="1" ht="12.75">
      <c r="A991" s="1"/>
      <c r="B991" s="171">
        <v>900</v>
      </c>
      <c r="C991" s="1" t="s">
        <v>177</v>
      </c>
      <c r="D991" s="20" t="s">
        <v>85</v>
      </c>
      <c r="E991" s="1" t="s">
        <v>964</v>
      </c>
      <c r="F991" s="101" t="s">
        <v>599</v>
      </c>
      <c r="G991" s="39" t="s">
        <v>162</v>
      </c>
      <c r="H991" s="7">
        <f t="shared" si="48"/>
        <v>-59300</v>
      </c>
      <c r="I991" s="30">
        <f t="shared" si="47"/>
        <v>1.836734693877551</v>
      </c>
      <c r="J991"/>
      <c r="K991" t="s">
        <v>577</v>
      </c>
      <c r="L991"/>
      <c r="M991" s="2">
        <v>490</v>
      </c>
    </row>
    <row r="992" spans="1:13" s="23" customFormat="1" ht="12.75">
      <c r="A992" s="20"/>
      <c r="B992" s="171">
        <v>1200</v>
      </c>
      <c r="C992" s="78" t="s">
        <v>177</v>
      </c>
      <c r="D992" s="20" t="s">
        <v>85</v>
      </c>
      <c r="E992" s="78" t="s">
        <v>964</v>
      </c>
      <c r="F992" s="100" t="s">
        <v>599</v>
      </c>
      <c r="G992" s="39" t="s">
        <v>419</v>
      </c>
      <c r="H992" s="7">
        <f t="shared" si="48"/>
        <v>-60500</v>
      </c>
      <c r="I992" s="30">
        <f t="shared" si="47"/>
        <v>2.4489795918367347</v>
      </c>
      <c r="K992" s="23" t="s">
        <v>577</v>
      </c>
      <c r="M992" s="2">
        <v>490</v>
      </c>
    </row>
    <row r="993" spans="1:13" s="23" customFormat="1" ht="12.75">
      <c r="A993" s="20"/>
      <c r="B993" s="171">
        <v>1200</v>
      </c>
      <c r="C993" s="20" t="s">
        <v>177</v>
      </c>
      <c r="D993" s="20" t="s">
        <v>85</v>
      </c>
      <c r="E993" s="40" t="s">
        <v>964</v>
      </c>
      <c r="F993" s="107" t="s">
        <v>599</v>
      </c>
      <c r="G993" s="41" t="s">
        <v>421</v>
      </c>
      <c r="H993" s="7">
        <f t="shared" si="48"/>
        <v>-61700</v>
      </c>
      <c r="I993" s="30">
        <f t="shared" si="47"/>
        <v>2.4489795918367347</v>
      </c>
      <c r="K993" s="23" t="s">
        <v>577</v>
      </c>
      <c r="M993" s="2">
        <v>490</v>
      </c>
    </row>
    <row r="994" spans="1:13" s="23" customFormat="1" ht="12.75">
      <c r="A994" s="20"/>
      <c r="B994" s="171">
        <v>1500</v>
      </c>
      <c r="C994" s="20" t="s">
        <v>177</v>
      </c>
      <c r="D994" s="20" t="s">
        <v>85</v>
      </c>
      <c r="E994" s="20" t="s">
        <v>964</v>
      </c>
      <c r="F994" s="107" t="s">
        <v>599</v>
      </c>
      <c r="G994" s="38" t="s">
        <v>541</v>
      </c>
      <c r="H994" s="7">
        <f t="shared" si="48"/>
        <v>-63200</v>
      </c>
      <c r="I994" s="30">
        <f t="shared" si="47"/>
        <v>3.061224489795918</v>
      </c>
      <c r="K994" s="23" t="s">
        <v>577</v>
      </c>
      <c r="M994" s="2">
        <v>490</v>
      </c>
    </row>
    <row r="995" spans="1:13" s="23" customFormat="1" ht="12.75">
      <c r="A995" s="20"/>
      <c r="B995" s="171">
        <v>1500</v>
      </c>
      <c r="C995" s="288" t="s">
        <v>177</v>
      </c>
      <c r="D995" s="20" t="s">
        <v>85</v>
      </c>
      <c r="E995" s="288" t="s">
        <v>964</v>
      </c>
      <c r="F995" s="100" t="s">
        <v>599</v>
      </c>
      <c r="G995" s="38" t="s">
        <v>31</v>
      </c>
      <c r="H995" s="7">
        <f t="shared" si="48"/>
        <v>-64700</v>
      </c>
      <c r="I995" s="30">
        <f t="shared" si="47"/>
        <v>3.061224489795918</v>
      </c>
      <c r="J995" s="288"/>
      <c r="K995" s="23" t="s">
        <v>577</v>
      </c>
      <c r="L995" s="288"/>
      <c r="M995" s="2">
        <v>490</v>
      </c>
    </row>
    <row r="996" spans="1:13" s="23" customFormat="1" ht="12.75">
      <c r="A996" s="20"/>
      <c r="B996" s="171">
        <v>1000</v>
      </c>
      <c r="C996" s="20" t="s">
        <v>177</v>
      </c>
      <c r="D996" s="20" t="s">
        <v>85</v>
      </c>
      <c r="E996" s="20" t="s">
        <v>964</v>
      </c>
      <c r="F996" s="100" t="s">
        <v>599</v>
      </c>
      <c r="G996" s="38" t="s">
        <v>166</v>
      </c>
      <c r="H996" s="7">
        <f t="shared" si="48"/>
        <v>-65700</v>
      </c>
      <c r="I996" s="30">
        <f t="shared" si="47"/>
        <v>2.0408163265306123</v>
      </c>
      <c r="K996" s="23" t="s">
        <v>577</v>
      </c>
      <c r="M996" s="2">
        <v>490</v>
      </c>
    </row>
    <row r="997" spans="1:13" s="23" customFormat="1" ht="12.75">
      <c r="A997" s="20"/>
      <c r="B997" s="171">
        <v>1200</v>
      </c>
      <c r="C997" s="20" t="s">
        <v>177</v>
      </c>
      <c r="D997" s="20" t="s">
        <v>85</v>
      </c>
      <c r="E997" s="20" t="s">
        <v>964</v>
      </c>
      <c r="F997" s="100" t="s">
        <v>599</v>
      </c>
      <c r="G997" s="38" t="s">
        <v>186</v>
      </c>
      <c r="H997" s="7">
        <f t="shared" si="48"/>
        <v>-66900</v>
      </c>
      <c r="I997" s="30">
        <f t="shared" si="47"/>
        <v>2.4489795918367347</v>
      </c>
      <c r="K997" s="23" t="s">
        <v>577</v>
      </c>
      <c r="M997" s="2">
        <v>490</v>
      </c>
    </row>
    <row r="998" spans="1:13" s="23" customFormat="1" ht="12.75">
      <c r="A998" s="20"/>
      <c r="B998" s="171">
        <v>800</v>
      </c>
      <c r="C998" s="20" t="s">
        <v>177</v>
      </c>
      <c r="D998" s="20" t="s">
        <v>85</v>
      </c>
      <c r="E998" s="20" t="s">
        <v>964</v>
      </c>
      <c r="F998" s="100" t="s">
        <v>599</v>
      </c>
      <c r="G998" s="38" t="s">
        <v>193</v>
      </c>
      <c r="H998" s="7">
        <f t="shared" si="48"/>
        <v>-67700</v>
      </c>
      <c r="I998" s="30">
        <f t="shared" si="47"/>
        <v>1.6326530612244898</v>
      </c>
      <c r="K998" s="23" t="s">
        <v>577</v>
      </c>
      <c r="M998" s="2">
        <v>490</v>
      </c>
    </row>
    <row r="999" spans="1:13" s="23" customFormat="1" ht="12.75">
      <c r="A999" s="20"/>
      <c r="B999" s="171">
        <v>1200</v>
      </c>
      <c r="C999" s="20" t="s">
        <v>177</v>
      </c>
      <c r="D999" s="20" t="s">
        <v>85</v>
      </c>
      <c r="E999" s="20" t="s">
        <v>964</v>
      </c>
      <c r="F999" s="107" t="s">
        <v>599</v>
      </c>
      <c r="G999" s="38" t="s">
        <v>230</v>
      </c>
      <c r="H999" s="7">
        <f t="shared" si="48"/>
        <v>-68900</v>
      </c>
      <c r="I999" s="30">
        <f t="shared" si="47"/>
        <v>2.4489795918367347</v>
      </c>
      <c r="K999" s="23" t="s">
        <v>577</v>
      </c>
      <c r="M999" s="2">
        <v>490</v>
      </c>
    </row>
    <row r="1000" spans="1:13" s="23" customFormat="1" ht="12.75">
      <c r="A1000" s="20"/>
      <c r="B1000" s="171">
        <v>800</v>
      </c>
      <c r="C1000" s="20" t="s">
        <v>177</v>
      </c>
      <c r="D1000" s="20" t="s">
        <v>85</v>
      </c>
      <c r="E1000" s="20" t="s">
        <v>964</v>
      </c>
      <c r="F1000" s="100" t="s">
        <v>599</v>
      </c>
      <c r="G1000" s="38" t="s">
        <v>447</v>
      </c>
      <c r="H1000" s="7">
        <f t="shared" si="48"/>
        <v>-69700</v>
      </c>
      <c r="I1000" s="30">
        <f t="shared" si="47"/>
        <v>1.6326530612244898</v>
      </c>
      <c r="K1000" s="23" t="s">
        <v>577</v>
      </c>
      <c r="M1000" s="2">
        <v>490</v>
      </c>
    </row>
    <row r="1001" spans="1:13" s="23" customFormat="1" ht="12.75">
      <c r="A1001" s="20"/>
      <c r="B1001" s="171">
        <v>1200</v>
      </c>
      <c r="C1001" s="20" t="s">
        <v>177</v>
      </c>
      <c r="D1001" s="20" t="s">
        <v>85</v>
      </c>
      <c r="E1001" s="20" t="s">
        <v>964</v>
      </c>
      <c r="F1001" s="107" t="s">
        <v>599</v>
      </c>
      <c r="G1001" s="38" t="s">
        <v>242</v>
      </c>
      <c r="H1001" s="7">
        <f t="shared" si="48"/>
        <v>-70900</v>
      </c>
      <c r="I1001" s="30">
        <f t="shared" si="47"/>
        <v>2.4489795918367347</v>
      </c>
      <c r="K1001" s="23" t="s">
        <v>577</v>
      </c>
      <c r="M1001" s="2">
        <v>490</v>
      </c>
    </row>
    <row r="1002" spans="1:13" s="23" customFormat="1" ht="12.75">
      <c r="A1002" s="20"/>
      <c r="B1002" s="171">
        <v>1400</v>
      </c>
      <c r="C1002" s="20" t="s">
        <v>177</v>
      </c>
      <c r="D1002" s="20" t="s">
        <v>85</v>
      </c>
      <c r="E1002" s="20" t="s">
        <v>964</v>
      </c>
      <c r="F1002" s="100" t="s">
        <v>599</v>
      </c>
      <c r="G1002" s="38" t="s">
        <v>244</v>
      </c>
      <c r="H1002" s="7">
        <f t="shared" si="48"/>
        <v>-72300</v>
      </c>
      <c r="I1002" s="30">
        <f t="shared" si="47"/>
        <v>2.857142857142857</v>
      </c>
      <c r="K1002" s="23" t="s">
        <v>577</v>
      </c>
      <c r="M1002" s="2">
        <v>490</v>
      </c>
    </row>
    <row r="1003" spans="1:13" s="23" customFormat="1" ht="12.75">
      <c r="A1003" s="20"/>
      <c r="B1003" s="171">
        <v>1600</v>
      </c>
      <c r="C1003" s="20" t="s">
        <v>177</v>
      </c>
      <c r="D1003" s="20" t="s">
        <v>85</v>
      </c>
      <c r="E1003" s="20" t="s">
        <v>964</v>
      </c>
      <c r="F1003" s="107" t="s">
        <v>599</v>
      </c>
      <c r="G1003" s="38" t="s">
        <v>50</v>
      </c>
      <c r="H1003" s="7">
        <f t="shared" si="48"/>
        <v>-73900</v>
      </c>
      <c r="I1003" s="30">
        <f t="shared" si="47"/>
        <v>3.2653061224489797</v>
      </c>
      <c r="K1003" s="23" t="s">
        <v>577</v>
      </c>
      <c r="M1003" s="2">
        <v>490</v>
      </c>
    </row>
    <row r="1004" spans="1:13" s="23" customFormat="1" ht="12.75">
      <c r="A1004" s="20"/>
      <c r="B1004" s="171">
        <v>900</v>
      </c>
      <c r="C1004" s="20" t="s">
        <v>177</v>
      </c>
      <c r="D1004" s="20" t="s">
        <v>85</v>
      </c>
      <c r="E1004" s="20" t="s">
        <v>964</v>
      </c>
      <c r="F1004" s="107" t="s">
        <v>599</v>
      </c>
      <c r="G1004" s="38" t="s">
        <v>250</v>
      </c>
      <c r="H1004" s="7">
        <f t="shared" si="48"/>
        <v>-74800</v>
      </c>
      <c r="I1004" s="30">
        <f t="shared" si="47"/>
        <v>1.836734693877551</v>
      </c>
      <c r="K1004" s="23" t="s">
        <v>577</v>
      </c>
      <c r="M1004" s="2">
        <v>490</v>
      </c>
    </row>
    <row r="1005" spans="1:13" s="23" customFormat="1" ht="12.75">
      <c r="A1005" s="20"/>
      <c r="B1005" s="171">
        <v>400</v>
      </c>
      <c r="C1005" s="20" t="s">
        <v>177</v>
      </c>
      <c r="D1005" s="20" t="s">
        <v>85</v>
      </c>
      <c r="E1005" s="20" t="s">
        <v>964</v>
      </c>
      <c r="F1005" s="107" t="s">
        <v>599</v>
      </c>
      <c r="G1005" s="38" t="s">
        <v>257</v>
      </c>
      <c r="H1005" s="7">
        <f t="shared" si="48"/>
        <v>-75200</v>
      </c>
      <c r="I1005" s="30">
        <f t="shared" si="47"/>
        <v>0.8163265306122449</v>
      </c>
      <c r="K1005" s="23" t="s">
        <v>577</v>
      </c>
      <c r="M1005" s="2">
        <v>490</v>
      </c>
    </row>
    <row r="1006" spans="1:13" s="23" customFormat="1" ht="12.75">
      <c r="A1006" s="20"/>
      <c r="B1006" s="171">
        <v>1500</v>
      </c>
      <c r="C1006" s="20" t="s">
        <v>177</v>
      </c>
      <c r="D1006" s="20" t="s">
        <v>85</v>
      </c>
      <c r="E1006" s="20" t="s">
        <v>964</v>
      </c>
      <c r="F1006" s="100" t="s">
        <v>599</v>
      </c>
      <c r="G1006" s="38" t="s">
        <v>555</v>
      </c>
      <c r="H1006" s="7">
        <f t="shared" si="48"/>
        <v>-76700</v>
      </c>
      <c r="I1006" s="30">
        <f t="shared" si="47"/>
        <v>3.061224489795918</v>
      </c>
      <c r="K1006" s="23" t="s">
        <v>577</v>
      </c>
      <c r="M1006" s="2">
        <v>490</v>
      </c>
    </row>
    <row r="1007" spans="1:13" s="300" customFormat="1" ht="12.75">
      <c r="A1007" s="20"/>
      <c r="B1007" s="171">
        <v>1500</v>
      </c>
      <c r="C1007" s="20" t="s">
        <v>177</v>
      </c>
      <c r="D1007" s="20" t="s">
        <v>85</v>
      </c>
      <c r="E1007" s="20" t="s">
        <v>964</v>
      </c>
      <c r="F1007" s="100" t="s">
        <v>599</v>
      </c>
      <c r="G1007" s="38" t="s">
        <v>286</v>
      </c>
      <c r="H1007" s="7">
        <f t="shared" si="48"/>
        <v>-78200</v>
      </c>
      <c r="I1007" s="30">
        <f t="shared" si="47"/>
        <v>3.061224489795918</v>
      </c>
      <c r="J1007" s="23"/>
      <c r="K1007" s="23" t="s">
        <v>577</v>
      </c>
      <c r="L1007" s="23"/>
      <c r="M1007" s="2">
        <v>490</v>
      </c>
    </row>
    <row r="1008" spans="1:13" s="23" customFormat="1" ht="12.75">
      <c r="A1008" s="20"/>
      <c r="B1008" s="171">
        <v>1000</v>
      </c>
      <c r="C1008" s="20" t="s">
        <v>177</v>
      </c>
      <c r="D1008" s="20" t="s">
        <v>85</v>
      </c>
      <c r="E1008" s="20" t="s">
        <v>964</v>
      </c>
      <c r="F1008" s="100" t="s">
        <v>599</v>
      </c>
      <c r="G1008" s="38" t="s">
        <v>288</v>
      </c>
      <c r="H1008" s="7">
        <f t="shared" si="48"/>
        <v>-79200</v>
      </c>
      <c r="I1008" s="30">
        <f t="shared" si="47"/>
        <v>2.0408163265306123</v>
      </c>
      <c r="K1008" s="23" t="s">
        <v>577</v>
      </c>
      <c r="M1008" s="2">
        <v>490</v>
      </c>
    </row>
    <row r="1009" spans="1:13" s="23" customFormat="1" ht="12.75">
      <c r="A1009" s="20"/>
      <c r="B1009" s="171">
        <v>1500</v>
      </c>
      <c r="C1009" s="20" t="s">
        <v>177</v>
      </c>
      <c r="D1009" s="20" t="s">
        <v>85</v>
      </c>
      <c r="E1009" s="20" t="s">
        <v>964</v>
      </c>
      <c r="F1009" s="100" t="s">
        <v>599</v>
      </c>
      <c r="G1009" s="38" t="s">
        <v>290</v>
      </c>
      <c r="H1009" s="7">
        <f t="shared" si="48"/>
        <v>-80700</v>
      </c>
      <c r="I1009" s="30">
        <f t="shared" si="47"/>
        <v>3.061224489795918</v>
      </c>
      <c r="K1009" s="23" t="s">
        <v>577</v>
      </c>
      <c r="M1009" s="2">
        <v>490</v>
      </c>
    </row>
    <row r="1010" spans="1:13" s="23" customFormat="1" ht="12.75">
      <c r="A1010" s="20"/>
      <c r="B1010" s="171">
        <v>1300</v>
      </c>
      <c r="C1010" s="20" t="s">
        <v>177</v>
      </c>
      <c r="D1010" s="20" t="s">
        <v>85</v>
      </c>
      <c r="E1010" s="20" t="s">
        <v>964</v>
      </c>
      <c r="F1010" s="107" t="s">
        <v>599</v>
      </c>
      <c r="G1010" s="38" t="s">
        <v>301</v>
      </c>
      <c r="H1010" s="7">
        <f t="shared" si="48"/>
        <v>-82000</v>
      </c>
      <c r="I1010" s="30">
        <f t="shared" si="47"/>
        <v>2.6530612244897958</v>
      </c>
      <c r="K1010" s="23" t="s">
        <v>577</v>
      </c>
      <c r="M1010" s="2">
        <v>490</v>
      </c>
    </row>
    <row r="1011" spans="1:13" s="300" customFormat="1" ht="12.75">
      <c r="A1011" s="20"/>
      <c r="B1011" s="171">
        <v>1100</v>
      </c>
      <c r="C1011" s="20" t="s">
        <v>177</v>
      </c>
      <c r="D1011" s="20" t="s">
        <v>85</v>
      </c>
      <c r="E1011" s="20" t="s">
        <v>964</v>
      </c>
      <c r="F1011" s="100" t="s">
        <v>599</v>
      </c>
      <c r="G1011" s="38" t="s">
        <v>325</v>
      </c>
      <c r="H1011" s="7">
        <f t="shared" si="48"/>
        <v>-83100</v>
      </c>
      <c r="I1011" s="30">
        <f t="shared" si="47"/>
        <v>2.2448979591836733</v>
      </c>
      <c r="J1011" s="23"/>
      <c r="K1011" s="23" t="s">
        <v>577</v>
      </c>
      <c r="L1011" s="23"/>
      <c r="M1011" s="2">
        <v>490</v>
      </c>
    </row>
    <row r="1012" spans="1:13" s="23" customFormat="1" ht="12.75">
      <c r="A1012" s="20"/>
      <c r="B1012" s="171">
        <v>1000</v>
      </c>
      <c r="C1012" s="20" t="s">
        <v>177</v>
      </c>
      <c r="D1012" s="20" t="s">
        <v>85</v>
      </c>
      <c r="E1012" s="20" t="s">
        <v>964</v>
      </c>
      <c r="F1012" s="100" t="s">
        <v>599</v>
      </c>
      <c r="G1012" s="38" t="s">
        <v>327</v>
      </c>
      <c r="H1012" s="7">
        <f t="shared" si="48"/>
        <v>-84100</v>
      </c>
      <c r="I1012" s="30">
        <f t="shared" si="47"/>
        <v>2.0408163265306123</v>
      </c>
      <c r="K1012" s="23" t="s">
        <v>577</v>
      </c>
      <c r="M1012" s="2">
        <v>490</v>
      </c>
    </row>
    <row r="1013" spans="1:13" s="23" customFormat="1" ht="12.75">
      <c r="A1013" s="20"/>
      <c r="B1013" s="171">
        <v>1500</v>
      </c>
      <c r="C1013" s="20" t="s">
        <v>177</v>
      </c>
      <c r="D1013" s="20" t="s">
        <v>85</v>
      </c>
      <c r="E1013" s="20" t="s">
        <v>964</v>
      </c>
      <c r="F1013" s="100" t="s">
        <v>599</v>
      </c>
      <c r="G1013" s="38" t="s">
        <v>329</v>
      </c>
      <c r="H1013" s="7">
        <f t="shared" si="48"/>
        <v>-85600</v>
      </c>
      <c r="I1013" s="30">
        <f t="shared" si="47"/>
        <v>3.061224489795918</v>
      </c>
      <c r="K1013" s="23" t="s">
        <v>577</v>
      </c>
      <c r="M1013" s="2">
        <v>490</v>
      </c>
    </row>
    <row r="1014" spans="1:13" s="23" customFormat="1" ht="12.75">
      <c r="A1014" s="20"/>
      <c r="B1014" s="171">
        <v>800</v>
      </c>
      <c r="C1014" s="20" t="s">
        <v>177</v>
      </c>
      <c r="D1014" s="20" t="s">
        <v>85</v>
      </c>
      <c r="E1014" s="20" t="s">
        <v>964</v>
      </c>
      <c r="F1014" s="100" t="s">
        <v>599</v>
      </c>
      <c r="G1014" s="38" t="s">
        <v>331</v>
      </c>
      <c r="H1014" s="7">
        <f t="shared" si="48"/>
        <v>-86400</v>
      </c>
      <c r="I1014" s="30">
        <f aca="true" t="shared" si="49" ref="I1014:I1077">+B1014/M1014</f>
        <v>1.6326530612244898</v>
      </c>
      <c r="K1014" s="23" t="s">
        <v>577</v>
      </c>
      <c r="M1014" s="2">
        <v>490</v>
      </c>
    </row>
    <row r="1015" spans="1:13" s="23" customFormat="1" ht="12.75">
      <c r="A1015" s="20"/>
      <c r="B1015" s="171">
        <v>1500</v>
      </c>
      <c r="C1015" s="20" t="s">
        <v>177</v>
      </c>
      <c r="D1015" s="20" t="s">
        <v>85</v>
      </c>
      <c r="E1015" s="20" t="s">
        <v>964</v>
      </c>
      <c r="F1015" s="100" t="s">
        <v>599</v>
      </c>
      <c r="G1015" s="38" t="s">
        <v>331</v>
      </c>
      <c r="H1015" s="7">
        <f t="shared" si="48"/>
        <v>-87900</v>
      </c>
      <c r="I1015" s="30">
        <f t="shared" si="49"/>
        <v>3.061224489795918</v>
      </c>
      <c r="K1015" s="23" t="s">
        <v>577</v>
      </c>
      <c r="M1015" s="2">
        <v>490</v>
      </c>
    </row>
    <row r="1016" spans="1:13" s="23" customFormat="1" ht="12.75">
      <c r="A1016" s="20"/>
      <c r="B1016" s="171">
        <v>1300</v>
      </c>
      <c r="C1016" s="20" t="s">
        <v>177</v>
      </c>
      <c r="D1016" s="20" t="s">
        <v>85</v>
      </c>
      <c r="E1016" s="20" t="s">
        <v>964</v>
      </c>
      <c r="F1016" s="100" t="s">
        <v>599</v>
      </c>
      <c r="G1016" s="38" t="s">
        <v>344</v>
      </c>
      <c r="H1016" s="7">
        <f t="shared" si="48"/>
        <v>-89200</v>
      </c>
      <c r="I1016" s="30">
        <f t="shared" si="49"/>
        <v>2.6530612244897958</v>
      </c>
      <c r="K1016" s="23" t="s">
        <v>577</v>
      </c>
      <c r="M1016" s="2">
        <v>490</v>
      </c>
    </row>
    <row r="1017" spans="1:13" s="23" customFormat="1" ht="12.75">
      <c r="A1017" s="20"/>
      <c r="B1017" s="171">
        <v>900</v>
      </c>
      <c r="C1017" s="20" t="s">
        <v>177</v>
      </c>
      <c r="D1017" s="20" t="s">
        <v>85</v>
      </c>
      <c r="E1017" s="20" t="s">
        <v>964</v>
      </c>
      <c r="F1017" s="100" t="s">
        <v>599</v>
      </c>
      <c r="G1017" s="38" t="s">
        <v>333</v>
      </c>
      <c r="H1017" s="7">
        <f t="shared" si="48"/>
        <v>-90100</v>
      </c>
      <c r="I1017" s="30">
        <f t="shared" si="49"/>
        <v>1.836734693877551</v>
      </c>
      <c r="K1017" s="23" t="s">
        <v>577</v>
      </c>
      <c r="M1017" s="2">
        <v>490</v>
      </c>
    </row>
    <row r="1018" spans="1:13" ht="12.75">
      <c r="A1018" s="20"/>
      <c r="B1018" s="171">
        <v>1200</v>
      </c>
      <c r="C1018" s="20" t="s">
        <v>177</v>
      </c>
      <c r="D1018" s="20" t="s">
        <v>85</v>
      </c>
      <c r="E1018" s="20" t="s">
        <v>964</v>
      </c>
      <c r="F1018" s="100" t="s">
        <v>599</v>
      </c>
      <c r="G1018" s="38" t="s">
        <v>335</v>
      </c>
      <c r="H1018" s="7">
        <f t="shared" si="48"/>
        <v>-91300</v>
      </c>
      <c r="I1018" s="30">
        <f t="shared" si="49"/>
        <v>2.4489795918367347</v>
      </c>
      <c r="J1018" s="23"/>
      <c r="K1018" s="23" t="s">
        <v>577</v>
      </c>
      <c r="L1018" s="23"/>
      <c r="M1018" s="2">
        <v>490</v>
      </c>
    </row>
    <row r="1019" spans="2:13" ht="12.75">
      <c r="B1019" s="171">
        <v>1000</v>
      </c>
      <c r="C1019" s="20" t="s">
        <v>177</v>
      </c>
      <c r="D1019" s="20" t="s">
        <v>85</v>
      </c>
      <c r="E1019" s="20" t="s">
        <v>963</v>
      </c>
      <c r="F1019" s="100" t="s">
        <v>387</v>
      </c>
      <c r="G1019" s="35" t="s">
        <v>162</v>
      </c>
      <c r="H1019" s="7">
        <f t="shared" si="48"/>
        <v>-92300</v>
      </c>
      <c r="I1019" s="30">
        <f t="shared" si="49"/>
        <v>2.0408163265306123</v>
      </c>
      <c r="K1019" t="s">
        <v>388</v>
      </c>
      <c r="M1019" s="2">
        <v>490</v>
      </c>
    </row>
    <row r="1020" spans="2:13" ht="12.75">
      <c r="B1020" s="171">
        <v>1500</v>
      </c>
      <c r="C1020" s="1" t="s">
        <v>177</v>
      </c>
      <c r="D1020" s="20" t="s">
        <v>85</v>
      </c>
      <c r="E1020" s="1" t="s">
        <v>963</v>
      </c>
      <c r="F1020" s="101" t="s">
        <v>387</v>
      </c>
      <c r="G1020" s="39" t="s">
        <v>419</v>
      </c>
      <c r="H1020" s="7">
        <f t="shared" si="48"/>
        <v>-93800</v>
      </c>
      <c r="I1020" s="30">
        <f t="shared" si="49"/>
        <v>3.061224489795918</v>
      </c>
      <c r="K1020" t="s">
        <v>388</v>
      </c>
      <c r="M1020" s="2">
        <v>490</v>
      </c>
    </row>
    <row r="1021" spans="1:13" ht="12.75">
      <c r="A1021" s="20"/>
      <c r="B1021" s="171">
        <v>1600</v>
      </c>
      <c r="C1021" s="20" t="s">
        <v>177</v>
      </c>
      <c r="D1021" s="20" t="s">
        <v>85</v>
      </c>
      <c r="E1021" s="20" t="s">
        <v>963</v>
      </c>
      <c r="F1021" s="101" t="s">
        <v>387</v>
      </c>
      <c r="G1021" s="38" t="s">
        <v>421</v>
      </c>
      <c r="H1021" s="7">
        <f aca="true" t="shared" si="50" ref="H1021:H1084">H1020-B1021</f>
        <v>-95400</v>
      </c>
      <c r="I1021" s="30">
        <f t="shared" si="49"/>
        <v>3.2653061224489797</v>
      </c>
      <c r="J1021" s="23"/>
      <c r="K1021" t="s">
        <v>388</v>
      </c>
      <c r="L1021" s="23"/>
      <c r="M1021" s="2">
        <v>490</v>
      </c>
    </row>
    <row r="1022" spans="2:13" ht="12.75">
      <c r="B1022" s="273">
        <v>1200</v>
      </c>
      <c r="C1022" s="1" t="s">
        <v>177</v>
      </c>
      <c r="D1022" s="20" t="s">
        <v>85</v>
      </c>
      <c r="E1022" s="1" t="s">
        <v>963</v>
      </c>
      <c r="F1022" s="101" t="s">
        <v>387</v>
      </c>
      <c r="G1022" s="35" t="s">
        <v>166</v>
      </c>
      <c r="H1022" s="7">
        <f t="shared" si="50"/>
        <v>-96600</v>
      </c>
      <c r="I1022" s="30">
        <f t="shared" si="49"/>
        <v>2.4489795918367347</v>
      </c>
      <c r="K1022" t="s">
        <v>388</v>
      </c>
      <c r="M1022" s="2">
        <v>490</v>
      </c>
    </row>
    <row r="1023" spans="2:13" ht="12.75">
      <c r="B1023" s="307">
        <v>900</v>
      </c>
      <c r="C1023" s="288" t="s">
        <v>177</v>
      </c>
      <c r="D1023" s="20" t="s">
        <v>85</v>
      </c>
      <c r="E1023" s="288" t="s">
        <v>963</v>
      </c>
      <c r="F1023" s="101" t="s">
        <v>387</v>
      </c>
      <c r="G1023" s="35" t="s">
        <v>186</v>
      </c>
      <c r="H1023" s="7">
        <f t="shared" si="50"/>
        <v>-97500</v>
      </c>
      <c r="I1023" s="30">
        <f t="shared" si="49"/>
        <v>1.836734693877551</v>
      </c>
      <c r="J1023" s="289"/>
      <c r="K1023" t="s">
        <v>388</v>
      </c>
      <c r="L1023" s="289"/>
      <c r="M1023" s="2">
        <v>490</v>
      </c>
    </row>
    <row r="1024" spans="2:13" ht="12.75">
      <c r="B1024" s="273">
        <v>1000</v>
      </c>
      <c r="C1024" s="1" t="s">
        <v>177</v>
      </c>
      <c r="D1024" s="20" t="s">
        <v>85</v>
      </c>
      <c r="E1024" s="1" t="s">
        <v>963</v>
      </c>
      <c r="F1024" s="101" t="s">
        <v>387</v>
      </c>
      <c r="G1024" s="35" t="s">
        <v>193</v>
      </c>
      <c r="H1024" s="7">
        <f t="shared" si="50"/>
        <v>-98500</v>
      </c>
      <c r="I1024" s="30">
        <f t="shared" si="49"/>
        <v>2.0408163265306123</v>
      </c>
      <c r="K1024" t="s">
        <v>388</v>
      </c>
      <c r="M1024" s="2">
        <v>490</v>
      </c>
    </row>
    <row r="1025" spans="2:13" ht="12.75">
      <c r="B1025" s="273">
        <v>1000</v>
      </c>
      <c r="C1025" s="1" t="s">
        <v>177</v>
      </c>
      <c r="D1025" s="20" t="s">
        <v>85</v>
      </c>
      <c r="E1025" s="1" t="s">
        <v>963</v>
      </c>
      <c r="F1025" s="101" t="s">
        <v>387</v>
      </c>
      <c r="G1025" s="35" t="s">
        <v>230</v>
      </c>
      <c r="H1025" s="7">
        <f t="shared" si="50"/>
        <v>-99500</v>
      </c>
      <c r="I1025" s="30">
        <f t="shared" si="49"/>
        <v>2.0408163265306123</v>
      </c>
      <c r="K1025" t="s">
        <v>388</v>
      </c>
      <c r="M1025" s="2">
        <v>490</v>
      </c>
    </row>
    <row r="1026" spans="2:13" ht="12.75">
      <c r="B1026" s="273">
        <v>1500</v>
      </c>
      <c r="C1026" s="1" t="s">
        <v>177</v>
      </c>
      <c r="D1026" s="20" t="s">
        <v>85</v>
      </c>
      <c r="E1026" s="1" t="s">
        <v>963</v>
      </c>
      <c r="F1026" s="101" t="s">
        <v>387</v>
      </c>
      <c r="G1026" s="35" t="s">
        <v>551</v>
      </c>
      <c r="H1026" s="7">
        <f t="shared" si="50"/>
        <v>-101000</v>
      </c>
      <c r="I1026" s="30">
        <f t="shared" si="49"/>
        <v>3.061224489795918</v>
      </c>
      <c r="K1026" t="s">
        <v>388</v>
      </c>
      <c r="M1026" s="2">
        <v>490</v>
      </c>
    </row>
    <row r="1027" spans="2:13" ht="12.75">
      <c r="B1027" s="273">
        <v>1600</v>
      </c>
      <c r="C1027" s="1" t="s">
        <v>177</v>
      </c>
      <c r="D1027" s="1" t="s">
        <v>85</v>
      </c>
      <c r="E1027" s="1" t="s">
        <v>963</v>
      </c>
      <c r="F1027" s="101" t="s">
        <v>387</v>
      </c>
      <c r="G1027" s="35" t="s">
        <v>242</v>
      </c>
      <c r="H1027" s="7">
        <f t="shared" si="50"/>
        <v>-102600</v>
      </c>
      <c r="I1027" s="30">
        <f t="shared" si="49"/>
        <v>3.2653061224489797</v>
      </c>
      <c r="K1027" t="s">
        <v>388</v>
      </c>
      <c r="M1027" s="2">
        <v>490</v>
      </c>
    </row>
    <row r="1028" spans="2:13" ht="12.75">
      <c r="B1028" s="273">
        <v>1700</v>
      </c>
      <c r="C1028" s="1" t="s">
        <v>177</v>
      </c>
      <c r="D1028" s="1" t="s">
        <v>85</v>
      </c>
      <c r="E1028" s="1" t="s">
        <v>963</v>
      </c>
      <c r="F1028" s="101" t="s">
        <v>387</v>
      </c>
      <c r="G1028" s="35" t="s">
        <v>244</v>
      </c>
      <c r="H1028" s="7">
        <f t="shared" si="50"/>
        <v>-104300</v>
      </c>
      <c r="I1028" s="30">
        <f t="shared" si="49"/>
        <v>3.4693877551020407</v>
      </c>
      <c r="K1028" t="s">
        <v>388</v>
      </c>
      <c r="M1028" s="2">
        <v>490</v>
      </c>
    </row>
    <row r="1029" spans="2:13" ht="12.75">
      <c r="B1029" s="273">
        <v>1600</v>
      </c>
      <c r="C1029" s="1" t="s">
        <v>177</v>
      </c>
      <c r="D1029" s="1" t="s">
        <v>85</v>
      </c>
      <c r="E1029" s="1" t="s">
        <v>963</v>
      </c>
      <c r="F1029" s="101" t="s">
        <v>387</v>
      </c>
      <c r="G1029" s="35" t="s">
        <v>50</v>
      </c>
      <c r="H1029" s="7">
        <f t="shared" si="50"/>
        <v>-105900</v>
      </c>
      <c r="I1029" s="30">
        <f t="shared" si="49"/>
        <v>3.2653061224489797</v>
      </c>
      <c r="K1029" t="s">
        <v>388</v>
      </c>
      <c r="M1029" s="2">
        <v>490</v>
      </c>
    </row>
    <row r="1030" spans="2:13" ht="12.75">
      <c r="B1030" s="273">
        <v>1700</v>
      </c>
      <c r="C1030" s="1" t="s">
        <v>177</v>
      </c>
      <c r="D1030" s="1" t="s">
        <v>85</v>
      </c>
      <c r="E1030" s="1" t="s">
        <v>963</v>
      </c>
      <c r="F1030" s="101" t="s">
        <v>387</v>
      </c>
      <c r="G1030" s="35" t="s">
        <v>250</v>
      </c>
      <c r="H1030" s="7">
        <f t="shared" si="50"/>
        <v>-107600</v>
      </c>
      <c r="I1030" s="30">
        <f t="shared" si="49"/>
        <v>3.4693877551020407</v>
      </c>
      <c r="K1030" t="s">
        <v>388</v>
      </c>
      <c r="M1030" s="2">
        <v>490</v>
      </c>
    </row>
    <row r="1031" spans="2:13" ht="12.75">
      <c r="B1031" s="273">
        <v>1500</v>
      </c>
      <c r="C1031" s="1" t="s">
        <v>177</v>
      </c>
      <c r="D1031" s="1" t="s">
        <v>85</v>
      </c>
      <c r="E1031" s="1" t="s">
        <v>963</v>
      </c>
      <c r="F1031" s="101" t="s">
        <v>387</v>
      </c>
      <c r="G1031" s="35" t="s">
        <v>257</v>
      </c>
      <c r="H1031" s="7">
        <f t="shared" si="50"/>
        <v>-109100</v>
      </c>
      <c r="I1031" s="30">
        <f t="shared" si="49"/>
        <v>3.061224489795918</v>
      </c>
      <c r="K1031" t="s">
        <v>388</v>
      </c>
      <c r="M1031" s="2">
        <v>490</v>
      </c>
    </row>
    <row r="1032" spans="2:13" ht="12.75">
      <c r="B1032" s="273">
        <v>1800</v>
      </c>
      <c r="C1032" s="1" t="s">
        <v>177</v>
      </c>
      <c r="D1032" s="1" t="s">
        <v>85</v>
      </c>
      <c r="E1032" s="1" t="s">
        <v>963</v>
      </c>
      <c r="F1032" s="101" t="s">
        <v>387</v>
      </c>
      <c r="G1032" s="35" t="s">
        <v>286</v>
      </c>
      <c r="H1032" s="7">
        <f t="shared" si="50"/>
        <v>-110900</v>
      </c>
      <c r="I1032" s="30">
        <f t="shared" si="49"/>
        <v>3.673469387755102</v>
      </c>
      <c r="K1032" t="s">
        <v>388</v>
      </c>
      <c r="M1032" s="2">
        <v>490</v>
      </c>
    </row>
    <row r="1033" spans="2:13" ht="12.75">
      <c r="B1033" s="273">
        <v>1700</v>
      </c>
      <c r="C1033" s="1" t="s">
        <v>177</v>
      </c>
      <c r="D1033" s="1" t="s">
        <v>85</v>
      </c>
      <c r="E1033" s="1" t="s">
        <v>963</v>
      </c>
      <c r="F1033" s="101" t="s">
        <v>387</v>
      </c>
      <c r="G1033" s="35" t="s">
        <v>288</v>
      </c>
      <c r="H1033" s="7">
        <f t="shared" si="50"/>
        <v>-112600</v>
      </c>
      <c r="I1033" s="30">
        <f t="shared" si="49"/>
        <v>3.4693877551020407</v>
      </c>
      <c r="K1033" t="s">
        <v>388</v>
      </c>
      <c r="M1033" s="2">
        <v>490</v>
      </c>
    </row>
    <row r="1034" spans="2:13" ht="12.75">
      <c r="B1034" s="273">
        <v>1800</v>
      </c>
      <c r="C1034" s="1" t="s">
        <v>177</v>
      </c>
      <c r="D1034" s="1" t="s">
        <v>85</v>
      </c>
      <c r="E1034" s="1" t="s">
        <v>963</v>
      </c>
      <c r="F1034" s="101" t="s">
        <v>387</v>
      </c>
      <c r="G1034" s="35" t="s">
        <v>290</v>
      </c>
      <c r="H1034" s="7">
        <f t="shared" si="50"/>
        <v>-114400</v>
      </c>
      <c r="I1034" s="30">
        <f t="shared" si="49"/>
        <v>3.673469387755102</v>
      </c>
      <c r="K1034" t="s">
        <v>388</v>
      </c>
      <c r="M1034" s="2">
        <v>490</v>
      </c>
    </row>
    <row r="1035" spans="2:13" ht="12.75">
      <c r="B1035" s="273">
        <v>1500</v>
      </c>
      <c r="C1035" s="1" t="s">
        <v>177</v>
      </c>
      <c r="D1035" s="1" t="s">
        <v>85</v>
      </c>
      <c r="E1035" s="1" t="s">
        <v>963</v>
      </c>
      <c r="F1035" s="101" t="s">
        <v>387</v>
      </c>
      <c r="G1035" s="35" t="s">
        <v>301</v>
      </c>
      <c r="H1035" s="7">
        <f t="shared" si="50"/>
        <v>-115900</v>
      </c>
      <c r="I1035" s="30">
        <f t="shared" si="49"/>
        <v>3.061224489795918</v>
      </c>
      <c r="K1035" t="s">
        <v>388</v>
      </c>
      <c r="M1035" s="2">
        <v>490</v>
      </c>
    </row>
    <row r="1036" spans="2:13" ht="12.75">
      <c r="B1036" s="171">
        <v>1500</v>
      </c>
      <c r="C1036" s="1" t="s">
        <v>177</v>
      </c>
      <c r="D1036" s="1" t="s">
        <v>85</v>
      </c>
      <c r="E1036" s="1" t="s">
        <v>963</v>
      </c>
      <c r="F1036" s="101" t="s">
        <v>387</v>
      </c>
      <c r="G1036" s="35" t="s">
        <v>325</v>
      </c>
      <c r="H1036" s="7">
        <f t="shared" si="50"/>
        <v>-117400</v>
      </c>
      <c r="I1036" s="30">
        <f t="shared" si="49"/>
        <v>3.061224489795918</v>
      </c>
      <c r="K1036" t="s">
        <v>388</v>
      </c>
      <c r="M1036" s="2">
        <v>490</v>
      </c>
    </row>
    <row r="1037" spans="2:13" ht="12.75">
      <c r="B1037" s="273">
        <v>1800</v>
      </c>
      <c r="C1037" s="1" t="s">
        <v>177</v>
      </c>
      <c r="D1037" s="1" t="s">
        <v>85</v>
      </c>
      <c r="E1037" s="1" t="s">
        <v>963</v>
      </c>
      <c r="F1037" s="101" t="s">
        <v>387</v>
      </c>
      <c r="G1037" s="35" t="s">
        <v>327</v>
      </c>
      <c r="H1037" s="7">
        <f t="shared" si="50"/>
        <v>-119200</v>
      </c>
      <c r="I1037" s="30">
        <f t="shared" si="49"/>
        <v>3.673469387755102</v>
      </c>
      <c r="K1037" t="s">
        <v>388</v>
      </c>
      <c r="M1037" s="2">
        <v>490</v>
      </c>
    </row>
    <row r="1038" spans="2:13" ht="12.75">
      <c r="B1038" s="273">
        <v>1600</v>
      </c>
      <c r="C1038" s="1" t="s">
        <v>177</v>
      </c>
      <c r="D1038" s="1" t="s">
        <v>85</v>
      </c>
      <c r="E1038" s="1" t="s">
        <v>963</v>
      </c>
      <c r="F1038" s="101" t="s">
        <v>387</v>
      </c>
      <c r="G1038" s="35" t="s">
        <v>331</v>
      </c>
      <c r="H1038" s="7">
        <f t="shared" si="50"/>
        <v>-120800</v>
      </c>
      <c r="I1038" s="30">
        <f t="shared" si="49"/>
        <v>3.2653061224489797</v>
      </c>
      <c r="K1038" t="s">
        <v>388</v>
      </c>
      <c r="M1038" s="2">
        <v>490</v>
      </c>
    </row>
    <row r="1039" spans="2:13" ht="12.75">
      <c r="B1039" s="273">
        <v>1800</v>
      </c>
      <c r="C1039" s="1" t="s">
        <v>177</v>
      </c>
      <c r="D1039" s="1" t="s">
        <v>85</v>
      </c>
      <c r="E1039" s="1" t="s">
        <v>963</v>
      </c>
      <c r="F1039" s="101" t="s">
        <v>387</v>
      </c>
      <c r="G1039" s="35" t="s">
        <v>344</v>
      </c>
      <c r="H1039" s="7">
        <f t="shared" si="50"/>
        <v>-122600</v>
      </c>
      <c r="I1039" s="30">
        <f t="shared" si="49"/>
        <v>3.673469387755102</v>
      </c>
      <c r="K1039" t="s">
        <v>388</v>
      </c>
      <c r="M1039" s="2">
        <v>490</v>
      </c>
    </row>
    <row r="1040" spans="2:13" ht="12.75">
      <c r="B1040" s="273">
        <v>1600</v>
      </c>
      <c r="C1040" s="1" t="s">
        <v>177</v>
      </c>
      <c r="D1040" s="1" t="s">
        <v>85</v>
      </c>
      <c r="E1040" s="1" t="s">
        <v>963</v>
      </c>
      <c r="F1040" s="101" t="s">
        <v>387</v>
      </c>
      <c r="G1040" s="35" t="s">
        <v>333</v>
      </c>
      <c r="H1040" s="7">
        <f t="shared" si="50"/>
        <v>-124200</v>
      </c>
      <c r="I1040" s="30">
        <f t="shared" si="49"/>
        <v>3.2653061224489797</v>
      </c>
      <c r="K1040" t="s">
        <v>388</v>
      </c>
      <c r="M1040" s="2">
        <v>490</v>
      </c>
    </row>
    <row r="1041" spans="2:13" ht="12.75">
      <c r="B1041" s="273">
        <v>1850</v>
      </c>
      <c r="C1041" s="1" t="s">
        <v>177</v>
      </c>
      <c r="D1041" s="1" t="s">
        <v>85</v>
      </c>
      <c r="E1041" s="1" t="s">
        <v>963</v>
      </c>
      <c r="F1041" s="101" t="s">
        <v>387</v>
      </c>
      <c r="G1041" s="35" t="s">
        <v>335</v>
      </c>
      <c r="H1041" s="7">
        <f t="shared" si="50"/>
        <v>-126050</v>
      </c>
      <c r="I1041" s="30">
        <f t="shared" si="49"/>
        <v>3.7755102040816326</v>
      </c>
      <c r="K1041" t="s">
        <v>388</v>
      </c>
      <c r="M1041" s="2">
        <v>490</v>
      </c>
    </row>
    <row r="1042" spans="1:13" s="75" customFormat="1" ht="12.75">
      <c r="A1042" s="19"/>
      <c r="B1042" s="275">
        <f>SUM(B942:B1041)</f>
        <v>126050</v>
      </c>
      <c r="C1042" s="19"/>
      <c r="D1042" s="19"/>
      <c r="E1042" s="19" t="s">
        <v>963</v>
      </c>
      <c r="F1042" s="98"/>
      <c r="G1042" s="26"/>
      <c r="H1042" s="73">
        <v>0</v>
      </c>
      <c r="I1042" s="74">
        <f t="shared" si="49"/>
        <v>257.2448979591837</v>
      </c>
      <c r="M1042" s="2">
        <v>490</v>
      </c>
    </row>
    <row r="1043" spans="2:13" ht="12.75">
      <c r="B1043" s="273"/>
      <c r="H1043" s="7">
        <f t="shared" si="50"/>
        <v>0</v>
      </c>
      <c r="I1043" s="30">
        <f t="shared" si="49"/>
        <v>0</v>
      </c>
      <c r="M1043" s="2">
        <v>490</v>
      </c>
    </row>
    <row r="1044" spans="2:13" ht="12.75">
      <c r="B1044" s="273"/>
      <c r="H1044" s="7">
        <f t="shared" si="50"/>
        <v>0</v>
      </c>
      <c r="I1044" s="30">
        <f t="shared" si="49"/>
        <v>0</v>
      </c>
      <c r="M1044" s="2">
        <v>490</v>
      </c>
    </row>
    <row r="1045" spans="1:13" ht="12.75">
      <c r="A1045" s="20"/>
      <c r="B1045" s="273">
        <v>5000</v>
      </c>
      <c r="C1045" s="1" t="s">
        <v>178</v>
      </c>
      <c r="D1045" s="1" t="s">
        <v>85</v>
      </c>
      <c r="E1045" s="1" t="s">
        <v>168</v>
      </c>
      <c r="F1045" s="101" t="s">
        <v>600</v>
      </c>
      <c r="G1045" s="35" t="s">
        <v>541</v>
      </c>
      <c r="H1045" s="7">
        <f t="shared" si="50"/>
        <v>-5000</v>
      </c>
      <c r="I1045" s="30">
        <f t="shared" si="49"/>
        <v>10.204081632653061</v>
      </c>
      <c r="J1045" s="23"/>
      <c r="K1045" t="s">
        <v>194</v>
      </c>
      <c r="L1045" s="23"/>
      <c r="M1045" s="2">
        <v>490</v>
      </c>
    </row>
    <row r="1046" spans="1:13" ht="12.75">
      <c r="A1046" s="20"/>
      <c r="B1046" s="273">
        <v>5000</v>
      </c>
      <c r="C1046" s="1" t="s">
        <v>178</v>
      </c>
      <c r="D1046" s="1" t="s">
        <v>85</v>
      </c>
      <c r="E1046" s="1" t="s">
        <v>168</v>
      </c>
      <c r="F1046" s="101" t="s">
        <v>601</v>
      </c>
      <c r="G1046" s="35" t="s">
        <v>31</v>
      </c>
      <c r="H1046" s="7">
        <f t="shared" si="50"/>
        <v>-10000</v>
      </c>
      <c r="I1046" s="30">
        <f t="shared" si="49"/>
        <v>10.204081632653061</v>
      </c>
      <c r="J1046" s="23"/>
      <c r="K1046" t="s">
        <v>194</v>
      </c>
      <c r="L1046" s="23"/>
      <c r="M1046" s="2">
        <v>490</v>
      </c>
    </row>
    <row r="1047" spans="1:13" ht="12.75">
      <c r="A1047" s="20"/>
      <c r="B1047" s="273">
        <v>5000</v>
      </c>
      <c r="C1047" s="1" t="s">
        <v>178</v>
      </c>
      <c r="D1047" s="1" t="s">
        <v>85</v>
      </c>
      <c r="E1047" s="1" t="s">
        <v>168</v>
      </c>
      <c r="F1047" s="101" t="s">
        <v>602</v>
      </c>
      <c r="G1047" s="35" t="s">
        <v>186</v>
      </c>
      <c r="H1047" s="7">
        <f t="shared" si="50"/>
        <v>-15000</v>
      </c>
      <c r="I1047" s="30">
        <f t="shared" si="49"/>
        <v>10.204081632653061</v>
      </c>
      <c r="J1047" s="23"/>
      <c r="K1047" t="s">
        <v>194</v>
      </c>
      <c r="L1047" s="23"/>
      <c r="M1047" s="2">
        <v>490</v>
      </c>
    </row>
    <row r="1048" spans="1:13" ht="12.75">
      <c r="A1048" s="20"/>
      <c r="B1048" s="273">
        <v>5000</v>
      </c>
      <c r="C1048" s="1" t="s">
        <v>178</v>
      </c>
      <c r="D1048" s="1" t="s">
        <v>85</v>
      </c>
      <c r="E1048" s="1" t="s">
        <v>168</v>
      </c>
      <c r="F1048" s="101" t="s">
        <v>603</v>
      </c>
      <c r="G1048" s="35" t="s">
        <v>551</v>
      </c>
      <c r="H1048" s="7">
        <f t="shared" si="50"/>
        <v>-20000</v>
      </c>
      <c r="I1048" s="30">
        <f t="shared" si="49"/>
        <v>10.204081632653061</v>
      </c>
      <c r="J1048" s="23"/>
      <c r="K1048" t="s">
        <v>194</v>
      </c>
      <c r="L1048" s="23"/>
      <c r="M1048" s="2">
        <v>490</v>
      </c>
    </row>
    <row r="1049" spans="1:13" ht="12.75">
      <c r="A1049" s="20"/>
      <c r="B1049" s="273">
        <v>5000</v>
      </c>
      <c r="C1049" s="1" t="s">
        <v>178</v>
      </c>
      <c r="D1049" s="1" t="s">
        <v>85</v>
      </c>
      <c r="E1049" s="1" t="s">
        <v>168</v>
      </c>
      <c r="F1049" s="101" t="s">
        <v>603</v>
      </c>
      <c r="G1049" s="35" t="s">
        <v>447</v>
      </c>
      <c r="H1049" s="7">
        <f t="shared" si="50"/>
        <v>-25000</v>
      </c>
      <c r="I1049" s="30">
        <f t="shared" si="49"/>
        <v>10.204081632653061</v>
      </c>
      <c r="J1049" s="23"/>
      <c r="K1049" t="s">
        <v>194</v>
      </c>
      <c r="L1049" s="23"/>
      <c r="M1049" s="2">
        <v>490</v>
      </c>
    </row>
    <row r="1050" spans="1:13" ht="12.75">
      <c r="A1050" s="20"/>
      <c r="B1050" s="273">
        <v>5000</v>
      </c>
      <c r="C1050" s="1" t="s">
        <v>178</v>
      </c>
      <c r="D1050" s="1" t="s">
        <v>85</v>
      </c>
      <c r="E1050" s="1" t="s">
        <v>168</v>
      </c>
      <c r="F1050" s="101" t="s">
        <v>604</v>
      </c>
      <c r="G1050" s="35" t="s">
        <v>242</v>
      </c>
      <c r="H1050" s="7">
        <f t="shared" si="50"/>
        <v>-30000</v>
      </c>
      <c r="I1050" s="30">
        <f t="shared" si="49"/>
        <v>10.204081632653061</v>
      </c>
      <c r="J1050" s="23"/>
      <c r="K1050" t="s">
        <v>194</v>
      </c>
      <c r="L1050" s="23"/>
      <c r="M1050" s="2">
        <v>490</v>
      </c>
    </row>
    <row r="1051" spans="1:13" ht="12.75">
      <c r="A1051" s="20"/>
      <c r="B1051" s="273">
        <v>5000</v>
      </c>
      <c r="C1051" s="1" t="s">
        <v>178</v>
      </c>
      <c r="D1051" s="1" t="s">
        <v>85</v>
      </c>
      <c r="E1051" s="1" t="s">
        <v>168</v>
      </c>
      <c r="F1051" s="101" t="s">
        <v>605</v>
      </c>
      <c r="G1051" s="35" t="s">
        <v>244</v>
      </c>
      <c r="H1051" s="7">
        <f t="shared" si="50"/>
        <v>-35000</v>
      </c>
      <c r="I1051" s="30">
        <f t="shared" si="49"/>
        <v>10.204081632653061</v>
      </c>
      <c r="J1051" s="23"/>
      <c r="K1051" t="s">
        <v>194</v>
      </c>
      <c r="L1051" s="23"/>
      <c r="M1051" s="2">
        <v>490</v>
      </c>
    </row>
    <row r="1052" spans="1:13" ht="12.75">
      <c r="A1052" s="20"/>
      <c r="B1052" s="273">
        <v>5000</v>
      </c>
      <c r="C1052" s="1" t="s">
        <v>178</v>
      </c>
      <c r="D1052" s="1" t="s">
        <v>85</v>
      </c>
      <c r="E1052" s="1" t="s">
        <v>168</v>
      </c>
      <c r="F1052" s="101" t="s">
        <v>606</v>
      </c>
      <c r="G1052" s="35" t="s">
        <v>555</v>
      </c>
      <c r="H1052" s="7">
        <f t="shared" si="50"/>
        <v>-40000</v>
      </c>
      <c r="I1052" s="30">
        <f t="shared" si="49"/>
        <v>10.204081632653061</v>
      </c>
      <c r="J1052" s="23"/>
      <c r="K1052" t="s">
        <v>194</v>
      </c>
      <c r="L1052" s="23"/>
      <c r="M1052" s="2">
        <v>490</v>
      </c>
    </row>
    <row r="1053" spans="1:13" ht="12.75">
      <c r="A1053" s="20"/>
      <c r="B1053" s="273">
        <v>5000</v>
      </c>
      <c r="C1053" s="1" t="s">
        <v>178</v>
      </c>
      <c r="D1053" s="1" t="s">
        <v>85</v>
      </c>
      <c r="E1053" s="1" t="s">
        <v>168</v>
      </c>
      <c r="F1053" s="101" t="s">
        <v>606</v>
      </c>
      <c r="G1053" s="35" t="s">
        <v>286</v>
      </c>
      <c r="H1053" s="7">
        <f t="shared" si="50"/>
        <v>-45000</v>
      </c>
      <c r="I1053" s="30">
        <f t="shared" si="49"/>
        <v>10.204081632653061</v>
      </c>
      <c r="J1053" s="23"/>
      <c r="K1053" t="s">
        <v>194</v>
      </c>
      <c r="L1053" s="23"/>
      <c r="M1053" s="2">
        <v>490</v>
      </c>
    </row>
    <row r="1054" spans="1:13" ht="12.75">
      <c r="A1054" s="20"/>
      <c r="B1054" s="273">
        <v>5000</v>
      </c>
      <c r="C1054" s="1" t="s">
        <v>178</v>
      </c>
      <c r="D1054" s="1" t="s">
        <v>85</v>
      </c>
      <c r="E1054" s="1" t="s">
        <v>168</v>
      </c>
      <c r="F1054" s="101" t="s">
        <v>607</v>
      </c>
      <c r="G1054" s="35" t="s">
        <v>329</v>
      </c>
      <c r="H1054" s="7">
        <f t="shared" si="50"/>
        <v>-50000</v>
      </c>
      <c r="I1054" s="30">
        <f t="shared" si="49"/>
        <v>10.204081632653061</v>
      </c>
      <c r="J1054" s="23"/>
      <c r="K1054" t="s">
        <v>194</v>
      </c>
      <c r="L1054" s="23"/>
      <c r="M1054" s="2">
        <v>490</v>
      </c>
    </row>
    <row r="1055" spans="1:13" ht="12.75">
      <c r="A1055" s="20"/>
      <c r="B1055" s="304">
        <v>5000</v>
      </c>
      <c r="C1055" s="1" t="s">
        <v>178</v>
      </c>
      <c r="D1055" s="1" t="s">
        <v>85</v>
      </c>
      <c r="E1055" s="1" t="s">
        <v>168</v>
      </c>
      <c r="F1055" s="101" t="s">
        <v>607</v>
      </c>
      <c r="G1055" s="35" t="s">
        <v>331</v>
      </c>
      <c r="H1055" s="7">
        <f t="shared" si="50"/>
        <v>-55000</v>
      </c>
      <c r="I1055" s="30">
        <f t="shared" si="49"/>
        <v>10.204081632653061</v>
      </c>
      <c r="J1055" s="23"/>
      <c r="K1055" t="s">
        <v>194</v>
      </c>
      <c r="L1055" s="23"/>
      <c r="M1055" s="2">
        <v>490</v>
      </c>
    </row>
    <row r="1056" spans="1:13" ht="12.75">
      <c r="A1056" s="20"/>
      <c r="B1056" s="273">
        <v>5000</v>
      </c>
      <c r="C1056" s="1" t="s">
        <v>178</v>
      </c>
      <c r="D1056" s="1" t="s">
        <v>85</v>
      </c>
      <c r="E1056" s="1" t="s">
        <v>168</v>
      </c>
      <c r="F1056" s="101" t="s">
        <v>608</v>
      </c>
      <c r="G1056" s="35" t="s">
        <v>344</v>
      </c>
      <c r="H1056" s="7">
        <f t="shared" si="50"/>
        <v>-60000</v>
      </c>
      <c r="I1056" s="30">
        <f t="shared" si="49"/>
        <v>10.204081632653061</v>
      </c>
      <c r="J1056" s="23"/>
      <c r="K1056" t="s">
        <v>194</v>
      </c>
      <c r="L1056" s="23"/>
      <c r="M1056" s="2">
        <v>490</v>
      </c>
    </row>
    <row r="1057" spans="1:13" ht="12.75">
      <c r="A1057" s="20"/>
      <c r="B1057" s="273">
        <v>5000</v>
      </c>
      <c r="C1057" s="1" t="s">
        <v>178</v>
      </c>
      <c r="D1057" s="1" t="s">
        <v>85</v>
      </c>
      <c r="E1057" s="1" t="s">
        <v>168</v>
      </c>
      <c r="F1057" s="101" t="s">
        <v>608</v>
      </c>
      <c r="G1057" s="35" t="s">
        <v>333</v>
      </c>
      <c r="H1057" s="7">
        <f t="shared" si="50"/>
        <v>-65000</v>
      </c>
      <c r="I1057" s="30">
        <f t="shared" si="49"/>
        <v>10.204081632653061</v>
      </c>
      <c r="J1057" s="23"/>
      <c r="K1057" t="s">
        <v>194</v>
      </c>
      <c r="L1057" s="23"/>
      <c r="M1057" s="2">
        <v>490</v>
      </c>
    </row>
    <row r="1058" spans="1:13" ht="12.75">
      <c r="A1058" s="20"/>
      <c r="B1058" s="171">
        <v>5000</v>
      </c>
      <c r="C1058" s="1" t="s">
        <v>178</v>
      </c>
      <c r="D1058" s="1" t="s">
        <v>85</v>
      </c>
      <c r="E1058" s="1" t="s">
        <v>168</v>
      </c>
      <c r="F1058" s="101" t="s">
        <v>609</v>
      </c>
      <c r="G1058" s="35" t="s">
        <v>335</v>
      </c>
      <c r="H1058" s="7">
        <f t="shared" si="50"/>
        <v>-70000</v>
      </c>
      <c r="I1058" s="30">
        <f t="shared" si="49"/>
        <v>10.204081632653061</v>
      </c>
      <c r="J1058" s="23"/>
      <c r="K1058" s="23" t="s">
        <v>194</v>
      </c>
      <c r="L1058" s="23"/>
      <c r="M1058" s="2">
        <v>490</v>
      </c>
    </row>
    <row r="1059" spans="2:13" ht="12.75">
      <c r="B1059" s="273">
        <v>5000</v>
      </c>
      <c r="C1059" s="1" t="s">
        <v>178</v>
      </c>
      <c r="D1059" s="1" t="s">
        <v>85</v>
      </c>
      <c r="E1059" s="1" t="s">
        <v>168</v>
      </c>
      <c r="F1059" s="101" t="s">
        <v>610</v>
      </c>
      <c r="G1059" s="35" t="s">
        <v>344</v>
      </c>
      <c r="H1059" s="7">
        <f t="shared" si="50"/>
        <v>-75000</v>
      </c>
      <c r="I1059" s="30">
        <f t="shared" si="49"/>
        <v>10.204081632653061</v>
      </c>
      <c r="K1059" t="s">
        <v>536</v>
      </c>
      <c r="M1059" s="2">
        <v>490</v>
      </c>
    </row>
    <row r="1060" spans="2:13" ht="12.75">
      <c r="B1060" s="273">
        <v>5000</v>
      </c>
      <c r="C1060" s="1" t="s">
        <v>178</v>
      </c>
      <c r="D1060" s="1" t="s">
        <v>85</v>
      </c>
      <c r="E1060" s="1" t="s">
        <v>168</v>
      </c>
      <c r="F1060" s="101" t="s">
        <v>611</v>
      </c>
      <c r="G1060" s="35" t="s">
        <v>333</v>
      </c>
      <c r="H1060" s="7">
        <f t="shared" si="50"/>
        <v>-80000</v>
      </c>
      <c r="I1060" s="30">
        <f t="shared" si="49"/>
        <v>10.204081632653061</v>
      </c>
      <c r="K1060" t="s">
        <v>536</v>
      </c>
      <c r="M1060" s="2">
        <v>490</v>
      </c>
    </row>
    <row r="1061" spans="1:13" ht="12.75">
      <c r="A1061" s="20"/>
      <c r="B1061" s="171">
        <v>5000</v>
      </c>
      <c r="C1061" s="20" t="s">
        <v>178</v>
      </c>
      <c r="D1061" s="20" t="s">
        <v>85</v>
      </c>
      <c r="E1061" s="20" t="s">
        <v>168</v>
      </c>
      <c r="F1061" s="107" t="s">
        <v>612</v>
      </c>
      <c r="G1061" s="38" t="s">
        <v>541</v>
      </c>
      <c r="H1061" s="7">
        <f t="shared" si="50"/>
        <v>-85000</v>
      </c>
      <c r="I1061" s="30">
        <f t="shared" si="49"/>
        <v>10.204081632653061</v>
      </c>
      <c r="J1061" s="23"/>
      <c r="K1061" s="23" t="s">
        <v>577</v>
      </c>
      <c r="L1061" s="23"/>
      <c r="M1061" s="2">
        <v>490</v>
      </c>
    </row>
    <row r="1062" spans="1:13" ht="12.75">
      <c r="A1062" s="20"/>
      <c r="B1062" s="171">
        <v>5000</v>
      </c>
      <c r="C1062" s="20" t="s">
        <v>178</v>
      </c>
      <c r="D1062" s="20" t="s">
        <v>85</v>
      </c>
      <c r="E1062" s="20" t="s">
        <v>168</v>
      </c>
      <c r="F1062" s="107" t="s">
        <v>613</v>
      </c>
      <c r="G1062" s="38" t="s">
        <v>555</v>
      </c>
      <c r="H1062" s="7">
        <f t="shared" si="50"/>
        <v>-90000</v>
      </c>
      <c r="I1062" s="30">
        <f t="shared" si="49"/>
        <v>10.204081632653061</v>
      </c>
      <c r="J1062" s="23"/>
      <c r="K1062" s="23" t="s">
        <v>577</v>
      </c>
      <c r="L1062" s="23"/>
      <c r="M1062" s="2">
        <v>490</v>
      </c>
    </row>
    <row r="1063" spans="1:13" ht="12.75">
      <c r="A1063" s="20"/>
      <c r="B1063" s="171">
        <v>5000</v>
      </c>
      <c r="C1063" s="20" t="s">
        <v>178</v>
      </c>
      <c r="D1063" s="20" t="s">
        <v>85</v>
      </c>
      <c r="E1063" s="20" t="s">
        <v>168</v>
      </c>
      <c r="F1063" s="107" t="s">
        <v>614</v>
      </c>
      <c r="G1063" s="38" t="s">
        <v>329</v>
      </c>
      <c r="H1063" s="7">
        <f t="shared" si="50"/>
        <v>-95000</v>
      </c>
      <c r="I1063" s="30">
        <f t="shared" si="49"/>
        <v>10.204081632653061</v>
      </c>
      <c r="J1063" s="23"/>
      <c r="K1063" s="23" t="s">
        <v>577</v>
      </c>
      <c r="L1063" s="23"/>
      <c r="M1063" s="2">
        <v>490</v>
      </c>
    </row>
    <row r="1064" spans="2:13" ht="12.75">
      <c r="B1064" s="171">
        <v>5000</v>
      </c>
      <c r="C1064" s="20" t="s">
        <v>178</v>
      </c>
      <c r="D1064" s="20" t="s">
        <v>85</v>
      </c>
      <c r="E1064" s="40" t="s">
        <v>585</v>
      </c>
      <c r="F1064" s="302" t="s">
        <v>615</v>
      </c>
      <c r="G1064" s="41" t="s">
        <v>419</v>
      </c>
      <c r="H1064" s="7">
        <f t="shared" si="50"/>
        <v>-100000</v>
      </c>
      <c r="I1064" s="30">
        <f t="shared" si="49"/>
        <v>10.204081632653061</v>
      </c>
      <c r="K1064" t="s">
        <v>388</v>
      </c>
      <c r="M1064" s="2">
        <v>490</v>
      </c>
    </row>
    <row r="1065" spans="2:13" ht="12.75">
      <c r="B1065" s="273">
        <v>5000</v>
      </c>
      <c r="C1065" s="1" t="s">
        <v>178</v>
      </c>
      <c r="D1065" s="20" t="s">
        <v>85</v>
      </c>
      <c r="E1065" s="1" t="s">
        <v>585</v>
      </c>
      <c r="F1065" s="101" t="s">
        <v>616</v>
      </c>
      <c r="G1065" s="35" t="s">
        <v>551</v>
      </c>
      <c r="H1065" s="7">
        <f t="shared" si="50"/>
        <v>-105000</v>
      </c>
      <c r="I1065" s="30">
        <f t="shared" si="49"/>
        <v>10.204081632653061</v>
      </c>
      <c r="K1065" t="s">
        <v>388</v>
      </c>
      <c r="M1065" s="2">
        <v>490</v>
      </c>
    </row>
    <row r="1066" spans="2:13" ht="12.75">
      <c r="B1066" s="273">
        <v>5000</v>
      </c>
      <c r="C1066" s="1" t="s">
        <v>178</v>
      </c>
      <c r="D1066" s="1" t="s">
        <v>85</v>
      </c>
      <c r="E1066" s="1" t="s">
        <v>585</v>
      </c>
      <c r="F1066" s="101" t="s">
        <v>617</v>
      </c>
      <c r="G1066" s="35" t="s">
        <v>447</v>
      </c>
      <c r="H1066" s="7">
        <f t="shared" si="50"/>
        <v>-110000</v>
      </c>
      <c r="I1066" s="30">
        <f t="shared" si="49"/>
        <v>10.204081632653061</v>
      </c>
      <c r="K1066" t="s">
        <v>388</v>
      </c>
      <c r="M1066" s="2">
        <v>490</v>
      </c>
    </row>
    <row r="1067" spans="2:13" ht="12.75">
      <c r="B1067" s="273">
        <v>5000</v>
      </c>
      <c r="C1067" s="1" t="s">
        <v>178</v>
      </c>
      <c r="D1067" s="1" t="s">
        <v>85</v>
      </c>
      <c r="E1067" s="1" t="s">
        <v>585</v>
      </c>
      <c r="F1067" s="101" t="s">
        <v>617</v>
      </c>
      <c r="G1067" s="35" t="s">
        <v>242</v>
      </c>
      <c r="H1067" s="7">
        <f t="shared" si="50"/>
        <v>-115000</v>
      </c>
      <c r="I1067" s="30">
        <f t="shared" si="49"/>
        <v>10.204081632653061</v>
      </c>
      <c r="K1067" t="s">
        <v>388</v>
      </c>
      <c r="M1067" s="2">
        <v>490</v>
      </c>
    </row>
    <row r="1068" spans="2:13" ht="12.75">
      <c r="B1068" s="273">
        <v>5000</v>
      </c>
      <c r="C1068" s="1" t="s">
        <v>178</v>
      </c>
      <c r="D1068" s="1" t="s">
        <v>85</v>
      </c>
      <c r="E1068" s="1" t="s">
        <v>585</v>
      </c>
      <c r="F1068" s="101" t="s">
        <v>617</v>
      </c>
      <c r="G1068" s="35" t="s">
        <v>244</v>
      </c>
      <c r="H1068" s="7">
        <f t="shared" si="50"/>
        <v>-120000</v>
      </c>
      <c r="I1068" s="30">
        <f t="shared" si="49"/>
        <v>10.204081632653061</v>
      </c>
      <c r="K1068" t="s">
        <v>388</v>
      </c>
      <c r="M1068" s="2">
        <v>490</v>
      </c>
    </row>
    <row r="1069" spans="2:13" ht="12.75">
      <c r="B1069" s="273">
        <v>5000</v>
      </c>
      <c r="C1069" s="1" t="s">
        <v>178</v>
      </c>
      <c r="D1069" s="1" t="s">
        <v>85</v>
      </c>
      <c r="E1069" s="1" t="s">
        <v>585</v>
      </c>
      <c r="F1069" s="101" t="s">
        <v>617</v>
      </c>
      <c r="G1069" s="35" t="s">
        <v>50</v>
      </c>
      <c r="H1069" s="7">
        <f t="shared" si="50"/>
        <v>-125000</v>
      </c>
      <c r="I1069" s="30">
        <f t="shared" si="49"/>
        <v>10.204081632653061</v>
      </c>
      <c r="K1069" t="s">
        <v>388</v>
      </c>
      <c r="M1069" s="2">
        <v>490</v>
      </c>
    </row>
    <row r="1070" spans="2:13" ht="12.75">
      <c r="B1070" s="273">
        <v>5000</v>
      </c>
      <c r="C1070" s="1" t="s">
        <v>178</v>
      </c>
      <c r="D1070" s="1" t="s">
        <v>85</v>
      </c>
      <c r="E1070" s="1" t="s">
        <v>585</v>
      </c>
      <c r="F1070" s="101" t="s">
        <v>617</v>
      </c>
      <c r="G1070" s="35" t="s">
        <v>250</v>
      </c>
      <c r="H1070" s="7">
        <f t="shared" si="50"/>
        <v>-130000</v>
      </c>
      <c r="I1070" s="30">
        <f t="shared" si="49"/>
        <v>10.204081632653061</v>
      </c>
      <c r="K1070" t="s">
        <v>388</v>
      </c>
      <c r="M1070" s="2">
        <v>490</v>
      </c>
    </row>
    <row r="1071" spans="1:13" s="75" customFormat="1" ht="12.75">
      <c r="A1071" s="19"/>
      <c r="B1071" s="275">
        <f>SUM(B1045:B1070)</f>
        <v>130000</v>
      </c>
      <c r="C1071" s="19" t="s">
        <v>178</v>
      </c>
      <c r="D1071" s="19"/>
      <c r="E1071" s="19"/>
      <c r="F1071" s="98"/>
      <c r="G1071" s="26"/>
      <c r="H1071" s="73">
        <v>0</v>
      </c>
      <c r="I1071" s="74">
        <f>+B1071/M1071</f>
        <v>265.3061224489796</v>
      </c>
      <c r="M1071" s="2">
        <v>490</v>
      </c>
    </row>
    <row r="1072" spans="2:13" ht="12.75">
      <c r="B1072" s="273"/>
      <c r="H1072" s="7">
        <f t="shared" si="50"/>
        <v>0</v>
      </c>
      <c r="I1072" s="30">
        <f t="shared" si="49"/>
        <v>0</v>
      </c>
      <c r="M1072" s="2">
        <v>490</v>
      </c>
    </row>
    <row r="1073" spans="2:13" ht="12.75">
      <c r="B1073" s="273"/>
      <c r="H1073" s="7">
        <f t="shared" si="50"/>
        <v>0</v>
      </c>
      <c r="I1073" s="30">
        <f t="shared" si="49"/>
        <v>0</v>
      </c>
      <c r="M1073" s="2">
        <v>490</v>
      </c>
    </row>
    <row r="1074" spans="1:13" ht="12.75">
      <c r="A1074" s="20"/>
      <c r="B1074" s="273">
        <v>2000</v>
      </c>
      <c r="C1074" s="1" t="s">
        <v>179</v>
      </c>
      <c r="D1074" s="1" t="s">
        <v>85</v>
      </c>
      <c r="E1074" s="1" t="s">
        <v>168</v>
      </c>
      <c r="F1074" s="101" t="s">
        <v>543</v>
      </c>
      <c r="G1074" s="35" t="s">
        <v>541</v>
      </c>
      <c r="H1074" s="7">
        <f t="shared" si="50"/>
        <v>-2000</v>
      </c>
      <c r="I1074" s="30">
        <f t="shared" si="49"/>
        <v>4.081632653061225</v>
      </c>
      <c r="J1074" s="23"/>
      <c r="K1074" t="s">
        <v>194</v>
      </c>
      <c r="L1074" s="23"/>
      <c r="M1074" s="2">
        <v>490</v>
      </c>
    </row>
    <row r="1075" spans="1:13" ht="12.75">
      <c r="A1075" s="20"/>
      <c r="B1075" s="273">
        <v>2000</v>
      </c>
      <c r="C1075" s="1" t="s">
        <v>179</v>
      </c>
      <c r="D1075" s="1" t="s">
        <v>85</v>
      </c>
      <c r="E1075" s="1" t="s">
        <v>168</v>
      </c>
      <c r="F1075" s="101" t="s">
        <v>543</v>
      </c>
      <c r="G1075" s="35" t="s">
        <v>31</v>
      </c>
      <c r="H1075" s="7">
        <f t="shared" si="50"/>
        <v>-4000</v>
      </c>
      <c r="I1075" s="30">
        <f t="shared" si="49"/>
        <v>4.081632653061225</v>
      </c>
      <c r="J1075" s="23"/>
      <c r="K1075" s="23" t="s">
        <v>194</v>
      </c>
      <c r="L1075" s="23"/>
      <c r="M1075" s="2">
        <v>490</v>
      </c>
    </row>
    <row r="1076" spans="1:13" ht="12.75">
      <c r="A1076" s="20"/>
      <c r="B1076" s="273">
        <v>2000</v>
      </c>
      <c r="C1076" s="1" t="s">
        <v>179</v>
      </c>
      <c r="D1076" s="1" t="s">
        <v>85</v>
      </c>
      <c r="E1076" s="1" t="s">
        <v>168</v>
      </c>
      <c r="F1076" s="101" t="s">
        <v>543</v>
      </c>
      <c r="G1076" s="35" t="s">
        <v>166</v>
      </c>
      <c r="H1076" s="7">
        <f t="shared" si="50"/>
        <v>-6000</v>
      </c>
      <c r="I1076" s="30">
        <f t="shared" si="49"/>
        <v>4.081632653061225</v>
      </c>
      <c r="J1076" s="288"/>
      <c r="K1076" t="s">
        <v>194</v>
      </c>
      <c r="L1076" s="288"/>
      <c r="M1076" s="2">
        <v>490</v>
      </c>
    </row>
    <row r="1077" spans="1:13" ht="12.75">
      <c r="A1077" s="20"/>
      <c r="B1077" s="273">
        <v>2000</v>
      </c>
      <c r="C1077" s="1" t="s">
        <v>179</v>
      </c>
      <c r="D1077" s="1" t="s">
        <v>85</v>
      </c>
      <c r="E1077" s="1" t="s">
        <v>168</v>
      </c>
      <c r="F1077" s="101" t="s">
        <v>543</v>
      </c>
      <c r="G1077" s="35" t="s">
        <v>186</v>
      </c>
      <c r="H1077" s="7">
        <f t="shared" si="50"/>
        <v>-8000</v>
      </c>
      <c r="I1077" s="30">
        <f t="shared" si="49"/>
        <v>4.081632653061225</v>
      </c>
      <c r="J1077" s="23"/>
      <c r="K1077" t="s">
        <v>194</v>
      </c>
      <c r="L1077" s="23"/>
      <c r="M1077" s="2">
        <v>490</v>
      </c>
    </row>
    <row r="1078" spans="1:13" ht="12.75">
      <c r="A1078" s="20"/>
      <c r="B1078" s="273">
        <v>2000</v>
      </c>
      <c r="C1078" s="1" t="s">
        <v>179</v>
      </c>
      <c r="D1078" s="1" t="s">
        <v>85</v>
      </c>
      <c r="E1078" s="1" t="s">
        <v>168</v>
      </c>
      <c r="F1078" s="101" t="s">
        <v>543</v>
      </c>
      <c r="G1078" s="35" t="s">
        <v>193</v>
      </c>
      <c r="H1078" s="7">
        <f t="shared" si="50"/>
        <v>-10000</v>
      </c>
      <c r="I1078" s="30">
        <f aca="true" t="shared" si="51" ref="I1078:I1137">+B1078/M1078</f>
        <v>4.081632653061225</v>
      </c>
      <c r="J1078" s="23"/>
      <c r="K1078" t="s">
        <v>194</v>
      </c>
      <c r="L1078" s="23"/>
      <c r="M1078" s="2">
        <v>490</v>
      </c>
    </row>
    <row r="1079" spans="1:13" ht="12.75">
      <c r="A1079" s="20"/>
      <c r="B1079" s="273">
        <v>2000</v>
      </c>
      <c r="C1079" s="1" t="s">
        <v>179</v>
      </c>
      <c r="D1079" s="1" t="s">
        <v>85</v>
      </c>
      <c r="E1079" s="1" t="s">
        <v>168</v>
      </c>
      <c r="F1079" s="101" t="s">
        <v>543</v>
      </c>
      <c r="G1079" s="35" t="s">
        <v>551</v>
      </c>
      <c r="H1079" s="7">
        <f t="shared" si="50"/>
        <v>-12000</v>
      </c>
      <c r="I1079" s="30">
        <f t="shared" si="51"/>
        <v>4.081632653061225</v>
      </c>
      <c r="J1079" s="23"/>
      <c r="K1079" t="s">
        <v>194</v>
      </c>
      <c r="L1079" s="23"/>
      <c r="M1079" s="2">
        <v>490</v>
      </c>
    </row>
    <row r="1080" spans="1:13" ht="12.75">
      <c r="A1080" s="20"/>
      <c r="B1080" s="273">
        <v>2000</v>
      </c>
      <c r="C1080" s="1" t="s">
        <v>179</v>
      </c>
      <c r="D1080" s="1" t="s">
        <v>85</v>
      </c>
      <c r="E1080" s="1" t="s">
        <v>168</v>
      </c>
      <c r="F1080" s="101" t="s">
        <v>543</v>
      </c>
      <c r="G1080" s="35" t="s">
        <v>447</v>
      </c>
      <c r="H1080" s="7">
        <f t="shared" si="50"/>
        <v>-14000</v>
      </c>
      <c r="I1080" s="30">
        <f t="shared" si="51"/>
        <v>4.081632653061225</v>
      </c>
      <c r="J1080" s="23"/>
      <c r="K1080" t="s">
        <v>194</v>
      </c>
      <c r="L1080" s="23"/>
      <c r="M1080" s="2">
        <v>490</v>
      </c>
    </row>
    <row r="1081" spans="1:13" ht="12.75">
      <c r="A1081" s="20"/>
      <c r="B1081" s="273">
        <v>2000</v>
      </c>
      <c r="C1081" s="1" t="s">
        <v>179</v>
      </c>
      <c r="D1081" s="1" t="s">
        <v>85</v>
      </c>
      <c r="E1081" s="1" t="s">
        <v>168</v>
      </c>
      <c r="F1081" s="101" t="s">
        <v>543</v>
      </c>
      <c r="G1081" s="35" t="s">
        <v>242</v>
      </c>
      <c r="H1081" s="7">
        <f t="shared" si="50"/>
        <v>-16000</v>
      </c>
      <c r="I1081" s="30">
        <f t="shared" si="51"/>
        <v>4.081632653061225</v>
      </c>
      <c r="J1081" s="23"/>
      <c r="K1081" t="s">
        <v>194</v>
      </c>
      <c r="L1081" s="23"/>
      <c r="M1081" s="2">
        <v>490</v>
      </c>
    </row>
    <row r="1082" spans="1:13" ht="12.75">
      <c r="A1082" s="20"/>
      <c r="B1082" s="273">
        <v>2000</v>
      </c>
      <c r="C1082" s="1" t="s">
        <v>179</v>
      </c>
      <c r="D1082" s="1" t="s">
        <v>85</v>
      </c>
      <c r="E1082" s="1" t="s">
        <v>168</v>
      </c>
      <c r="F1082" s="101" t="s">
        <v>543</v>
      </c>
      <c r="G1082" s="35" t="s">
        <v>244</v>
      </c>
      <c r="H1082" s="7">
        <f t="shared" si="50"/>
        <v>-18000</v>
      </c>
      <c r="I1082" s="30">
        <f t="shared" si="51"/>
        <v>4.081632653061225</v>
      </c>
      <c r="J1082" s="23"/>
      <c r="K1082" t="s">
        <v>194</v>
      </c>
      <c r="L1082" s="23"/>
      <c r="M1082" s="2">
        <v>490</v>
      </c>
    </row>
    <row r="1083" spans="1:13" ht="12.75">
      <c r="A1083" s="20"/>
      <c r="B1083" s="273">
        <v>2000</v>
      </c>
      <c r="C1083" s="1" t="s">
        <v>179</v>
      </c>
      <c r="D1083" s="1" t="s">
        <v>85</v>
      </c>
      <c r="E1083" s="1" t="s">
        <v>168</v>
      </c>
      <c r="F1083" s="101" t="s">
        <v>543</v>
      </c>
      <c r="G1083" s="35" t="s">
        <v>50</v>
      </c>
      <c r="H1083" s="7">
        <f t="shared" si="50"/>
        <v>-20000</v>
      </c>
      <c r="I1083" s="30">
        <f t="shared" si="51"/>
        <v>4.081632653061225</v>
      </c>
      <c r="J1083" s="23"/>
      <c r="K1083" t="s">
        <v>194</v>
      </c>
      <c r="L1083" s="23"/>
      <c r="M1083" s="2">
        <v>490</v>
      </c>
    </row>
    <row r="1084" spans="1:13" ht="12.75">
      <c r="A1084" s="20"/>
      <c r="B1084" s="273">
        <v>2000</v>
      </c>
      <c r="C1084" s="1" t="s">
        <v>179</v>
      </c>
      <c r="D1084" s="1" t="s">
        <v>85</v>
      </c>
      <c r="E1084" s="1" t="s">
        <v>168</v>
      </c>
      <c r="F1084" s="101" t="s">
        <v>543</v>
      </c>
      <c r="G1084" s="35" t="s">
        <v>555</v>
      </c>
      <c r="H1084" s="7">
        <f t="shared" si="50"/>
        <v>-22000</v>
      </c>
      <c r="I1084" s="30">
        <f t="shared" si="51"/>
        <v>4.081632653061225</v>
      </c>
      <c r="J1084" s="23"/>
      <c r="K1084" t="s">
        <v>194</v>
      </c>
      <c r="L1084" s="23"/>
      <c r="M1084" s="2">
        <v>490</v>
      </c>
    </row>
    <row r="1085" spans="1:13" ht="12.75">
      <c r="A1085" s="20"/>
      <c r="B1085" s="273">
        <v>2000</v>
      </c>
      <c r="C1085" s="1" t="s">
        <v>179</v>
      </c>
      <c r="D1085" s="1" t="s">
        <v>85</v>
      </c>
      <c r="E1085" s="1" t="s">
        <v>168</v>
      </c>
      <c r="F1085" s="101" t="s">
        <v>543</v>
      </c>
      <c r="G1085" s="35" t="s">
        <v>286</v>
      </c>
      <c r="H1085" s="7">
        <f aca="true" t="shared" si="52" ref="H1085:H1142">H1084-B1085</f>
        <v>-24000</v>
      </c>
      <c r="I1085" s="30">
        <f t="shared" si="51"/>
        <v>4.081632653061225</v>
      </c>
      <c r="J1085" s="23"/>
      <c r="K1085" t="s">
        <v>194</v>
      </c>
      <c r="L1085" s="23"/>
      <c r="M1085" s="2">
        <v>490</v>
      </c>
    </row>
    <row r="1086" spans="1:13" ht="12.75">
      <c r="A1086" s="20"/>
      <c r="B1086" s="273">
        <v>2000</v>
      </c>
      <c r="C1086" s="1" t="s">
        <v>179</v>
      </c>
      <c r="D1086" s="1" t="s">
        <v>85</v>
      </c>
      <c r="E1086" s="1" t="s">
        <v>168</v>
      </c>
      <c r="F1086" s="101" t="s">
        <v>543</v>
      </c>
      <c r="G1086" s="35" t="s">
        <v>329</v>
      </c>
      <c r="H1086" s="7">
        <f t="shared" si="52"/>
        <v>-26000</v>
      </c>
      <c r="I1086" s="30">
        <f t="shared" si="51"/>
        <v>4.081632653061225</v>
      </c>
      <c r="J1086" s="23"/>
      <c r="K1086" t="s">
        <v>194</v>
      </c>
      <c r="L1086" s="23"/>
      <c r="M1086" s="2">
        <v>490</v>
      </c>
    </row>
    <row r="1087" spans="1:13" ht="12.75">
      <c r="A1087" s="20"/>
      <c r="B1087" s="304">
        <v>2000</v>
      </c>
      <c r="C1087" s="1" t="s">
        <v>179</v>
      </c>
      <c r="D1087" s="1" t="s">
        <v>85</v>
      </c>
      <c r="E1087" s="1" t="s">
        <v>168</v>
      </c>
      <c r="F1087" s="101" t="s">
        <v>543</v>
      </c>
      <c r="G1087" s="35" t="s">
        <v>331</v>
      </c>
      <c r="H1087" s="7">
        <f t="shared" si="52"/>
        <v>-28000</v>
      </c>
      <c r="I1087" s="30">
        <f t="shared" si="51"/>
        <v>4.081632653061225</v>
      </c>
      <c r="J1087" s="23"/>
      <c r="K1087" t="s">
        <v>194</v>
      </c>
      <c r="L1087" s="23"/>
      <c r="M1087" s="2">
        <v>490</v>
      </c>
    </row>
    <row r="1088" spans="1:13" ht="12.75">
      <c r="A1088" s="20"/>
      <c r="B1088" s="273">
        <v>2000</v>
      </c>
      <c r="C1088" s="1" t="s">
        <v>179</v>
      </c>
      <c r="D1088" s="1" t="s">
        <v>85</v>
      </c>
      <c r="E1088" s="1" t="s">
        <v>168</v>
      </c>
      <c r="F1088" s="101" t="s">
        <v>543</v>
      </c>
      <c r="G1088" s="35" t="s">
        <v>344</v>
      </c>
      <c r="H1088" s="7">
        <f t="shared" si="52"/>
        <v>-30000</v>
      </c>
      <c r="I1088" s="30">
        <f t="shared" si="51"/>
        <v>4.081632653061225</v>
      </c>
      <c r="J1088" s="23"/>
      <c r="K1088" t="s">
        <v>194</v>
      </c>
      <c r="L1088" s="23"/>
      <c r="M1088" s="2">
        <v>490</v>
      </c>
    </row>
    <row r="1089" spans="1:13" ht="12.75">
      <c r="A1089" s="20"/>
      <c r="B1089" s="273">
        <v>2000</v>
      </c>
      <c r="C1089" s="1" t="s">
        <v>179</v>
      </c>
      <c r="D1089" s="1" t="s">
        <v>85</v>
      </c>
      <c r="E1089" s="1" t="s">
        <v>168</v>
      </c>
      <c r="F1089" s="101" t="s">
        <v>543</v>
      </c>
      <c r="G1089" s="35" t="s">
        <v>333</v>
      </c>
      <c r="H1089" s="7">
        <f t="shared" si="52"/>
        <v>-32000</v>
      </c>
      <c r="I1089" s="30">
        <f t="shared" si="51"/>
        <v>4.081632653061225</v>
      </c>
      <c r="J1089" s="23"/>
      <c r="K1089" t="s">
        <v>194</v>
      </c>
      <c r="L1089" s="23"/>
      <c r="M1089" s="2">
        <v>490</v>
      </c>
    </row>
    <row r="1090" spans="1:13" ht="12.75">
      <c r="A1090" s="20"/>
      <c r="B1090" s="273">
        <v>2000</v>
      </c>
      <c r="C1090" s="1" t="s">
        <v>179</v>
      </c>
      <c r="D1090" s="1" t="s">
        <v>85</v>
      </c>
      <c r="E1090" s="1" t="s">
        <v>168</v>
      </c>
      <c r="F1090" s="101" t="s">
        <v>543</v>
      </c>
      <c r="G1090" s="35" t="s">
        <v>335</v>
      </c>
      <c r="H1090" s="7">
        <f t="shared" si="52"/>
        <v>-34000</v>
      </c>
      <c r="I1090" s="30">
        <f t="shared" si="51"/>
        <v>4.081632653061225</v>
      </c>
      <c r="J1090" s="23"/>
      <c r="K1090" t="s">
        <v>194</v>
      </c>
      <c r="L1090" s="23"/>
      <c r="M1090" s="2">
        <v>490</v>
      </c>
    </row>
    <row r="1091" spans="2:13" ht="12.75">
      <c r="B1091" s="273">
        <v>500</v>
      </c>
      <c r="C1091" s="1" t="s">
        <v>179</v>
      </c>
      <c r="D1091" s="1" t="s">
        <v>85</v>
      </c>
      <c r="E1091" s="1" t="s">
        <v>168</v>
      </c>
      <c r="F1091" s="101" t="s">
        <v>535</v>
      </c>
      <c r="G1091" s="35" t="s">
        <v>344</v>
      </c>
      <c r="H1091" s="7">
        <f t="shared" si="52"/>
        <v>-34500</v>
      </c>
      <c r="I1091" s="30">
        <f t="shared" si="51"/>
        <v>1.0204081632653061</v>
      </c>
      <c r="K1091" t="s">
        <v>536</v>
      </c>
      <c r="M1091" s="2">
        <v>490</v>
      </c>
    </row>
    <row r="1092" spans="2:13" ht="12.75">
      <c r="B1092" s="273">
        <v>2000</v>
      </c>
      <c r="C1092" s="1" t="s">
        <v>179</v>
      </c>
      <c r="D1092" s="1" t="s">
        <v>85</v>
      </c>
      <c r="E1092" s="1" t="s">
        <v>168</v>
      </c>
      <c r="F1092" s="101" t="s">
        <v>535</v>
      </c>
      <c r="G1092" s="35" t="s">
        <v>344</v>
      </c>
      <c r="H1092" s="7">
        <f t="shared" si="52"/>
        <v>-36500</v>
      </c>
      <c r="I1092" s="30">
        <f t="shared" si="51"/>
        <v>4.081632653061225</v>
      </c>
      <c r="K1092" t="s">
        <v>536</v>
      </c>
      <c r="M1092" s="2">
        <v>490</v>
      </c>
    </row>
    <row r="1093" spans="2:13" ht="12.75">
      <c r="B1093" s="273">
        <v>500</v>
      </c>
      <c r="C1093" s="1" t="s">
        <v>179</v>
      </c>
      <c r="D1093" s="1" t="s">
        <v>85</v>
      </c>
      <c r="E1093" s="1" t="s">
        <v>168</v>
      </c>
      <c r="F1093" s="101" t="s">
        <v>535</v>
      </c>
      <c r="G1093" s="35" t="s">
        <v>333</v>
      </c>
      <c r="H1093" s="7">
        <f t="shared" si="52"/>
        <v>-37000</v>
      </c>
      <c r="I1093" s="30">
        <f t="shared" si="51"/>
        <v>1.0204081632653061</v>
      </c>
      <c r="K1093" t="s">
        <v>536</v>
      </c>
      <c r="M1093" s="2">
        <v>490</v>
      </c>
    </row>
    <row r="1094" spans="2:13" ht="12.75">
      <c r="B1094" s="273">
        <v>2000</v>
      </c>
      <c r="C1094" s="1" t="s">
        <v>179</v>
      </c>
      <c r="D1094" s="1" t="s">
        <v>85</v>
      </c>
      <c r="E1094" s="1" t="s">
        <v>168</v>
      </c>
      <c r="F1094" s="101" t="s">
        <v>535</v>
      </c>
      <c r="G1094" s="35" t="s">
        <v>333</v>
      </c>
      <c r="H1094" s="7">
        <f t="shared" si="52"/>
        <v>-39000</v>
      </c>
      <c r="I1094" s="30">
        <f t="shared" si="51"/>
        <v>4.081632653061225</v>
      </c>
      <c r="K1094" t="s">
        <v>536</v>
      </c>
      <c r="M1094" s="2">
        <v>490</v>
      </c>
    </row>
    <row r="1095" spans="2:13" ht="12.75">
      <c r="B1095" s="273">
        <v>2000</v>
      </c>
      <c r="C1095" s="1" t="s">
        <v>179</v>
      </c>
      <c r="D1095" s="1" t="s">
        <v>85</v>
      </c>
      <c r="E1095" s="1" t="s">
        <v>168</v>
      </c>
      <c r="F1095" s="101" t="s">
        <v>535</v>
      </c>
      <c r="G1095" s="35" t="s">
        <v>335</v>
      </c>
      <c r="H1095" s="7">
        <f t="shared" si="52"/>
        <v>-41000</v>
      </c>
      <c r="I1095" s="30">
        <f t="shared" si="51"/>
        <v>4.081632653061225</v>
      </c>
      <c r="K1095" t="s">
        <v>536</v>
      </c>
      <c r="M1095" s="2">
        <v>490</v>
      </c>
    </row>
    <row r="1096" spans="1:13" ht="12.75">
      <c r="A1096" s="20"/>
      <c r="B1096" s="171">
        <v>2000</v>
      </c>
      <c r="C1096" s="20" t="s">
        <v>179</v>
      </c>
      <c r="D1096" s="20" t="s">
        <v>85</v>
      </c>
      <c r="E1096" s="20" t="s">
        <v>168</v>
      </c>
      <c r="F1096" s="107" t="s">
        <v>599</v>
      </c>
      <c r="G1096" s="38" t="s">
        <v>541</v>
      </c>
      <c r="H1096" s="7">
        <f t="shared" si="52"/>
        <v>-43000</v>
      </c>
      <c r="I1096" s="30">
        <f t="shared" si="51"/>
        <v>4.081632653061225</v>
      </c>
      <c r="J1096" s="23"/>
      <c r="K1096" s="23" t="s">
        <v>577</v>
      </c>
      <c r="L1096" s="23"/>
      <c r="M1096" s="2">
        <v>490</v>
      </c>
    </row>
    <row r="1097" spans="1:13" ht="12.75">
      <c r="A1097" s="20"/>
      <c r="B1097" s="171">
        <v>2000</v>
      </c>
      <c r="C1097" s="20" t="s">
        <v>179</v>
      </c>
      <c r="D1097" s="20" t="s">
        <v>85</v>
      </c>
      <c r="E1097" s="20" t="s">
        <v>168</v>
      </c>
      <c r="F1097" s="100" t="s">
        <v>599</v>
      </c>
      <c r="G1097" s="38" t="s">
        <v>31</v>
      </c>
      <c r="H1097" s="7">
        <f t="shared" si="52"/>
        <v>-45000</v>
      </c>
      <c r="I1097" s="30">
        <f t="shared" si="51"/>
        <v>4.081632653061225</v>
      </c>
      <c r="J1097" s="23"/>
      <c r="K1097" s="23" t="s">
        <v>577</v>
      </c>
      <c r="L1097" s="23"/>
      <c r="M1097" s="2">
        <v>490</v>
      </c>
    </row>
    <row r="1098" spans="1:13" ht="12.75">
      <c r="A1098" s="20"/>
      <c r="B1098" s="171">
        <v>2000</v>
      </c>
      <c r="C1098" s="20" t="s">
        <v>179</v>
      </c>
      <c r="D1098" s="20" t="s">
        <v>85</v>
      </c>
      <c r="E1098" s="20" t="s">
        <v>168</v>
      </c>
      <c r="F1098" s="107" t="s">
        <v>599</v>
      </c>
      <c r="G1098" s="38" t="s">
        <v>555</v>
      </c>
      <c r="H1098" s="7">
        <f t="shared" si="52"/>
        <v>-47000</v>
      </c>
      <c r="I1098" s="30">
        <f t="shared" si="51"/>
        <v>4.081632653061225</v>
      </c>
      <c r="J1098" s="23"/>
      <c r="K1098" s="23" t="s">
        <v>577</v>
      </c>
      <c r="L1098" s="23"/>
      <c r="M1098" s="2">
        <v>490</v>
      </c>
    </row>
    <row r="1099" spans="1:13" ht="12.75">
      <c r="A1099" s="20"/>
      <c r="B1099" s="171">
        <v>2000</v>
      </c>
      <c r="C1099" s="20" t="s">
        <v>179</v>
      </c>
      <c r="D1099" s="20" t="s">
        <v>85</v>
      </c>
      <c r="E1099" s="20" t="s">
        <v>168</v>
      </c>
      <c r="F1099" s="100" t="s">
        <v>599</v>
      </c>
      <c r="G1099" s="38" t="s">
        <v>286</v>
      </c>
      <c r="H1099" s="7">
        <f t="shared" si="52"/>
        <v>-49000</v>
      </c>
      <c r="I1099" s="30">
        <f t="shared" si="51"/>
        <v>4.081632653061225</v>
      </c>
      <c r="J1099" s="23"/>
      <c r="K1099" s="23" t="s">
        <v>577</v>
      </c>
      <c r="L1099" s="23"/>
      <c r="M1099" s="2">
        <v>490</v>
      </c>
    </row>
    <row r="1100" spans="1:13" ht="12.75">
      <c r="A1100" s="20"/>
      <c r="B1100" s="171">
        <v>2000</v>
      </c>
      <c r="C1100" s="20" t="s">
        <v>179</v>
      </c>
      <c r="D1100" s="20" t="s">
        <v>85</v>
      </c>
      <c r="E1100" s="20" t="s">
        <v>168</v>
      </c>
      <c r="F1100" s="100" t="s">
        <v>599</v>
      </c>
      <c r="G1100" s="38" t="s">
        <v>329</v>
      </c>
      <c r="H1100" s="7">
        <f t="shared" si="52"/>
        <v>-51000</v>
      </c>
      <c r="I1100" s="30">
        <f t="shared" si="51"/>
        <v>4.081632653061225</v>
      </c>
      <c r="J1100" s="23"/>
      <c r="K1100" s="23" t="s">
        <v>577</v>
      </c>
      <c r="L1100" s="23"/>
      <c r="M1100" s="2">
        <v>490</v>
      </c>
    </row>
    <row r="1101" spans="1:13" ht="12.75">
      <c r="A1101" s="20"/>
      <c r="B1101" s="171">
        <v>2000</v>
      </c>
      <c r="C1101" s="20" t="s">
        <v>179</v>
      </c>
      <c r="D1101" s="20" t="s">
        <v>85</v>
      </c>
      <c r="E1101" s="20" t="s">
        <v>168</v>
      </c>
      <c r="F1101" s="100" t="s">
        <v>599</v>
      </c>
      <c r="G1101" s="38" t="s">
        <v>331</v>
      </c>
      <c r="H1101" s="7">
        <f t="shared" si="52"/>
        <v>-53000</v>
      </c>
      <c r="I1101" s="30">
        <f t="shared" si="51"/>
        <v>4.081632653061225</v>
      </c>
      <c r="J1101" s="23"/>
      <c r="K1101" s="23" t="s">
        <v>577</v>
      </c>
      <c r="L1101" s="23"/>
      <c r="M1101" s="2">
        <v>490</v>
      </c>
    </row>
    <row r="1102" spans="2:13" ht="12.75">
      <c r="B1102" s="171">
        <v>2000</v>
      </c>
      <c r="C1102" s="78" t="s">
        <v>179</v>
      </c>
      <c r="D1102" s="20" t="s">
        <v>85</v>
      </c>
      <c r="E1102" s="78" t="s">
        <v>585</v>
      </c>
      <c r="F1102" s="101" t="s">
        <v>387</v>
      </c>
      <c r="G1102" s="39" t="s">
        <v>419</v>
      </c>
      <c r="H1102" s="7">
        <f t="shared" si="52"/>
        <v>-55000</v>
      </c>
      <c r="I1102" s="30">
        <f t="shared" si="51"/>
        <v>4.081632653061225</v>
      </c>
      <c r="K1102" t="s">
        <v>388</v>
      </c>
      <c r="M1102" s="2">
        <v>490</v>
      </c>
    </row>
    <row r="1103" spans="2:13" ht="12.75">
      <c r="B1103" s="273">
        <v>2000</v>
      </c>
      <c r="C1103" s="20" t="s">
        <v>179</v>
      </c>
      <c r="D1103" s="20" t="s">
        <v>85</v>
      </c>
      <c r="E1103" s="1" t="s">
        <v>585</v>
      </c>
      <c r="F1103" s="101" t="s">
        <v>387</v>
      </c>
      <c r="G1103" s="35" t="s">
        <v>421</v>
      </c>
      <c r="H1103" s="7">
        <f t="shared" si="52"/>
        <v>-57000</v>
      </c>
      <c r="I1103" s="30">
        <f t="shared" si="51"/>
        <v>4.081632653061225</v>
      </c>
      <c r="K1103" t="s">
        <v>388</v>
      </c>
      <c r="M1103" s="2">
        <v>490</v>
      </c>
    </row>
    <row r="1104" spans="2:13" ht="12.75">
      <c r="B1104" s="273">
        <v>2000</v>
      </c>
      <c r="C1104" s="1" t="s">
        <v>179</v>
      </c>
      <c r="D1104" s="20" t="s">
        <v>85</v>
      </c>
      <c r="E1104" s="1" t="s">
        <v>585</v>
      </c>
      <c r="F1104" s="101" t="s">
        <v>387</v>
      </c>
      <c r="G1104" s="35" t="s">
        <v>551</v>
      </c>
      <c r="H1104" s="7">
        <f t="shared" si="52"/>
        <v>-59000</v>
      </c>
      <c r="I1104" s="30">
        <f t="shared" si="51"/>
        <v>4.081632653061225</v>
      </c>
      <c r="K1104" t="s">
        <v>388</v>
      </c>
      <c r="M1104" s="2">
        <v>490</v>
      </c>
    </row>
    <row r="1105" spans="2:13" ht="12.75">
      <c r="B1105" s="273">
        <v>2000</v>
      </c>
      <c r="C1105" s="1" t="s">
        <v>179</v>
      </c>
      <c r="D1105" s="1" t="s">
        <v>85</v>
      </c>
      <c r="E1105" s="1" t="s">
        <v>585</v>
      </c>
      <c r="F1105" s="101" t="s">
        <v>387</v>
      </c>
      <c r="G1105" s="35" t="s">
        <v>447</v>
      </c>
      <c r="H1105" s="7">
        <f t="shared" si="52"/>
        <v>-61000</v>
      </c>
      <c r="I1105" s="30">
        <f t="shared" si="51"/>
        <v>4.081632653061225</v>
      </c>
      <c r="K1105" t="s">
        <v>388</v>
      </c>
      <c r="M1105" s="2">
        <v>490</v>
      </c>
    </row>
    <row r="1106" spans="2:13" ht="12.75">
      <c r="B1106" s="273">
        <v>2000</v>
      </c>
      <c r="C1106" s="1" t="s">
        <v>179</v>
      </c>
      <c r="D1106" s="1" t="s">
        <v>85</v>
      </c>
      <c r="E1106" s="1" t="s">
        <v>585</v>
      </c>
      <c r="F1106" s="101" t="s">
        <v>387</v>
      </c>
      <c r="G1106" s="35" t="s">
        <v>242</v>
      </c>
      <c r="H1106" s="7">
        <f t="shared" si="52"/>
        <v>-63000</v>
      </c>
      <c r="I1106" s="30">
        <f t="shared" si="51"/>
        <v>4.081632653061225</v>
      </c>
      <c r="K1106" t="s">
        <v>388</v>
      </c>
      <c r="M1106" s="2">
        <v>490</v>
      </c>
    </row>
    <row r="1107" spans="2:13" ht="12.75">
      <c r="B1107" s="273">
        <v>2000</v>
      </c>
      <c r="C1107" s="1" t="s">
        <v>179</v>
      </c>
      <c r="D1107" s="1" t="s">
        <v>85</v>
      </c>
      <c r="E1107" s="1" t="s">
        <v>585</v>
      </c>
      <c r="F1107" s="101" t="s">
        <v>387</v>
      </c>
      <c r="G1107" s="35" t="s">
        <v>244</v>
      </c>
      <c r="H1107" s="7">
        <f t="shared" si="52"/>
        <v>-65000</v>
      </c>
      <c r="I1107" s="30">
        <f t="shared" si="51"/>
        <v>4.081632653061225</v>
      </c>
      <c r="K1107" t="s">
        <v>388</v>
      </c>
      <c r="M1107" s="2">
        <v>490</v>
      </c>
    </row>
    <row r="1108" spans="2:13" ht="12.75">
      <c r="B1108" s="273">
        <v>2000</v>
      </c>
      <c r="C1108" s="1" t="s">
        <v>179</v>
      </c>
      <c r="D1108" s="1" t="s">
        <v>85</v>
      </c>
      <c r="E1108" s="1" t="s">
        <v>585</v>
      </c>
      <c r="F1108" s="101" t="s">
        <v>387</v>
      </c>
      <c r="G1108" s="35" t="s">
        <v>50</v>
      </c>
      <c r="H1108" s="7">
        <f t="shared" si="52"/>
        <v>-67000</v>
      </c>
      <c r="I1108" s="30">
        <f t="shared" si="51"/>
        <v>4.081632653061225</v>
      </c>
      <c r="K1108" t="s">
        <v>388</v>
      </c>
      <c r="M1108" s="2">
        <v>490</v>
      </c>
    </row>
    <row r="1109" spans="2:13" ht="12.75">
      <c r="B1109" s="273">
        <v>2000</v>
      </c>
      <c r="C1109" s="1" t="s">
        <v>179</v>
      </c>
      <c r="D1109" s="1" t="s">
        <v>85</v>
      </c>
      <c r="E1109" s="1" t="s">
        <v>585</v>
      </c>
      <c r="F1109" s="101" t="s">
        <v>387</v>
      </c>
      <c r="G1109" s="35" t="s">
        <v>250</v>
      </c>
      <c r="H1109" s="7">
        <f t="shared" si="52"/>
        <v>-69000</v>
      </c>
      <c r="I1109" s="30">
        <f t="shared" si="51"/>
        <v>4.081632653061225</v>
      </c>
      <c r="K1109" t="s">
        <v>388</v>
      </c>
      <c r="M1109" s="2">
        <v>490</v>
      </c>
    </row>
    <row r="1110" spans="2:13" ht="12.75">
      <c r="B1110" s="273">
        <v>2000</v>
      </c>
      <c r="C1110" s="1" t="s">
        <v>179</v>
      </c>
      <c r="D1110" s="1" t="s">
        <v>85</v>
      </c>
      <c r="E1110" s="1" t="s">
        <v>585</v>
      </c>
      <c r="F1110" s="101" t="s">
        <v>387</v>
      </c>
      <c r="G1110" s="35" t="s">
        <v>257</v>
      </c>
      <c r="H1110" s="7">
        <f t="shared" si="52"/>
        <v>-71000</v>
      </c>
      <c r="I1110" s="30">
        <f t="shared" si="51"/>
        <v>4.081632653061225</v>
      </c>
      <c r="K1110" t="s">
        <v>388</v>
      </c>
      <c r="M1110" s="2">
        <v>490</v>
      </c>
    </row>
    <row r="1111" spans="2:13" ht="12.75">
      <c r="B1111" s="273">
        <v>2000</v>
      </c>
      <c r="C1111" s="1" t="s">
        <v>179</v>
      </c>
      <c r="D1111" s="1" t="s">
        <v>85</v>
      </c>
      <c r="E1111" s="1" t="s">
        <v>585</v>
      </c>
      <c r="F1111" s="101" t="s">
        <v>387</v>
      </c>
      <c r="G1111" s="35" t="s">
        <v>301</v>
      </c>
      <c r="H1111" s="7">
        <f t="shared" si="52"/>
        <v>-73000</v>
      </c>
      <c r="I1111" s="30">
        <f t="shared" si="51"/>
        <v>4.081632653061225</v>
      </c>
      <c r="K1111" t="s">
        <v>388</v>
      </c>
      <c r="M1111" s="2">
        <v>490</v>
      </c>
    </row>
    <row r="1112" spans="2:13" ht="12.75">
      <c r="B1112" s="273">
        <v>500</v>
      </c>
      <c r="C1112" s="1" t="s">
        <v>179</v>
      </c>
      <c r="D1112" s="1" t="s">
        <v>85</v>
      </c>
      <c r="E1112" s="1" t="s">
        <v>585</v>
      </c>
      <c r="F1112" s="101" t="s">
        <v>387</v>
      </c>
      <c r="G1112" s="35" t="s">
        <v>301</v>
      </c>
      <c r="H1112" s="7">
        <f t="shared" si="52"/>
        <v>-73500</v>
      </c>
      <c r="I1112" s="30">
        <f t="shared" si="51"/>
        <v>1.0204081632653061</v>
      </c>
      <c r="K1112" t="s">
        <v>388</v>
      </c>
      <c r="M1112" s="2">
        <v>490</v>
      </c>
    </row>
    <row r="1113" spans="1:13" s="75" customFormat="1" ht="12.75">
      <c r="A1113" s="19"/>
      <c r="B1113" s="275">
        <f>SUM(B1074:B1112)</f>
        <v>73500</v>
      </c>
      <c r="C1113" s="19" t="s">
        <v>179</v>
      </c>
      <c r="D1113" s="19"/>
      <c r="E1113" s="19"/>
      <c r="F1113" s="98"/>
      <c r="G1113" s="26"/>
      <c r="H1113" s="73">
        <v>0</v>
      </c>
      <c r="I1113" s="74">
        <f t="shared" si="51"/>
        <v>150</v>
      </c>
      <c r="M1113" s="2">
        <v>490</v>
      </c>
    </row>
    <row r="1114" spans="2:13" ht="12.75">
      <c r="B1114" s="273"/>
      <c r="H1114" s="7">
        <f t="shared" si="52"/>
        <v>0</v>
      </c>
      <c r="I1114" s="30">
        <f>+B1114/M1114</f>
        <v>0</v>
      </c>
      <c r="M1114" s="2">
        <v>490</v>
      </c>
    </row>
    <row r="1115" spans="2:13" ht="12.75">
      <c r="B1115" s="273"/>
      <c r="H1115" s="7">
        <f t="shared" si="52"/>
        <v>0</v>
      </c>
      <c r="I1115" s="30">
        <f t="shared" si="51"/>
        <v>0</v>
      </c>
      <c r="M1115" s="2">
        <v>490</v>
      </c>
    </row>
    <row r="1116" spans="1:13" ht="12.75">
      <c r="A1116" s="306"/>
      <c r="B1116" s="273">
        <v>4200</v>
      </c>
      <c r="C1116" s="1" t="s">
        <v>618</v>
      </c>
      <c r="D1116" s="1" t="s">
        <v>85</v>
      </c>
      <c r="E1116" s="1" t="s">
        <v>89</v>
      </c>
      <c r="F1116" s="101" t="s">
        <v>619</v>
      </c>
      <c r="G1116" s="35" t="s">
        <v>327</v>
      </c>
      <c r="H1116" s="7">
        <f t="shared" si="52"/>
        <v>-4200</v>
      </c>
      <c r="I1116" s="30">
        <f t="shared" si="51"/>
        <v>8.571428571428571</v>
      </c>
      <c r="J1116" s="305"/>
      <c r="K1116" t="s">
        <v>194</v>
      </c>
      <c r="L1116" s="305"/>
      <c r="M1116" s="2">
        <v>490</v>
      </c>
    </row>
    <row r="1117" spans="1:13" ht="12.75">
      <c r="A1117" s="20"/>
      <c r="B1117" s="273">
        <v>1500</v>
      </c>
      <c r="C1117" s="20" t="s">
        <v>620</v>
      </c>
      <c r="D1117" s="1" t="s">
        <v>85</v>
      </c>
      <c r="E1117" s="1" t="s">
        <v>89</v>
      </c>
      <c r="F1117" s="302" t="s">
        <v>538</v>
      </c>
      <c r="G1117" s="35" t="s">
        <v>344</v>
      </c>
      <c r="H1117" s="7">
        <f t="shared" si="52"/>
        <v>-5700</v>
      </c>
      <c r="I1117" s="30">
        <f t="shared" si="51"/>
        <v>3.061224489795918</v>
      </c>
      <c r="J1117" s="23"/>
      <c r="K1117" t="s">
        <v>194</v>
      </c>
      <c r="L1117" s="23"/>
      <c r="M1117" s="2">
        <v>490</v>
      </c>
    </row>
    <row r="1118" spans="1:13" ht="12.75">
      <c r="A1118" s="20"/>
      <c r="B1118" s="273">
        <v>500</v>
      </c>
      <c r="C1118" s="20" t="s">
        <v>621</v>
      </c>
      <c r="D1118" s="1" t="s">
        <v>85</v>
      </c>
      <c r="E1118" s="1" t="s">
        <v>89</v>
      </c>
      <c r="F1118" s="302" t="s">
        <v>538</v>
      </c>
      <c r="G1118" s="35" t="s">
        <v>344</v>
      </c>
      <c r="H1118" s="7">
        <f t="shared" si="52"/>
        <v>-6200</v>
      </c>
      <c r="I1118" s="30">
        <f t="shared" si="51"/>
        <v>1.0204081632653061</v>
      </c>
      <c r="J1118" s="23"/>
      <c r="K1118" t="s">
        <v>194</v>
      </c>
      <c r="L1118" s="23"/>
      <c r="M1118" s="2">
        <v>490</v>
      </c>
    </row>
    <row r="1119" spans="1:13" ht="12.75">
      <c r="A1119" s="20"/>
      <c r="B1119" s="171">
        <v>350</v>
      </c>
      <c r="C1119" s="20" t="s">
        <v>622</v>
      </c>
      <c r="D1119" s="20" t="s">
        <v>85</v>
      </c>
      <c r="E1119" s="20" t="s">
        <v>89</v>
      </c>
      <c r="F1119" s="100" t="s">
        <v>599</v>
      </c>
      <c r="G1119" s="38" t="s">
        <v>331</v>
      </c>
      <c r="H1119" s="7">
        <f t="shared" si="52"/>
        <v>-6550</v>
      </c>
      <c r="I1119" s="30">
        <f t="shared" si="51"/>
        <v>0.7142857142857143</v>
      </c>
      <c r="J1119" s="23"/>
      <c r="K1119" s="23" t="s">
        <v>577</v>
      </c>
      <c r="L1119" s="23"/>
      <c r="M1119" s="2">
        <v>490</v>
      </c>
    </row>
    <row r="1120" spans="1:13" ht="12.75">
      <c r="A1120" s="20"/>
      <c r="B1120" s="171">
        <v>4550</v>
      </c>
      <c r="C1120" s="20" t="s">
        <v>623</v>
      </c>
      <c r="D1120" s="20" t="s">
        <v>85</v>
      </c>
      <c r="E1120" s="20" t="s">
        <v>89</v>
      </c>
      <c r="F1120" s="100" t="s">
        <v>624</v>
      </c>
      <c r="G1120" s="38" t="s">
        <v>335</v>
      </c>
      <c r="H1120" s="7">
        <f t="shared" si="52"/>
        <v>-11100</v>
      </c>
      <c r="I1120" s="30">
        <f t="shared" si="51"/>
        <v>9.285714285714286</v>
      </c>
      <c r="J1120" s="23"/>
      <c r="K1120" s="23" t="s">
        <v>577</v>
      </c>
      <c r="L1120" s="23"/>
      <c r="M1120" s="2">
        <v>490</v>
      </c>
    </row>
    <row r="1121" spans="1:13" ht="12.75">
      <c r="A1121" s="20"/>
      <c r="B1121" s="171">
        <v>21300</v>
      </c>
      <c r="C1121" s="20" t="s">
        <v>625</v>
      </c>
      <c r="D1121" s="20" t="s">
        <v>85</v>
      </c>
      <c r="E1121" s="20" t="s">
        <v>89</v>
      </c>
      <c r="F1121" s="100" t="s">
        <v>626</v>
      </c>
      <c r="G1121" s="38" t="s">
        <v>335</v>
      </c>
      <c r="H1121" s="7">
        <f t="shared" si="52"/>
        <v>-32400</v>
      </c>
      <c r="I1121" s="30">
        <f t="shared" si="51"/>
        <v>43.46938775510204</v>
      </c>
      <c r="J1121" s="23"/>
      <c r="K1121" s="23" t="s">
        <v>577</v>
      </c>
      <c r="L1121" s="23"/>
      <c r="M1121" s="2">
        <v>490</v>
      </c>
    </row>
    <row r="1122" spans="2:13" ht="12.75">
      <c r="B1122" s="273">
        <v>500</v>
      </c>
      <c r="C1122" s="20" t="s">
        <v>627</v>
      </c>
      <c r="D1122" s="1" t="s">
        <v>85</v>
      </c>
      <c r="E1122" s="1" t="s">
        <v>89</v>
      </c>
      <c r="F1122" s="101" t="s">
        <v>387</v>
      </c>
      <c r="G1122" s="35" t="s">
        <v>244</v>
      </c>
      <c r="H1122" s="7">
        <f t="shared" si="52"/>
        <v>-32900</v>
      </c>
      <c r="I1122" s="30">
        <f t="shared" si="51"/>
        <v>1.0204081632653061</v>
      </c>
      <c r="K1122" t="s">
        <v>388</v>
      </c>
      <c r="M1122" s="2">
        <v>490</v>
      </c>
    </row>
    <row r="1123" spans="2:13" ht="12.75">
      <c r="B1123" s="273">
        <v>500</v>
      </c>
      <c r="C1123" s="40" t="s">
        <v>628</v>
      </c>
      <c r="D1123" s="1" t="s">
        <v>85</v>
      </c>
      <c r="E1123" s="1" t="s">
        <v>89</v>
      </c>
      <c r="F1123" s="302" t="s">
        <v>629</v>
      </c>
      <c r="G1123" s="35" t="s">
        <v>335</v>
      </c>
      <c r="H1123" s="7">
        <f t="shared" si="52"/>
        <v>-33400</v>
      </c>
      <c r="I1123" s="30">
        <f t="shared" si="51"/>
        <v>1.0204081632653061</v>
      </c>
      <c r="K1123" t="s">
        <v>388</v>
      </c>
      <c r="M1123" s="2">
        <v>490</v>
      </c>
    </row>
    <row r="1124" spans="1:13" s="75" customFormat="1" ht="12.75">
      <c r="A1124" s="19"/>
      <c r="B1124" s="275">
        <f>SUM(B1116:B1123)</f>
        <v>33400</v>
      </c>
      <c r="C1124" s="19" t="s">
        <v>89</v>
      </c>
      <c r="D1124" s="19"/>
      <c r="E1124" s="19"/>
      <c r="F1124" s="98"/>
      <c r="G1124" s="26"/>
      <c r="H1124" s="73">
        <v>0</v>
      </c>
      <c r="I1124" s="74">
        <f t="shared" si="51"/>
        <v>68.16326530612245</v>
      </c>
      <c r="M1124" s="2">
        <v>490</v>
      </c>
    </row>
    <row r="1125" spans="8:13" ht="12.75">
      <c r="H1125" s="7">
        <f t="shared" si="52"/>
        <v>0</v>
      </c>
      <c r="I1125" s="30">
        <f t="shared" si="51"/>
        <v>0</v>
      </c>
      <c r="M1125" s="2">
        <v>490</v>
      </c>
    </row>
    <row r="1126" spans="8:13" ht="12.75">
      <c r="H1126" s="7">
        <f>H1125-B1126</f>
        <v>0</v>
      </c>
      <c r="I1126" s="30">
        <f t="shared" si="51"/>
        <v>0</v>
      </c>
      <c r="M1126" s="2">
        <v>490</v>
      </c>
    </row>
    <row r="1127" spans="1:13" ht="12.75">
      <c r="A1127" s="20"/>
      <c r="B1127" s="186">
        <v>80000</v>
      </c>
      <c r="C1127" s="20" t="s">
        <v>90</v>
      </c>
      <c r="D1127" s="1" t="s">
        <v>85</v>
      </c>
      <c r="E1127" s="1" t="s">
        <v>630</v>
      </c>
      <c r="F1127" s="302" t="s">
        <v>631</v>
      </c>
      <c r="G1127" s="35" t="s">
        <v>286</v>
      </c>
      <c r="H1127" s="7">
        <f>H1126-B1127</f>
        <v>-80000</v>
      </c>
      <c r="I1127" s="30">
        <f t="shared" si="51"/>
        <v>163.26530612244898</v>
      </c>
      <c r="J1127" s="23"/>
      <c r="K1127" t="s">
        <v>194</v>
      </c>
      <c r="L1127" s="23"/>
      <c r="M1127" s="2">
        <v>490</v>
      </c>
    </row>
    <row r="1128" spans="1:13" s="23" customFormat="1" ht="12.75">
      <c r="A1128" s="20"/>
      <c r="B1128" s="238">
        <v>125000</v>
      </c>
      <c r="C1128" s="20" t="s">
        <v>90</v>
      </c>
      <c r="D1128" s="20" t="s">
        <v>85</v>
      </c>
      <c r="E1128" s="20" t="s">
        <v>632</v>
      </c>
      <c r="F1128" s="107" t="s">
        <v>633</v>
      </c>
      <c r="G1128" s="38" t="s">
        <v>301</v>
      </c>
      <c r="H1128" s="7">
        <f>H1127-B1128</f>
        <v>-205000</v>
      </c>
      <c r="I1128" s="81">
        <f>+B1128/M1128</f>
        <v>255.10204081632654</v>
      </c>
      <c r="K1128" s="23" t="s">
        <v>194</v>
      </c>
      <c r="M1128" s="42">
        <v>490</v>
      </c>
    </row>
    <row r="1129" spans="1:13" s="23" customFormat="1" ht="12.75">
      <c r="A1129" s="20"/>
      <c r="B1129" s="238">
        <v>125000</v>
      </c>
      <c r="C1129" s="20" t="s">
        <v>90</v>
      </c>
      <c r="D1129" s="20" t="s">
        <v>85</v>
      </c>
      <c r="E1129" s="20" t="s">
        <v>632</v>
      </c>
      <c r="F1129" s="107" t="s">
        <v>633</v>
      </c>
      <c r="G1129" s="38" t="s">
        <v>301</v>
      </c>
      <c r="H1129" s="37">
        <f>H1128-B1129</f>
        <v>-330000</v>
      </c>
      <c r="I1129" s="81">
        <f>+B1129/M1129</f>
        <v>255.10204081632654</v>
      </c>
      <c r="K1129" s="23" t="s">
        <v>194</v>
      </c>
      <c r="M1129" s="42">
        <v>490</v>
      </c>
    </row>
    <row r="1130" spans="1:13" s="23" customFormat="1" ht="12.75">
      <c r="A1130" s="20"/>
      <c r="B1130" s="238">
        <v>125000</v>
      </c>
      <c r="C1130" s="20" t="s">
        <v>90</v>
      </c>
      <c r="D1130" s="20" t="s">
        <v>85</v>
      </c>
      <c r="E1130" s="20" t="s">
        <v>632</v>
      </c>
      <c r="F1130" s="107" t="s">
        <v>633</v>
      </c>
      <c r="G1130" s="38" t="s">
        <v>301</v>
      </c>
      <c r="H1130" s="37">
        <f>H1129-B1130</f>
        <v>-455000</v>
      </c>
      <c r="I1130" s="81">
        <f>+B1130/M1130</f>
        <v>255.10204081632654</v>
      </c>
      <c r="K1130" s="23" t="s">
        <v>194</v>
      </c>
      <c r="M1130" s="42">
        <v>490</v>
      </c>
    </row>
    <row r="1131" spans="1:13" s="23" customFormat="1" ht="12.75">
      <c r="A1131" s="20"/>
      <c r="B1131" s="238">
        <v>125000</v>
      </c>
      <c r="C1131" s="20" t="s">
        <v>90</v>
      </c>
      <c r="D1131" s="20" t="s">
        <v>85</v>
      </c>
      <c r="E1131" s="20" t="s">
        <v>634</v>
      </c>
      <c r="F1131" s="107" t="s">
        <v>635</v>
      </c>
      <c r="G1131" s="38" t="s">
        <v>327</v>
      </c>
      <c r="H1131" s="37">
        <f t="shared" si="52"/>
        <v>-580000</v>
      </c>
      <c r="I1131" s="81">
        <f t="shared" si="51"/>
        <v>255.10204081632654</v>
      </c>
      <c r="K1131" s="23" t="s">
        <v>194</v>
      </c>
      <c r="M1131" s="42">
        <v>490</v>
      </c>
    </row>
    <row r="1132" spans="1:13" s="23" customFormat="1" ht="12.75">
      <c r="A1132" s="20"/>
      <c r="B1132" s="238">
        <v>40000</v>
      </c>
      <c r="C1132" s="20" t="s">
        <v>90</v>
      </c>
      <c r="D1132" s="20" t="s">
        <v>85</v>
      </c>
      <c r="E1132" s="20" t="s">
        <v>636</v>
      </c>
      <c r="F1132" s="107" t="s">
        <v>637</v>
      </c>
      <c r="G1132" s="38" t="s">
        <v>331</v>
      </c>
      <c r="H1132" s="37">
        <f t="shared" si="52"/>
        <v>-620000</v>
      </c>
      <c r="I1132" s="81">
        <f t="shared" si="51"/>
        <v>81.63265306122449</v>
      </c>
      <c r="K1132" s="23" t="s">
        <v>194</v>
      </c>
      <c r="M1132" s="42">
        <v>490</v>
      </c>
    </row>
    <row r="1133" spans="1:13" s="23" customFormat="1" ht="12.75">
      <c r="A1133" s="20"/>
      <c r="B1133" s="238">
        <v>50000</v>
      </c>
      <c r="C1133" s="20" t="s">
        <v>90</v>
      </c>
      <c r="D1133" s="20" t="s">
        <v>85</v>
      </c>
      <c r="E1133" s="20" t="s">
        <v>630</v>
      </c>
      <c r="F1133" s="100" t="s">
        <v>638</v>
      </c>
      <c r="G1133" s="38" t="s">
        <v>331</v>
      </c>
      <c r="H1133" s="37">
        <f t="shared" si="52"/>
        <v>-670000</v>
      </c>
      <c r="I1133" s="81">
        <f t="shared" si="51"/>
        <v>102.04081632653062</v>
      </c>
      <c r="K1133" s="23" t="s">
        <v>536</v>
      </c>
      <c r="M1133" s="42">
        <v>490</v>
      </c>
    </row>
    <row r="1134" spans="1:13" s="75" customFormat="1" ht="12.75">
      <c r="A1134" s="19"/>
      <c r="B1134" s="284">
        <f>SUM(B1127:B1133)</f>
        <v>670000</v>
      </c>
      <c r="C1134" s="19" t="s">
        <v>90</v>
      </c>
      <c r="D1134" s="19"/>
      <c r="E1134" s="19"/>
      <c r="F1134" s="98"/>
      <c r="G1134" s="26"/>
      <c r="H1134" s="73">
        <v>0</v>
      </c>
      <c r="I1134" s="74">
        <f t="shared" si="51"/>
        <v>1367.3469387755101</v>
      </c>
      <c r="M1134" s="2">
        <v>490</v>
      </c>
    </row>
    <row r="1135" spans="2:13" ht="12.75">
      <c r="B1135" s="186"/>
      <c r="H1135" s="7">
        <f t="shared" si="52"/>
        <v>0</v>
      </c>
      <c r="I1135" s="30">
        <f t="shared" si="51"/>
        <v>0</v>
      </c>
      <c r="M1135" s="2">
        <v>490</v>
      </c>
    </row>
    <row r="1136" spans="2:13" ht="12.75">
      <c r="B1136" s="186"/>
      <c r="H1136" s="7">
        <f t="shared" si="52"/>
        <v>0</v>
      </c>
      <c r="I1136" s="81">
        <f t="shared" si="51"/>
        <v>0</v>
      </c>
      <c r="M1136" s="2">
        <v>490</v>
      </c>
    </row>
    <row r="1137" spans="1:13" s="75" customFormat="1" ht="12.75">
      <c r="A1137" s="20"/>
      <c r="B1137" s="238">
        <v>140000</v>
      </c>
      <c r="C1137" s="294" t="s">
        <v>639</v>
      </c>
      <c r="D1137" s="1" t="s">
        <v>85</v>
      </c>
      <c r="E1137" s="20" t="s">
        <v>640</v>
      </c>
      <c r="F1137" s="301" t="s">
        <v>461</v>
      </c>
      <c r="G1137" s="38" t="s">
        <v>286</v>
      </c>
      <c r="H1137" s="37">
        <f t="shared" si="52"/>
        <v>-140000</v>
      </c>
      <c r="I1137" s="30">
        <f t="shared" si="51"/>
        <v>285.7142857142857</v>
      </c>
      <c r="J1137"/>
      <c r="K1137"/>
      <c r="L1137"/>
      <c r="M1137" s="2">
        <v>490</v>
      </c>
    </row>
    <row r="1138" spans="1:13" s="75" customFormat="1" ht="12.75">
      <c r="A1138" s="20"/>
      <c r="B1138" s="238">
        <v>20720</v>
      </c>
      <c r="C1138" s="294" t="s">
        <v>639</v>
      </c>
      <c r="D1138" s="1" t="s">
        <v>85</v>
      </c>
      <c r="E1138" s="20" t="s">
        <v>462</v>
      </c>
      <c r="F1138" s="301"/>
      <c r="G1138" s="38" t="s">
        <v>286</v>
      </c>
      <c r="H1138" s="37">
        <f t="shared" si="52"/>
        <v>-160720</v>
      </c>
      <c r="I1138" s="30">
        <f aca="true" t="shared" si="53" ref="I1138:I1152">+B1138/M1138</f>
        <v>42.285714285714285</v>
      </c>
      <c r="J1138"/>
      <c r="K1138"/>
      <c r="L1138"/>
      <c r="M1138" s="2">
        <v>490</v>
      </c>
    </row>
    <row r="1139" spans="1:13" ht="12.75">
      <c r="A1139" s="20"/>
      <c r="B1139" s="238">
        <v>160000</v>
      </c>
      <c r="C1139" s="78" t="s">
        <v>641</v>
      </c>
      <c r="D1139" s="1" t="s">
        <v>85</v>
      </c>
      <c r="E1139" s="20"/>
      <c r="F1139" s="301" t="s">
        <v>461</v>
      </c>
      <c r="G1139" s="38" t="s">
        <v>286</v>
      </c>
      <c r="H1139" s="37">
        <f t="shared" si="52"/>
        <v>-320720</v>
      </c>
      <c r="I1139" s="30">
        <f t="shared" si="53"/>
        <v>326.53061224489795</v>
      </c>
      <c r="M1139" s="2">
        <v>490</v>
      </c>
    </row>
    <row r="1140" spans="1:13" ht="12.75">
      <c r="A1140" s="20"/>
      <c r="B1140" s="238">
        <v>19425</v>
      </c>
      <c r="C1140" s="78" t="s">
        <v>641</v>
      </c>
      <c r="D1140" s="1" t="s">
        <v>85</v>
      </c>
      <c r="E1140" s="20" t="s">
        <v>462</v>
      </c>
      <c r="F1140" s="301"/>
      <c r="G1140" s="38" t="s">
        <v>286</v>
      </c>
      <c r="H1140" s="37">
        <f t="shared" si="52"/>
        <v>-340145</v>
      </c>
      <c r="I1140" s="30">
        <f t="shared" si="53"/>
        <v>39.642857142857146</v>
      </c>
      <c r="M1140" s="2">
        <v>490</v>
      </c>
    </row>
    <row r="1141" spans="1:13" s="75" customFormat="1" ht="12.75">
      <c r="A1141" s="20"/>
      <c r="B1141" s="238">
        <v>160000</v>
      </c>
      <c r="C1141" s="308" t="s">
        <v>642</v>
      </c>
      <c r="D1141" s="1" t="s">
        <v>85</v>
      </c>
      <c r="E1141" s="20"/>
      <c r="F1141" s="301"/>
      <c r="G1141" s="38" t="s">
        <v>286</v>
      </c>
      <c r="H1141" s="37">
        <f t="shared" si="52"/>
        <v>-500145</v>
      </c>
      <c r="I1141" s="30">
        <f t="shared" si="53"/>
        <v>326.53061224489795</v>
      </c>
      <c r="J1141"/>
      <c r="K1141"/>
      <c r="L1141"/>
      <c r="M1141" s="2">
        <v>490</v>
      </c>
    </row>
    <row r="1142" spans="1:13" s="75" customFormat="1" ht="12.75">
      <c r="A1142" s="20"/>
      <c r="B1142" s="238">
        <v>20720</v>
      </c>
      <c r="C1142" s="308" t="s">
        <v>642</v>
      </c>
      <c r="D1142" s="1" t="s">
        <v>85</v>
      </c>
      <c r="E1142" s="20" t="s">
        <v>462</v>
      </c>
      <c r="F1142" s="301"/>
      <c r="G1142" s="38" t="s">
        <v>286</v>
      </c>
      <c r="H1142" s="37">
        <f t="shared" si="52"/>
        <v>-520865</v>
      </c>
      <c r="I1142" s="30">
        <f t="shared" si="53"/>
        <v>42.285714285714285</v>
      </c>
      <c r="J1142"/>
      <c r="K1142"/>
      <c r="L1142"/>
      <c r="M1142" s="2">
        <v>490</v>
      </c>
    </row>
    <row r="1143" spans="1:13" s="75" customFormat="1" ht="12.75">
      <c r="A1143" s="20"/>
      <c r="B1143" s="238">
        <v>40000</v>
      </c>
      <c r="C1143" s="308" t="s">
        <v>642</v>
      </c>
      <c r="D1143" s="1" t="s">
        <v>85</v>
      </c>
      <c r="E1143" s="20" t="s">
        <v>640</v>
      </c>
      <c r="F1143" s="301"/>
      <c r="G1143" s="38" t="s">
        <v>286</v>
      </c>
      <c r="H1143" s="37">
        <f>H1142-B1143</f>
        <v>-560865</v>
      </c>
      <c r="I1143" s="30">
        <f>+B1143/M1143</f>
        <v>81.63265306122449</v>
      </c>
      <c r="J1143"/>
      <c r="K1143"/>
      <c r="L1143"/>
      <c r="M1143" s="42">
        <v>490</v>
      </c>
    </row>
    <row r="1144" spans="1:13" s="75" customFormat="1" ht="12.75">
      <c r="A1144" s="20"/>
      <c r="B1144" s="309">
        <v>130000</v>
      </c>
      <c r="C1144" s="78" t="s">
        <v>643</v>
      </c>
      <c r="D1144" s="1" t="s">
        <v>85</v>
      </c>
      <c r="E1144" s="20"/>
      <c r="F1144" s="301"/>
      <c r="G1144" s="38" t="s">
        <v>286</v>
      </c>
      <c r="H1144" s="37">
        <f>H1142-B1144</f>
        <v>-650865</v>
      </c>
      <c r="I1144" s="30">
        <f t="shared" si="53"/>
        <v>265.3061224489796</v>
      </c>
      <c r="J1144"/>
      <c r="K1144"/>
      <c r="L1144"/>
      <c r="M1144" s="2">
        <v>490</v>
      </c>
    </row>
    <row r="1145" spans="1:13" ht="12.75">
      <c r="A1145" s="19"/>
      <c r="B1145" s="284">
        <f>SUM(B1137:B1144)</f>
        <v>690865</v>
      </c>
      <c r="C1145" s="19" t="s">
        <v>91</v>
      </c>
      <c r="D1145" s="19"/>
      <c r="E1145" s="19"/>
      <c r="F1145" s="98"/>
      <c r="G1145" s="26"/>
      <c r="H1145" s="73">
        <v>0</v>
      </c>
      <c r="I1145" s="74">
        <f t="shared" si="53"/>
        <v>1409.9285714285713</v>
      </c>
      <c r="J1145" s="75"/>
      <c r="K1145" s="75"/>
      <c r="L1145" s="75"/>
      <c r="M1145" s="2">
        <v>490</v>
      </c>
    </row>
    <row r="1146" spans="8:13" ht="12.75">
      <c r="H1146" s="7">
        <f>H1145-B1146</f>
        <v>0</v>
      </c>
      <c r="I1146" s="30">
        <f t="shared" si="53"/>
        <v>0</v>
      </c>
      <c r="M1146" s="2">
        <v>490</v>
      </c>
    </row>
    <row r="1147" spans="8:13" ht="12.75">
      <c r="H1147" s="7">
        <f>H1146-B1147</f>
        <v>0</v>
      </c>
      <c r="I1147" s="30">
        <f t="shared" si="53"/>
        <v>0</v>
      </c>
      <c r="M1147" s="2">
        <v>490</v>
      </c>
    </row>
    <row r="1148" spans="8:13" ht="12.75">
      <c r="H1148" s="7">
        <f>H1147-B1148</f>
        <v>0</v>
      </c>
      <c r="I1148" s="30">
        <f t="shared" si="53"/>
        <v>0</v>
      </c>
      <c r="M1148" s="2">
        <v>490</v>
      </c>
    </row>
    <row r="1149" spans="8:13" ht="12.75">
      <c r="H1149" s="7">
        <f>H1148-B1149</f>
        <v>0</v>
      </c>
      <c r="I1149" s="30">
        <f t="shared" si="53"/>
        <v>0</v>
      </c>
      <c r="M1149" s="2">
        <v>490</v>
      </c>
    </row>
    <row r="1150" spans="1:13" ht="13.5" thickBot="1">
      <c r="A1150" s="60"/>
      <c r="B1150" s="61">
        <f>+B1213+B1217+B1294+B1299+B1332+B1357+B1823</f>
        <v>1147740</v>
      </c>
      <c r="C1150" s="63"/>
      <c r="D1150" s="87" t="s">
        <v>20</v>
      </c>
      <c r="E1150" s="60"/>
      <c r="F1150" s="110"/>
      <c r="G1150" s="64"/>
      <c r="H1150" s="65">
        <f>'[1]March'!H1709-B1150</f>
        <v>-1147740</v>
      </c>
      <c r="I1150" s="66">
        <f t="shared" si="53"/>
        <v>2342.326530612245</v>
      </c>
      <c r="J1150" s="67"/>
      <c r="K1150" s="67"/>
      <c r="L1150" s="67"/>
      <c r="M1150" s="2">
        <v>490</v>
      </c>
    </row>
    <row r="1151" spans="8:13" ht="12.75">
      <c r="H1151" s="7">
        <v>0</v>
      </c>
      <c r="I1151" s="30">
        <f t="shared" si="53"/>
        <v>0</v>
      </c>
      <c r="M1151" s="2">
        <v>490</v>
      </c>
    </row>
    <row r="1152" spans="8:13" ht="12.75">
      <c r="H1152" s="7">
        <f aca="true" t="shared" si="54" ref="H1152:H1210">H1151-B1152</f>
        <v>0</v>
      </c>
      <c r="I1152" s="30">
        <f t="shared" si="53"/>
        <v>0</v>
      </c>
      <c r="M1152" s="2">
        <v>490</v>
      </c>
    </row>
    <row r="1153" spans="2:13" ht="12.75">
      <c r="B1153" s="171">
        <v>2500</v>
      </c>
      <c r="C1153" s="20" t="s">
        <v>30</v>
      </c>
      <c r="D1153" s="20" t="s">
        <v>20</v>
      </c>
      <c r="E1153" s="1" t="s">
        <v>644</v>
      </c>
      <c r="F1153" s="101" t="s">
        <v>645</v>
      </c>
      <c r="G1153" s="35" t="s">
        <v>162</v>
      </c>
      <c r="H1153" s="7">
        <f t="shared" si="54"/>
        <v>-2500</v>
      </c>
      <c r="I1153" s="30">
        <v>5</v>
      </c>
      <c r="K1153" t="s">
        <v>30</v>
      </c>
      <c r="M1153" s="2">
        <v>490</v>
      </c>
    </row>
    <row r="1154" spans="2:13" ht="12.75">
      <c r="B1154" s="273">
        <v>2500</v>
      </c>
      <c r="C1154" s="20" t="s">
        <v>30</v>
      </c>
      <c r="D1154" s="20" t="s">
        <v>20</v>
      </c>
      <c r="E1154" s="1" t="s">
        <v>644</v>
      </c>
      <c r="F1154" s="101" t="s">
        <v>646</v>
      </c>
      <c r="G1154" s="35" t="s">
        <v>421</v>
      </c>
      <c r="H1154" s="7">
        <f t="shared" si="54"/>
        <v>-5000</v>
      </c>
      <c r="I1154" s="30">
        <v>5</v>
      </c>
      <c r="K1154" t="s">
        <v>30</v>
      </c>
      <c r="M1154" s="2">
        <v>490</v>
      </c>
    </row>
    <row r="1155" spans="2:13" ht="12.75">
      <c r="B1155" s="171">
        <v>2500</v>
      </c>
      <c r="C1155" s="1" t="s">
        <v>30</v>
      </c>
      <c r="D1155" s="20" t="s">
        <v>20</v>
      </c>
      <c r="E1155" s="1" t="s">
        <v>644</v>
      </c>
      <c r="F1155" s="101" t="s">
        <v>647</v>
      </c>
      <c r="G1155" s="35" t="s">
        <v>164</v>
      </c>
      <c r="H1155" s="7">
        <f t="shared" si="54"/>
        <v>-7500</v>
      </c>
      <c r="I1155" s="30">
        <v>5</v>
      </c>
      <c r="K1155" t="s">
        <v>30</v>
      </c>
      <c r="M1155" s="2">
        <v>490</v>
      </c>
    </row>
    <row r="1156" spans="2:13" ht="12.75">
      <c r="B1156" s="273">
        <v>5000</v>
      </c>
      <c r="C1156" s="1" t="s">
        <v>30</v>
      </c>
      <c r="D1156" s="20" t="s">
        <v>20</v>
      </c>
      <c r="E1156" s="1" t="s">
        <v>644</v>
      </c>
      <c r="F1156" s="101" t="s">
        <v>648</v>
      </c>
      <c r="G1156" s="35" t="s">
        <v>166</v>
      </c>
      <c r="H1156" s="7">
        <f t="shared" si="54"/>
        <v>-12500</v>
      </c>
      <c r="I1156" s="30">
        <v>10</v>
      </c>
      <c r="K1156" t="s">
        <v>30</v>
      </c>
      <c r="M1156" s="2">
        <v>490</v>
      </c>
    </row>
    <row r="1157" spans="2:13" ht="12.75">
      <c r="B1157" s="273">
        <v>2500</v>
      </c>
      <c r="C1157" s="1" t="s">
        <v>30</v>
      </c>
      <c r="D1157" s="20" t="s">
        <v>20</v>
      </c>
      <c r="E1157" s="1" t="s">
        <v>644</v>
      </c>
      <c r="F1157" s="101" t="s">
        <v>649</v>
      </c>
      <c r="G1157" s="35" t="s">
        <v>186</v>
      </c>
      <c r="H1157" s="7">
        <f t="shared" si="54"/>
        <v>-15000</v>
      </c>
      <c r="I1157" s="30">
        <v>5</v>
      </c>
      <c r="K1157" t="s">
        <v>30</v>
      </c>
      <c r="M1157" s="2">
        <v>490</v>
      </c>
    </row>
    <row r="1158" spans="2:13" ht="12.75">
      <c r="B1158" s="273">
        <v>2500</v>
      </c>
      <c r="C1158" s="1" t="s">
        <v>30</v>
      </c>
      <c r="D1158" s="20" t="s">
        <v>20</v>
      </c>
      <c r="E1158" s="1" t="s">
        <v>644</v>
      </c>
      <c r="F1158" s="101" t="s">
        <v>650</v>
      </c>
      <c r="G1158" s="35" t="s">
        <v>193</v>
      </c>
      <c r="H1158" s="7">
        <f t="shared" si="54"/>
        <v>-17500</v>
      </c>
      <c r="I1158" s="30">
        <v>5</v>
      </c>
      <c r="K1158" t="s">
        <v>30</v>
      </c>
      <c r="M1158" s="2">
        <v>490</v>
      </c>
    </row>
    <row r="1159" spans="2:13" ht="12.75">
      <c r="B1159" s="273">
        <v>2500</v>
      </c>
      <c r="C1159" s="1" t="s">
        <v>30</v>
      </c>
      <c r="D1159" s="20" t="s">
        <v>20</v>
      </c>
      <c r="E1159" s="1" t="s">
        <v>644</v>
      </c>
      <c r="F1159" s="101" t="s">
        <v>651</v>
      </c>
      <c r="G1159" s="35" t="s">
        <v>230</v>
      </c>
      <c r="H1159" s="7">
        <f t="shared" si="54"/>
        <v>-20000</v>
      </c>
      <c r="I1159" s="30">
        <v>5</v>
      </c>
      <c r="K1159" t="s">
        <v>30</v>
      </c>
      <c r="M1159" s="2">
        <v>490</v>
      </c>
    </row>
    <row r="1160" spans="2:13" ht="12.75">
      <c r="B1160" s="273">
        <v>2500</v>
      </c>
      <c r="C1160" s="1" t="s">
        <v>30</v>
      </c>
      <c r="D1160" s="1" t="s">
        <v>20</v>
      </c>
      <c r="E1160" s="1" t="s">
        <v>644</v>
      </c>
      <c r="F1160" s="101" t="s">
        <v>652</v>
      </c>
      <c r="G1160" s="35" t="s">
        <v>446</v>
      </c>
      <c r="H1160" s="7">
        <f t="shared" si="54"/>
        <v>-22500</v>
      </c>
      <c r="I1160" s="30">
        <v>5</v>
      </c>
      <c r="K1160" t="s">
        <v>30</v>
      </c>
      <c r="M1160" s="2">
        <v>490</v>
      </c>
    </row>
    <row r="1161" spans="2:13" ht="12.75">
      <c r="B1161" s="273">
        <v>2500</v>
      </c>
      <c r="C1161" s="1" t="s">
        <v>30</v>
      </c>
      <c r="D1161" s="1" t="s">
        <v>20</v>
      </c>
      <c r="E1161" s="1" t="s">
        <v>644</v>
      </c>
      <c r="F1161" s="101" t="s">
        <v>653</v>
      </c>
      <c r="G1161" s="35" t="s">
        <v>551</v>
      </c>
      <c r="H1161" s="7">
        <f t="shared" si="54"/>
        <v>-25000</v>
      </c>
      <c r="I1161" s="30">
        <v>5</v>
      </c>
      <c r="K1161" t="s">
        <v>30</v>
      </c>
      <c r="M1161" s="2">
        <v>490</v>
      </c>
    </row>
    <row r="1162" spans="2:13" ht="12.75">
      <c r="B1162" s="273">
        <v>5000</v>
      </c>
      <c r="C1162" s="1" t="s">
        <v>30</v>
      </c>
      <c r="D1162" s="1" t="s">
        <v>20</v>
      </c>
      <c r="E1162" s="1" t="s">
        <v>644</v>
      </c>
      <c r="F1162" s="101" t="s">
        <v>654</v>
      </c>
      <c r="G1162" s="35" t="s">
        <v>447</v>
      </c>
      <c r="H1162" s="7">
        <f t="shared" si="54"/>
        <v>-30000</v>
      </c>
      <c r="I1162" s="30">
        <v>10</v>
      </c>
      <c r="K1162" t="s">
        <v>30</v>
      </c>
      <c r="M1162" s="2">
        <v>490</v>
      </c>
    </row>
    <row r="1163" spans="2:13" ht="12.75">
      <c r="B1163" s="273">
        <v>2500</v>
      </c>
      <c r="C1163" s="1" t="s">
        <v>30</v>
      </c>
      <c r="D1163" s="1" t="s">
        <v>20</v>
      </c>
      <c r="E1163" s="1" t="s">
        <v>644</v>
      </c>
      <c r="F1163" s="101" t="s">
        <v>655</v>
      </c>
      <c r="G1163" s="35" t="s">
        <v>242</v>
      </c>
      <c r="H1163" s="7">
        <f t="shared" si="54"/>
        <v>-32500</v>
      </c>
      <c r="I1163" s="30">
        <v>5</v>
      </c>
      <c r="K1163" t="s">
        <v>30</v>
      </c>
      <c r="M1163" s="2">
        <v>490</v>
      </c>
    </row>
    <row r="1164" spans="2:13" ht="12.75">
      <c r="B1164" s="304">
        <v>2500</v>
      </c>
      <c r="C1164" s="1" t="s">
        <v>30</v>
      </c>
      <c r="D1164" s="1" t="s">
        <v>20</v>
      </c>
      <c r="E1164" s="1" t="s">
        <v>644</v>
      </c>
      <c r="F1164" s="101" t="s">
        <v>656</v>
      </c>
      <c r="G1164" s="35" t="s">
        <v>244</v>
      </c>
      <c r="H1164" s="7">
        <f t="shared" si="54"/>
        <v>-35000</v>
      </c>
      <c r="I1164" s="30">
        <v>5</v>
      </c>
      <c r="K1164" t="s">
        <v>30</v>
      </c>
      <c r="M1164" s="2">
        <v>490</v>
      </c>
    </row>
    <row r="1165" spans="2:13" ht="12.75">
      <c r="B1165" s="273">
        <v>2500</v>
      </c>
      <c r="C1165" s="1" t="s">
        <v>30</v>
      </c>
      <c r="D1165" s="1" t="s">
        <v>20</v>
      </c>
      <c r="E1165" s="1" t="s">
        <v>644</v>
      </c>
      <c r="F1165" s="101" t="s">
        <v>657</v>
      </c>
      <c r="G1165" s="35" t="s">
        <v>50</v>
      </c>
      <c r="H1165" s="7">
        <f t="shared" si="54"/>
        <v>-37500</v>
      </c>
      <c r="I1165" s="30">
        <v>5</v>
      </c>
      <c r="K1165" t="s">
        <v>30</v>
      </c>
      <c r="M1165" s="2">
        <v>490</v>
      </c>
    </row>
    <row r="1166" spans="2:13" ht="12.75">
      <c r="B1166" s="273">
        <v>2500</v>
      </c>
      <c r="C1166" s="1" t="s">
        <v>30</v>
      </c>
      <c r="D1166" s="1" t="s">
        <v>20</v>
      </c>
      <c r="E1166" s="1" t="s">
        <v>644</v>
      </c>
      <c r="F1166" s="101" t="s">
        <v>658</v>
      </c>
      <c r="G1166" s="35" t="s">
        <v>286</v>
      </c>
      <c r="H1166" s="7">
        <f t="shared" si="54"/>
        <v>-40000</v>
      </c>
      <c r="I1166" s="30">
        <v>5</v>
      </c>
      <c r="K1166" t="s">
        <v>30</v>
      </c>
      <c r="M1166" s="2">
        <v>490</v>
      </c>
    </row>
    <row r="1167" spans="2:13" ht="12.75">
      <c r="B1167" s="273">
        <v>5000</v>
      </c>
      <c r="C1167" s="1" t="s">
        <v>30</v>
      </c>
      <c r="D1167" s="1" t="s">
        <v>20</v>
      </c>
      <c r="E1167" s="1" t="s">
        <v>644</v>
      </c>
      <c r="F1167" s="101" t="s">
        <v>659</v>
      </c>
      <c r="G1167" s="35" t="s">
        <v>288</v>
      </c>
      <c r="H1167" s="7">
        <f t="shared" si="54"/>
        <v>-45000</v>
      </c>
      <c r="I1167" s="30">
        <v>10</v>
      </c>
      <c r="K1167" t="s">
        <v>30</v>
      </c>
      <c r="M1167" s="2">
        <v>490</v>
      </c>
    </row>
    <row r="1168" spans="2:13" ht="12.75">
      <c r="B1168" s="273">
        <v>5000</v>
      </c>
      <c r="C1168" s="1" t="s">
        <v>30</v>
      </c>
      <c r="D1168" s="1" t="s">
        <v>20</v>
      </c>
      <c r="E1168" s="1" t="s">
        <v>644</v>
      </c>
      <c r="F1168" s="101" t="s">
        <v>660</v>
      </c>
      <c r="G1168" s="35" t="s">
        <v>290</v>
      </c>
      <c r="H1168" s="7">
        <f t="shared" si="54"/>
        <v>-50000</v>
      </c>
      <c r="I1168" s="30">
        <v>10</v>
      </c>
      <c r="K1168" t="s">
        <v>30</v>
      </c>
      <c r="M1168" s="2">
        <v>490</v>
      </c>
    </row>
    <row r="1169" spans="2:13" ht="12.75">
      <c r="B1169" s="273">
        <v>5000</v>
      </c>
      <c r="C1169" s="1" t="s">
        <v>30</v>
      </c>
      <c r="D1169" s="1" t="s">
        <v>20</v>
      </c>
      <c r="E1169" s="1" t="s">
        <v>644</v>
      </c>
      <c r="F1169" s="101" t="s">
        <v>661</v>
      </c>
      <c r="G1169" s="35" t="s">
        <v>325</v>
      </c>
      <c r="H1169" s="7">
        <f t="shared" si="54"/>
        <v>-55000</v>
      </c>
      <c r="I1169" s="30">
        <v>10</v>
      </c>
      <c r="K1169" t="s">
        <v>30</v>
      </c>
      <c r="M1169" s="2">
        <v>490</v>
      </c>
    </row>
    <row r="1170" spans="2:13" ht="12.75">
      <c r="B1170" s="273">
        <v>2500</v>
      </c>
      <c r="C1170" s="1" t="s">
        <v>30</v>
      </c>
      <c r="D1170" s="1" t="s">
        <v>20</v>
      </c>
      <c r="E1170" s="1" t="s">
        <v>644</v>
      </c>
      <c r="F1170" s="101" t="s">
        <v>662</v>
      </c>
      <c r="G1170" s="35" t="s">
        <v>327</v>
      </c>
      <c r="H1170" s="7">
        <f t="shared" si="54"/>
        <v>-57500</v>
      </c>
      <c r="I1170" s="30">
        <v>5</v>
      </c>
      <c r="K1170" t="s">
        <v>30</v>
      </c>
      <c r="M1170" s="2">
        <v>490</v>
      </c>
    </row>
    <row r="1171" spans="2:13" ht="12.75">
      <c r="B1171" s="273">
        <v>5000</v>
      </c>
      <c r="C1171" s="1" t="s">
        <v>30</v>
      </c>
      <c r="D1171" s="1" t="s">
        <v>20</v>
      </c>
      <c r="E1171" s="1" t="s">
        <v>644</v>
      </c>
      <c r="F1171" s="101" t="s">
        <v>663</v>
      </c>
      <c r="G1171" s="35" t="s">
        <v>331</v>
      </c>
      <c r="H1171" s="7">
        <f t="shared" si="54"/>
        <v>-62500</v>
      </c>
      <c r="I1171" s="30">
        <v>10</v>
      </c>
      <c r="K1171" t="s">
        <v>30</v>
      </c>
      <c r="M1171" s="2">
        <v>490</v>
      </c>
    </row>
    <row r="1172" spans="2:13" ht="12.75">
      <c r="B1172" s="273">
        <v>5000</v>
      </c>
      <c r="C1172" s="1" t="s">
        <v>30</v>
      </c>
      <c r="D1172" s="1" t="s">
        <v>20</v>
      </c>
      <c r="E1172" s="1" t="s">
        <v>644</v>
      </c>
      <c r="F1172" s="101" t="s">
        <v>664</v>
      </c>
      <c r="G1172" s="35" t="s">
        <v>333</v>
      </c>
      <c r="H1172" s="7">
        <f t="shared" si="54"/>
        <v>-67500</v>
      </c>
      <c r="I1172" s="30">
        <v>10</v>
      </c>
      <c r="K1172" t="s">
        <v>30</v>
      </c>
      <c r="M1172" s="2">
        <v>490</v>
      </c>
    </row>
    <row r="1173" spans="2:13" ht="12.75">
      <c r="B1173" s="273">
        <v>5000</v>
      </c>
      <c r="C1173" s="1" t="s">
        <v>30</v>
      </c>
      <c r="D1173" s="1" t="s">
        <v>20</v>
      </c>
      <c r="E1173" s="1" t="s">
        <v>644</v>
      </c>
      <c r="F1173" s="101" t="s">
        <v>665</v>
      </c>
      <c r="G1173" s="35" t="s">
        <v>335</v>
      </c>
      <c r="H1173" s="7">
        <f t="shared" si="54"/>
        <v>-72500</v>
      </c>
      <c r="I1173" s="30">
        <v>10</v>
      </c>
      <c r="K1173" t="s">
        <v>30</v>
      </c>
      <c r="M1173" s="2">
        <v>490</v>
      </c>
    </row>
    <row r="1174" spans="2:13" ht="12.75">
      <c r="B1174" s="171">
        <v>2500</v>
      </c>
      <c r="C1174" s="78" t="s">
        <v>30</v>
      </c>
      <c r="D1174" s="20" t="s">
        <v>20</v>
      </c>
      <c r="E1174" s="78" t="s">
        <v>666</v>
      </c>
      <c r="F1174" s="101" t="s">
        <v>667</v>
      </c>
      <c r="G1174" s="39" t="s">
        <v>668</v>
      </c>
      <c r="H1174" s="7">
        <f t="shared" si="54"/>
        <v>-75000</v>
      </c>
      <c r="I1174" s="30">
        <v>5</v>
      </c>
      <c r="K1174" t="s">
        <v>30</v>
      </c>
      <c r="M1174" s="2">
        <v>490</v>
      </c>
    </row>
    <row r="1175" spans="2:13" ht="12.75">
      <c r="B1175" s="273">
        <v>2500</v>
      </c>
      <c r="C1175" s="20" t="s">
        <v>30</v>
      </c>
      <c r="D1175" s="20" t="s">
        <v>20</v>
      </c>
      <c r="E1175" s="1" t="s">
        <v>666</v>
      </c>
      <c r="F1175" s="101" t="s">
        <v>669</v>
      </c>
      <c r="G1175" s="35" t="s">
        <v>419</v>
      </c>
      <c r="H1175" s="7">
        <f t="shared" si="54"/>
        <v>-77500</v>
      </c>
      <c r="I1175" s="30">
        <v>5</v>
      </c>
      <c r="K1175" t="s">
        <v>30</v>
      </c>
      <c r="M1175" s="2">
        <v>490</v>
      </c>
    </row>
    <row r="1176" spans="2:13" ht="12.75">
      <c r="B1176" s="273">
        <v>2500</v>
      </c>
      <c r="C1176" s="20" t="s">
        <v>30</v>
      </c>
      <c r="D1176" s="20" t="s">
        <v>20</v>
      </c>
      <c r="E1176" s="1" t="s">
        <v>666</v>
      </c>
      <c r="F1176" s="101" t="s">
        <v>670</v>
      </c>
      <c r="G1176" s="35" t="s">
        <v>421</v>
      </c>
      <c r="H1176" s="7">
        <f t="shared" si="54"/>
        <v>-80000</v>
      </c>
      <c r="I1176" s="30">
        <v>5</v>
      </c>
      <c r="K1176" t="s">
        <v>30</v>
      </c>
      <c r="M1176" s="2">
        <v>490</v>
      </c>
    </row>
    <row r="1177" spans="2:13" ht="12.75">
      <c r="B1177" s="171">
        <v>2500</v>
      </c>
      <c r="C1177" s="1" t="s">
        <v>30</v>
      </c>
      <c r="D1177" s="20" t="s">
        <v>20</v>
      </c>
      <c r="E1177" s="1" t="s">
        <v>666</v>
      </c>
      <c r="F1177" s="101" t="s">
        <v>671</v>
      </c>
      <c r="G1177" s="39" t="s">
        <v>164</v>
      </c>
      <c r="H1177" s="7">
        <f t="shared" si="54"/>
        <v>-82500</v>
      </c>
      <c r="I1177" s="30">
        <v>5</v>
      </c>
      <c r="K1177" t="s">
        <v>30</v>
      </c>
      <c r="M1177" s="2">
        <v>490</v>
      </c>
    </row>
    <row r="1178" spans="2:13" ht="12.75">
      <c r="B1178" s="273">
        <v>2500</v>
      </c>
      <c r="C1178" s="1" t="s">
        <v>30</v>
      </c>
      <c r="D1178" s="20" t="s">
        <v>20</v>
      </c>
      <c r="E1178" s="1" t="s">
        <v>666</v>
      </c>
      <c r="F1178" s="101" t="s">
        <v>672</v>
      </c>
      <c r="G1178" s="35" t="s">
        <v>166</v>
      </c>
      <c r="H1178" s="7">
        <f t="shared" si="54"/>
        <v>-85000</v>
      </c>
      <c r="I1178" s="30">
        <v>5</v>
      </c>
      <c r="K1178" t="s">
        <v>30</v>
      </c>
      <c r="M1178" s="2">
        <v>490</v>
      </c>
    </row>
    <row r="1179" spans="2:13" ht="12.75">
      <c r="B1179" s="273">
        <v>2500</v>
      </c>
      <c r="C1179" s="1" t="s">
        <v>30</v>
      </c>
      <c r="D1179" s="20" t="s">
        <v>20</v>
      </c>
      <c r="E1179" s="1" t="s">
        <v>666</v>
      </c>
      <c r="F1179" s="101" t="s">
        <v>673</v>
      </c>
      <c r="G1179" s="35" t="s">
        <v>186</v>
      </c>
      <c r="H1179" s="7">
        <f t="shared" si="54"/>
        <v>-87500</v>
      </c>
      <c r="I1179" s="30">
        <v>5</v>
      </c>
      <c r="K1179" t="s">
        <v>30</v>
      </c>
      <c r="M1179" s="2">
        <v>490</v>
      </c>
    </row>
    <row r="1180" spans="2:13" ht="12.75">
      <c r="B1180" s="273">
        <v>2500</v>
      </c>
      <c r="C1180" s="1" t="s">
        <v>30</v>
      </c>
      <c r="D1180" s="20" t="s">
        <v>20</v>
      </c>
      <c r="E1180" s="1" t="s">
        <v>666</v>
      </c>
      <c r="F1180" s="101" t="s">
        <v>674</v>
      </c>
      <c r="G1180" s="35" t="s">
        <v>193</v>
      </c>
      <c r="H1180" s="7">
        <f t="shared" si="54"/>
        <v>-90000</v>
      </c>
      <c r="I1180" s="30">
        <v>5</v>
      </c>
      <c r="K1180" t="s">
        <v>30</v>
      </c>
      <c r="M1180" s="2">
        <v>490</v>
      </c>
    </row>
    <row r="1181" spans="2:13" ht="12.75">
      <c r="B1181" s="273">
        <v>2500</v>
      </c>
      <c r="C1181" s="1" t="s">
        <v>30</v>
      </c>
      <c r="D1181" s="1" t="s">
        <v>20</v>
      </c>
      <c r="E1181" s="1" t="s">
        <v>666</v>
      </c>
      <c r="F1181" s="101" t="s">
        <v>675</v>
      </c>
      <c r="G1181" s="35" t="s">
        <v>446</v>
      </c>
      <c r="H1181" s="7">
        <f t="shared" si="54"/>
        <v>-92500</v>
      </c>
      <c r="I1181" s="30">
        <v>5</v>
      </c>
      <c r="K1181" t="s">
        <v>30</v>
      </c>
      <c r="M1181" s="2">
        <v>490</v>
      </c>
    </row>
    <row r="1182" spans="2:13" ht="12.75">
      <c r="B1182" s="273">
        <v>2500</v>
      </c>
      <c r="C1182" s="1" t="s">
        <v>30</v>
      </c>
      <c r="D1182" s="1" t="s">
        <v>20</v>
      </c>
      <c r="E1182" s="1" t="s">
        <v>666</v>
      </c>
      <c r="F1182" s="101" t="s">
        <v>676</v>
      </c>
      <c r="G1182" s="35" t="s">
        <v>447</v>
      </c>
      <c r="H1182" s="7">
        <f t="shared" si="54"/>
        <v>-95000</v>
      </c>
      <c r="I1182" s="30">
        <v>5</v>
      </c>
      <c r="K1182" t="s">
        <v>30</v>
      </c>
      <c r="M1182" s="2">
        <v>490</v>
      </c>
    </row>
    <row r="1183" spans="2:13" ht="12.75">
      <c r="B1183" s="273">
        <v>2500</v>
      </c>
      <c r="C1183" s="1" t="s">
        <v>30</v>
      </c>
      <c r="D1183" s="1" t="s">
        <v>20</v>
      </c>
      <c r="E1183" s="1" t="s">
        <v>666</v>
      </c>
      <c r="F1183" s="101" t="s">
        <v>677</v>
      </c>
      <c r="G1183" s="35" t="s">
        <v>242</v>
      </c>
      <c r="H1183" s="7">
        <f t="shared" si="54"/>
        <v>-97500</v>
      </c>
      <c r="I1183" s="30">
        <v>5</v>
      </c>
      <c r="K1183" t="s">
        <v>30</v>
      </c>
      <c r="M1183" s="2">
        <v>490</v>
      </c>
    </row>
    <row r="1184" spans="2:13" ht="12.75">
      <c r="B1184" s="273">
        <v>2500</v>
      </c>
      <c r="C1184" s="1" t="s">
        <v>30</v>
      </c>
      <c r="D1184" s="1" t="s">
        <v>20</v>
      </c>
      <c r="E1184" s="1" t="s">
        <v>666</v>
      </c>
      <c r="F1184" s="101" t="s">
        <v>678</v>
      </c>
      <c r="G1184" s="35" t="s">
        <v>50</v>
      </c>
      <c r="H1184" s="7">
        <f t="shared" si="54"/>
        <v>-100000</v>
      </c>
      <c r="I1184" s="30">
        <v>5</v>
      </c>
      <c r="K1184" t="s">
        <v>30</v>
      </c>
      <c r="M1184" s="2">
        <v>490</v>
      </c>
    </row>
    <row r="1185" spans="2:13" ht="12.75">
      <c r="B1185" s="273">
        <v>2500</v>
      </c>
      <c r="C1185" s="1" t="s">
        <v>30</v>
      </c>
      <c r="D1185" s="1" t="s">
        <v>20</v>
      </c>
      <c r="E1185" s="1" t="s">
        <v>666</v>
      </c>
      <c r="F1185" s="101" t="s">
        <v>679</v>
      </c>
      <c r="G1185" s="35" t="s">
        <v>286</v>
      </c>
      <c r="H1185" s="7">
        <f t="shared" si="54"/>
        <v>-102500</v>
      </c>
      <c r="I1185" s="30">
        <v>5</v>
      </c>
      <c r="K1185" t="s">
        <v>30</v>
      </c>
      <c r="M1185" s="2">
        <v>490</v>
      </c>
    </row>
    <row r="1186" spans="2:13" ht="12.75">
      <c r="B1186" s="273">
        <v>2500</v>
      </c>
      <c r="C1186" s="1" t="s">
        <v>30</v>
      </c>
      <c r="D1186" s="1" t="s">
        <v>20</v>
      </c>
      <c r="E1186" s="1" t="s">
        <v>666</v>
      </c>
      <c r="F1186" s="101" t="s">
        <v>680</v>
      </c>
      <c r="G1186" s="35" t="s">
        <v>288</v>
      </c>
      <c r="H1186" s="7">
        <f t="shared" si="54"/>
        <v>-105000</v>
      </c>
      <c r="I1186" s="30">
        <v>5</v>
      </c>
      <c r="K1186" t="s">
        <v>30</v>
      </c>
      <c r="M1186" s="2">
        <v>490</v>
      </c>
    </row>
    <row r="1187" spans="2:13" ht="12.75">
      <c r="B1187" s="273">
        <v>2500</v>
      </c>
      <c r="C1187" s="1" t="s">
        <v>30</v>
      </c>
      <c r="D1187" s="1" t="s">
        <v>20</v>
      </c>
      <c r="E1187" s="1" t="s">
        <v>666</v>
      </c>
      <c r="F1187" s="101" t="s">
        <v>681</v>
      </c>
      <c r="G1187" s="35" t="s">
        <v>290</v>
      </c>
      <c r="H1187" s="7">
        <f t="shared" si="54"/>
        <v>-107500</v>
      </c>
      <c r="I1187" s="30">
        <v>5</v>
      </c>
      <c r="K1187" t="s">
        <v>30</v>
      </c>
      <c r="M1187" s="2">
        <v>490</v>
      </c>
    </row>
    <row r="1188" spans="2:13" ht="12.75">
      <c r="B1188" s="273">
        <v>2500</v>
      </c>
      <c r="C1188" s="1" t="s">
        <v>30</v>
      </c>
      <c r="D1188" s="1" t="s">
        <v>20</v>
      </c>
      <c r="E1188" s="1" t="s">
        <v>666</v>
      </c>
      <c r="F1188" s="101" t="s">
        <v>682</v>
      </c>
      <c r="G1188" s="35" t="s">
        <v>301</v>
      </c>
      <c r="H1188" s="7">
        <f t="shared" si="54"/>
        <v>-110000</v>
      </c>
      <c r="I1188" s="30">
        <v>5</v>
      </c>
      <c r="K1188" t="s">
        <v>30</v>
      </c>
      <c r="M1188" s="2">
        <v>490</v>
      </c>
    </row>
    <row r="1189" spans="2:13" ht="12.75">
      <c r="B1189" s="273">
        <v>2500</v>
      </c>
      <c r="C1189" s="1" t="s">
        <v>30</v>
      </c>
      <c r="D1189" s="1" t="s">
        <v>20</v>
      </c>
      <c r="E1189" s="1" t="s">
        <v>666</v>
      </c>
      <c r="F1189" s="101" t="s">
        <v>683</v>
      </c>
      <c r="G1189" s="35" t="s">
        <v>325</v>
      </c>
      <c r="H1189" s="7">
        <f t="shared" si="54"/>
        <v>-112500</v>
      </c>
      <c r="I1189" s="30">
        <v>5</v>
      </c>
      <c r="K1189" t="s">
        <v>30</v>
      </c>
      <c r="M1189" s="2">
        <v>490</v>
      </c>
    </row>
    <row r="1190" spans="2:13" ht="12.75">
      <c r="B1190" s="273">
        <v>2500</v>
      </c>
      <c r="C1190" s="1" t="s">
        <v>30</v>
      </c>
      <c r="D1190" s="1" t="s">
        <v>20</v>
      </c>
      <c r="E1190" s="1" t="s">
        <v>666</v>
      </c>
      <c r="F1190" s="101" t="s">
        <v>684</v>
      </c>
      <c r="G1190" s="35" t="s">
        <v>327</v>
      </c>
      <c r="H1190" s="7">
        <f t="shared" si="54"/>
        <v>-115000</v>
      </c>
      <c r="I1190" s="30">
        <v>5</v>
      </c>
      <c r="K1190" t="s">
        <v>30</v>
      </c>
      <c r="M1190" s="2">
        <v>490</v>
      </c>
    </row>
    <row r="1191" spans="2:13" ht="12.75">
      <c r="B1191" s="273">
        <v>2500</v>
      </c>
      <c r="C1191" s="1" t="s">
        <v>30</v>
      </c>
      <c r="D1191" s="1" t="s">
        <v>20</v>
      </c>
      <c r="E1191" s="1" t="s">
        <v>666</v>
      </c>
      <c r="F1191" s="101" t="s">
        <v>685</v>
      </c>
      <c r="G1191" s="35" t="s">
        <v>331</v>
      </c>
      <c r="H1191" s="7">
        <f t="shared" si="54"/>
        <v>-117500</v>
      </c>
      <c r="I1191" s="30">
        <v>5</v>
      </c>
      <c r="K1191" t="s">
        <v>30</v>
      </c>
      <c r="M1191" s="2">
        <v>490</v>
      </c>
    </row>
    <row r="1192" spans="2:13" ht="12.75">
      <c r="B1192" s="273">
        <v>2500</v>
      </c>
      <c r="C1192" s="1" t="s">
        <v>30</v>
      </c>
      <c r="D1192" s="1" t="s">
        <v>20</v>
      </c>
      <c r="E1192" s="1" t="s">
        <v>666</v>
      </c>
      <c r="F1192" s="101" t="s">
        <v>686</v>
      </c>
      <c r="G1192" s="35" t="s">
        <v>333</v>
      </c>
      <c r="H1192" s="7">
        <f t="shared" si="54"/>
        <v>-120000</v>
      </c>
      <c r="I1192" s="30">
        <v>5</v>
      </c>
      <c r="K1192" t="s">
        <v>30</v>
      </c>
      <c r="M1192" s="2">
        <v>490</v>
      </c>
    </row>
    <row r="1193" spans="2:13" ht="12.75">
      <c r="B1193" s="273">
        <v>2500</v>
      </c>
      <c r="C1193" s="1" t="s">
        <v>30</v>
      </c>
      <c r="D1193" s="1" t="s">
        <v>20</v>
      </c>
      <c r="E1193" s="1" t="s">
        <v>666</v>
      </c>
      <c r="F1193" s="101" t="s">
        <v>687</v>
      </c>
      <c r="G1193" s="35" t="s">
        <v>335</v>
      </c>
      <c r="H1193" s="7">
        <f t="shared" si="54"/>
        <v>-122500</v>
      </c>
      <c r="I1193" s="30">
        <v>5</v>
      </c>
      <c r="K1193" t="s">
        <v>30</v>
      </c>
      <c r="M1193" s="2">
        <v>490</v>
      </c>
    </row>
    <row r="1194" spans="2:13" ht="12.75">
      <c r="B1194" s="273">
        <v>2500</v>
      </c>
      <c r="C1194" s="20" t="s">
        <v>30</v>
      </c>
      <c r="D1194" s="20" t="s">
        <v>20</v>
      </c>
      <c r="E1194" s="1" t="s">
        <v>688</v>
      </c>
      <c r="F1194" s="101" t="s">
        <v>689</v>
      </c>
      <c r="G1194" s="35" t="s">
        <v>419</v>
      </c>
      <c r="H1194" s="7">
        <f t="shared" si="54"/>
        <v>-125000</v>
      </c>
      <c r="I1194" s="30">
        <v>5</v>
      </c>
      <c r="K1194" t="s">
        <v>30</v>
      </c>
      <c r="M1194" s="2">
        <v>490</v>
      </c>
    </row>
    <row r="1195" spans="2:13" ht="12.75">
      <c r="B1195" s="273">
        <v>2500</v>
      </c>
      <c r="C1195" s="20" t="s">
        <v>30</v>
      </c>
      <c r="D1195" s="20" t="s">
        <v>20</v>
      </c>
      <c r="E1195" s="1" t="s">
        <v>688</v>
      </c>
      <c r="F1195" s="101" t="s">
        <v>690</v>
      </c>
      <c r="G1195" s="35" t="s">
        <v>421</v>
      </c>
      <c r="H1195" s="7">
        <f t="shared" si="54"/>
        <v>-127500</v>
      </c>
      <c r="I1195" s="30">
        <v>5</v>
      </c>
      <c r="K1195" t="s">
        <v>30</v>
      </c>
      <c r="M1195" s="2">
        <v>490</v>
      </c>
    </row>
    <row r="1196" spans="1:13" ht="12.75">
      <c r="A1196" s="20"/>
      <c r="B1196" s="171">
        <v>2500</v>
      </c>
      <c r="C1196" s="1" t="s">
        <v>30</v>
      </c>
      <c r="D1196" s="20" t="s">
        <v>20</v>
      </c>
      <c r="E1196" s="20" t="s">
        <v>688</v>
      </c>
      <c r="F1196" s="101" t="s">
        <v>691</v>
      </c>
      <c r="G1196" s="38" t="s">
        <v>164</v>
      </c>
      <c r="H1196" s="7">
        <f t="shared" si="54"/>
        <v>-130000</v>
      </c>
      <c r="I1196" s="30">
        <v>5</v>
      </c>
      <c r="J1196" s="23"/>
      <c r="K1196" t="s">
        <v>30</v>
      </c>
      <c r="L1196" s="23"/>
      <c r="M1196" s="2">
        <v>490</v>
      </c>
    </row>
    <row r="1197" spans="2:13" ht="12.75">
      <c r="B1197" s="273">
        <v>2500</v>
      </c>
      <c r="C1197" s="1" t="s">
        <v>30</v>
      </c>
      <c r="D1197" s="20" t="s">
        <v>20</v>
      </c>
      <c r="E1197" s="1" t="s">
        <v>688</v>
      </c>
      <c r="F1197" s="101" t="s">
        <v>692</v>
      </c>
      <c r="G1197" s="35" t="s">
        <v>166</v>
      </c>
      <c r="H1197" s="7">
        <f t="shared" si="54"/>
        <v>-132500</v>
      </c>
      <c r="I1197" s="30">
        <v>5</v>
      </c>
      <c r="K1197" t="s">
        <v>30</v>
      </c>
      <c r="M1197" s="2">
        <v>490</v>
      </c>
    </row>
    <row r="1198" spans="2:13" ht="12.75">
      <c r="B1198" s="273">
        <v>2500</v>
      </c>
      <c r="C1198" s="1" t="s">
        <v>30</v>
      </c>
      <c r="D1198" s="20" t="s">
        <v>20</v>
      </c>
      <c r="E1198" s="1" t="s">
        <v>688</v>
      </c>
      <c r="F1198" s="101" t="s">
        <v>693</v>
      </c>
      <c r="G1198" s="35" t="s">
        <v>186</v>
      </c>
      <c r="H1198" s="7">
        <f t="shared" si="54"/>
        <v>-135000</v>
      </c>
      <c r="I1198" s="30">
        <v>5</v>
      </c>
      <c r="K1198" t="s">
        <v>30</v>
      </c>
      <c r="M1198" s="2">
        <v>490</v>
      </c>
    </row>
    <row r="1199" spans="2:13" ht="12.75">
      <c r="B1199" s="273">
        <v>2500</v>
      </c>
      <c r="C1199" s="1" t="s">
        <v>30</v>
      </c>
      <c r="D1199" s="20" t="s">
        <v>20</v>
      </c>
      <c r="E1199" s="1" t="s">
        <v>688</v>
      </c>
      <c r="F1199" s="101" t="s">
        <v>694</v>
      </c>
      <c r="G1199" s="35" t="s">
        <v>193</v>
      </c>
      <c r="H1199" s="7">
        <f t="shared" si="54"/>
        <v>-137500</v>
      </c>
      <c r="I1199" s="30">
        <v>5</v>
      </c>
      <c r="K1199" t="s">
        <v>30</v>
      </c>
      <c r="M1199" s="2">
        <v>490</v>
      </c>
    </row>
    <row r="1200" spans="2:13" ht="12.75">
      <c r="B1200" s="273">
        <v>2500</v>
      </c>
      <c r="C1200" s="1" t="s">
        <v>30</v>
      </c>
      <c r="D1200" s="1" t="s">
        <v>20</v>
      </c>
      <c r="E1200" s="1" t="s">
        <v>688</v>
      </c>
      <c r="F1200" s="101" t="s">
        <v>695</v>
      </c>
      <c r="G1200" s="35" t="s">
        <v>447</v>
      </c>
      <c r="H1200" s="7">
        <f t="shared" si="54"/>
        <v>-140000</v>
      </c>
      <c r="I1200" s="30">
        <v>5</v>
      </c>
      <c r="K1200" t="s">
        <v>30</v>
      </c>
      <c r="M1200" s="2">
        <v>490</v>
      </c>
    </row>
    <row r="1201" spans="2:13" ht="12.75">
      <c r="B1201" s="273">
        <v>2500</v>
      </c>
      <c r="C1201" s="1" t="s">
        <v>30</v>
      </c>
      <c r="D1201" s="1" t="s">
        <v>20</v>
      </c>
      <c r="E1201" s="1" t="s">
        <v>688</v>
      </c>
      <c r="F1201" s="101" t="s">
        <v>696</v>
      </c>
      <c r="G1201" s="35" t="s">
        <v>242</v>
      </c>
      <c r="H1201" s="7">
        <f t="shared" si="54"/>
        <v>-142500</v>
      </c>
      <c r="I1201" s="30">
        <v>5</v>
      </c>
      <c r="K1201" t="s">
        <v>30</v>
      </c>
      <c r="M1201" s="2">
        <v>490</v>
      </c>
    </row>
    <row r="1202" spans="2:13" ht="12.75">
      <c r="B1202" s="273">
        <v>2500</v>
      </c>
      <c r="C1202" s="1" t="s">
        <v>30</v>
      </c>
      <c r="D1202" s="1" t="s">
        <v>20</v>
      </c>
      <c r="E1202" s="1" t="s">
        <v>688</v>
      </c>
      <c r="F1202" s="101" t="s">
        <v>697</v>
      </c>
      <c r="G1202" s="35" t="s">
        <v>50</v>
      </c>
      <c r="H1202" s="7">
        <f t="shared" si="54"/>
        <v>-145000</v>
      </c>
      <c r="I1202" s="30">
        <v>5</v>
      </c>
      <c r="K1202" t="s">
        <v>30</v>
      </c>
      <c r="M1202" s="2">
        <v>490</v>
      </c>
    </row>
    <row r="1203" spans="2:13" ht="12.75">
      <c r="B1203" s="273">
        <v>2500</v>
      </c>
      <c r="C1203" s="1" t="s">
        <v>30</v>
      </c>
      <c r="D1203" s="1" t="s">
        <v>20</v>
      </c>
      <c r="E1203" s="1" t="s">
        <v>688</v>
      </c>
      <c r="F1203" s="101" t="s">
        <v>698</v>
      </c>
      <c r="G1203" s="35" t="s">
        <v>286</v>
      </c>
      <c r="H1203" s="7">
        <f t="shared" si="54"/>
        <v>-147500</v>
      </c>
      <c r="I1203" s="30">
        <v>5</v>
      </c>
      <c r="K1203" t="s">
        <v>30</v>
      </c>
      <c r="M1203" s="2">
        <v>490</v>
      </c>
    </row>
    <row r="1204" spans="2:13" ht="12.75">
      <c r="B1204" s="273">
        <v>2500</v>
      </c>
      <c r="C1204" s="1" t="s">
        <v>30</v>
      </c>
      <c r="D1204" s="1" t="s">
        <v>20</v>
      </c>
      <c r="E1204" s="1" t="s">
        <v>688</v>
      </c>
      <c r="F1204" s="101" t="s">
        <v>699</v>
      </c>
      <c r="G1204" s="35" t="s">
        <v>288</v>
      </c>
      <c r="H1204" s="7">
        <f t="shared" si="54"/>
        <v>-150000</v>
      </c>
      <c r="I1204" s="30">
        <v>5</v>
      </c>
      <c r="K1204" t="s">
        <v>30</v>
      </c>
      <c r="M1204" s="2">
        <v>490</v>
      </c>
    </row>
    <row r="1205" spans="2:13" ht="12.75">
      <c r="B1205" s="273">
        <v>2500</v>
      </c>
      <c r="C1205" s="1" t="s">
        <v>30</v>
      </c>
      <c r="D1205" s="1" t="s">
        <v>20</v>
      </c>
      <c r="E1205" s="1" t="s">
        <v>688</v>
      </c>
      <c r="F1205" s="101" t="s">
        <v>700</v>
      </c>
      <c r="G1205" s="35" t="s">
        <v>290</v>
      </c>
      <c r="H1205" s="7">
        <f t="shared" si="54"/>
        <v>-152500</v>
      </c>
      <c r="I1205" s="30">
        <v>5</v>
      </c>
      <c r="K1205" t="s">
        <v>30</v>
      </c>
      <c r="M1205" s="2">
        <v>490</v>
      </c>
    </row>
    <row r="1206" spans="2:13" ht="12.75">
      <c r="B1206" s="273">
        <v>2500</v>
      </c>
      <c r="C1206" s="1" t="s">
        <v>30</v>
      </c>
      <c r="D1206" s="1" t="s">
        <v>20</v>
      </c>
      <c r="E1206" s="1" t="s">
        <v>688</v>
      </c>
      <c r="F1206" s="101" t="s">
        <v>701</v>
      </c>
      <c r="G1206" s="35" t="s">
        <v>290</v>
      </c>
      <c r="H1206" s="7">
        <f t="shared" si="54"/>
        <v>-155000</v>
      </c>
      <c r="I1206" s="30">
        <v>5</v>
      </c>
      <c r="K1206" t="s">
        <v>30</v>
      </c>
      <c r="M1206" s="2">
        <v>490</v>
      </c>
    </row>
    <row r="1207" spans="2:13" ht="12.75">
      <c r="B1207" s="273">
        <v>2500</v>
      </c>
      <c r="C1207" s="1" t="s">
        <v>30</v>
      </c>
      <c r="D1207" s="1" t="s">
        <v>20</v>
      </c>
      <c r="E1207" s="1" t="s">
        <v>688</v>
      </c>
      <c r="F1207" s="101" t="s">
        <v>702</v>
      </c>
      <c r="G1207" s="35" t="s">
        <v>301</v>
      </c>
      <c r="H1207" s="7">
        <f t="shared" si="54"/>
        <v>-157500</v>
      </c>
      <c r="I1207" s="30">
        <v>5</v>
      </c>
      <c r="K1207" t="s">
        <v>30</v>
      </c>
      <c r="M1207" s="2">
        <v>490</v>
      </c>
    </row>
    <row r="1208" spans="2:13" ht="12.75">
      <c r="B1208" s="273">
        <v>2500</v>
      </c>
      <c r="C1208" s="1" t="s">
        <v>30</v>
      </c>
      <c r="D1208" s="1" t="s">
        <v>20</v>
      </c>
      <c r="E1208" s="1" t="s">
        <v>688</v>
      </c>
      <c r="F1208" s="101" t="s">
        <v>703</v>
      </c>
      <c r="G1208" s="35" t="s">
        <v>325</v>
      </c>
      <c r="H1208" s="7">
        <f t="shared" si="54"/>
        <v>-160000</v>
      </c>
      <c r="I1208" s="30">
        <v>5</v>
      </c>
      <c r="K1208" t="s">
        <v>30</v>
      </c>
      <c r="M1208" s="2">
        <v>490</v>
      </c>
    </row>
    <row r="1209" spans="2:13" ht="12.75">
      <c r="B1209" s="273">
        <v>2500</v>
      </c>
      <c r="C1209" s="1" t="s">
        <v>30</v>
      </c>
      <c r="D1209" s="1" t="s">
        <v>20</v>
      </c>
      <c r="E1209" s="1" t="s">
        <v>688</v>
      </c>
      <c r="F1209" s="101" t="s">
        <v>704</v>
      </c>
      <c r="G1209" s="35" t="s">
        <v>327</v>
      </c>
      <c r="H1209" s="7">
        <f t="shared" si="54"/>
        <v>-162500</v>
      </c>
      <c r="I1209" s="30">
        <v>5</v>
      </c>
      <c r="K1209" t="s">
        <v>30</v>
      </c>
      <c r="M1209" s="2">
        <v>490</v>
      </c>
    </row>
    <row r="1210" spans="2:13" ht="12.75">
      <c r="B1210" s="273">
        <v>2500</v>
      </c>
      <c r="C1210" s="1" t="s">
        <v>30</v>
      </c>
      <c r="D1210" s="1" t="s">
        <v>20</v>
      </c>
      <c r="E1210" s="1" t="s">
        <v>688</v>
      </c>
      <c r="F1210" s="101" t="s">
        <v>705</v>
      </c>
      <c r="G1210" s="35" t="s">
        <v>331</v>
      </c>
      <c r="H1210" s="7">
        <f t="shared" si="54"/>
        <v>-165000</v>
      </c>
      <c r="I1210" s="30">
        <v>5</v>
      </c>
      <c r="K1210" t="s">
        <v>30</v>
      </c>
      <c r="M1210" s="2">
        <v>490</v>
      </c>
    </row>
    <row r="1211" spans="2:13" ht="12.75">
      <c r="B1211" s="273">
        <v>7500</v>
      </c>
      <c r="C1211" s="1" t="s">
        <v>30</v>
      </c>
      <c r="D1211" s="1" t="s">
        <v>20</v>
      </c>
      <c r="E1211" s="1" t="s">
        <v>688</v>
      </c>
      <c r="F1211" s="101" t="s">
        <v>706</v>
      </c>
      <c r="G1211" s="35" t="s">
        <v>333</v>
      </c>
      <c r="H1211" s="7">
        <f>H1210-B1211</f>
        <v>-172500</v>
      </c>
      <c r="I1211" s="30">
        <v>15</v>
      </c>
      <c r="K1211" t="s">
        <v>30</v>
      </c>
      <c r="M1211" s="2">
        <v>490</v>
      </c>
    </row>
    <row r="1212" spans="2:13" ht="12.75">
      <c r="B1212" s="273">
        <v>5000</v>
      </c>
      <c r="C1212" s="1" t="s">
        <v>30</v>
      </c>
      <c r="D1212" s="1" t="s">
        <v>20</v>
      </c>
      <c r="E1212" s="1" t="s">
        <v>688</v>
      </c>
      <c r="F1212" s="101" t="s">
        <v>707</v>
      </c>
      <c r="G1212" s="35" t="s">
        <v>335</v>
      </c>
      <c r="H1212" s="7">
        <f>H1211-B1212</f>
        <v>-177500</v>
      </c>
      <c r="I1212" s="30">
        <v>10</v>
      </c>
      <c r="K1212" t="s">
        <v>30</v>
      </c>
      <c r="M1212" s="2">
        <v>490</v>
      </c>
    </row>
    <row r="1213" spans="1:13" s="75" customFormat="1" ht="12.75">
      <c r="A1213" s="19"/>
      <c r="B1213" s="275">
        <f>SUM(B1153:B1212)</f>
        <v>177500</v>
      </c>
      <c r="C1213" s="19" t="s">
        <v>30</v>
      </c>
      <c r="D1213" s="19"/>
      <c r="E1213" s="19"/>
      <c r="F1213" s="98"/>
      <c r="G1213" s="26"/>
      <c r="H1213" s="73">
        <v>0</v>
      </c>
      <c r="I1213" s="74">
        <f>+B1213/M1213</f>
        <v>362.2448979591837</v>
      </c>
      <c r="M1213" s="2">
        <v>490</v>
      </c>
    </row>
    <row r="1214" spans="2:13" ht="12.75">
      <c r="B1214" s="273"/>
      <c r="H1214" s="7">
        <f>H1213-B1214</f>
        <v>0</v>
      </c>
      <c r="I1214" s="30">
        <f>+B1214/M1214</f>
        <v>0</v>
      </c>
      <c r="M1214" s="2">
        <v>490</v>
      </c>
    </row>
    <row r="1215" spans="2:13" ht="12.75">
      <c r="B1215" s="273"/>
      <c r="H1215" s="7">
        <f>H1214-B1215</f>
        <v>0</v>
      </c>
      <c r="I1215" s="30">
        <f>+B1215/M1215</f>
        <v>0</v>
      </c>
      <c r="M1215" s="2">
        <v>490</v>
      </c>
    </row>
    <row r="1216" spans="2:13" ht="12.75">
      <c r="B1216" s="273">
        <v>250</v>
      </c>
      <c r="C1216" s="1" t="s">
        <v>708</v>
      </c>
      <c r="D1216" s="20" t="s">
        <v>709</v>
      </c>
      <c r="E1216" s="1" t="s">
        <v>1</v>
      </c>
      <c r="F1216" s="101" t="s">
        <v>710</v>
      </c>
      <c r="G1216" s="35" t="s">
        <v>193</v>
      </c>
      <c r="H1216" s="7">
        <f>H1215-B1216</f>
        <v>-250</v>
      </c>
      <c r="I1216" s="30">
        <f>+B1216/M1216</f>
        <v>0.5102040816326531</v>
      </c>
      <c r="K1216" s="23" t="s">
        <v>688</v>
      </c>
      <c r="M1216" s="2">
        <v>490</v>
      </c>
    </row>
    <row r="1217" spans="1:13" s="75" customFormat="1" ht="12.75">
      <c r="A1217" s="19"/>
      <c r="B1217" s="275">
        <f>SUM(B1216)</f>
        <v>250</v>
      </c>
      <c r="C1217" s="19" t="s">
        <v>83</v>
      </c>
      <c r="D1217" s="19"/>
      <c r="E1217" s="19"/>
      <c r="F1217" s="98"/>
      <c r="G1217" s="26"/>
      <c r="H1217" s="73">
        <v>0</v>
      </c>
      <c r="I1217" s="74">
        <f aca="true" t="shared" si="55" ref="I1217:I1280">+B1217/M1217</f>
        <v>0.5102040816326531</v>
      </c>
      <c r="M1217" s="2">
        <v>490</v>
      </c>
    </row>
    <row r="1218" spans="2:13" ht="12.75">
      <c r="B1218" s="273"/>
      <c r="C1218" s="20"/>
      <c r="D1218" s="20"/>
      <c r="H1218" s="7">
        <f aca="true" t="shared" si="56" ref="H1218:H1281">H1217-B1218</f>
        <v>0</v>
      </c>
      <c r="I1218" s="30">
        <f t="shared" si="55"/>
        <v>0</v>
      </c>
      <c r="M1218" s="2">
        <v>490</v>
      </c>
    </row>
    <row r="1219" spans="2:13" ht="12.75">
      <c r="B1219" s="273"/>
      <c r="D1219" s="20"/>
      <c r="H1219" s="7">
        <f t="shared" si="56"/>
        <v>0</v>
      </c>
      <c r="I1219" s="30">
        <f t="shared" si="55"/>
        <v>0</v>
      </c>
      <c r="M1219" s="2">
        <v>490</v>
      </c>
    </row>
    <row r="1220" spans="1:13" ht="12.75">
      <c r="A1220" s="20"/>
      <c r="B1220" s="171">
        <v>1000</v>
      </c>
      <c r="C1220" s="20" t="s">
        <v>177</v>
      </c>
      <c r="D1220" s="20" t="s">
        <v>709</v>
      </c>
      <c r="E1220" s="20" t="s">
        <v>963</v>
      </c>
      <c r="F1220" s="101" t="s">
        <v>711</v>
      </c>
      <c r="G1220" s="38" t="s">
        <v>162</v>
      </c>
      <c r="H1220" s="7">
        <f t="shared" si="56"/>
        <v>-1000</v>
      </c>
      <c r="I1220" s="30">
        <f>+B1220/M1220</f>
        <v>2.0408163265306123</v>
      </c>
      <c r="J1220" s="23"/>
      <c r="K1220" s="23" t="s">
        <v>688</v>
      </c>
      <c r="L1220" s="23"/>
      <c r="M1220" s="2">
        <v>490</v>
      </c>
    </row>
    <row r="1221" spans="2:14" ht="12.75">
      <c r="B1221" s="273">
        <v>1200</v>
      </c>
      <c r="C1221" s="20" t="s">
        <v>177</v>
      </c>
      <c r="D1221" s="20" t="s">
        <v>709</v>
      </c>
      <c r="E1221" s="1" t="s">
        <v>963</v>
      </c>
      <c r="F1221" s="101" t="s">
        <v>711</v>
      </c>
      <c r="G1221" s="35" t="s">
        <v>419</v>
      </c>
      <c r="H1221" s="7">
        <f t="shared" si="56"/>
        <v>-2200</v>
      </c>
      <c r="I1221" s="30">
        <f t="shared" si="55"/>
        <v>2.4489795918367347</v>
      </c>
      <c r="K1221" s="23" t="s">
        <v>688</v>
      </c>
      <c r="M1221" s="2">
        <v>490</v>
      </c>
      <c r="N1221" s="297">
        <v>500</v>
      </c>
    </row>
    <row r="1222" spans="2:13" ht="12.75">
      <c r="B1222" s="273">
        <v>900</v>
      </c>
      <c r="C1222" s="1" t="s">
        <v>177</v>
      </c>
      <c r="D1222" s="20" t="s">
        <v>709</v>
      </c>
      <c r="E1222" s="1" t="s">
        <v>963</v>
      </c>
      <c r="F1222" s="101" t="s">
        <v>711</v>
      </c>
      <c r="G1222" s="35" t="s">
        <v>421</v>
      </c>
      <c r="H1222" s="7">
        <f t="shared" si="56"/>
        <v>-3100</v>
      </c>
      <c r="I1222" s="30">
        <f t="shared" si="55"/>
        <v>1.836734693877551</v>
      </c>
      <c r="K1222" s="23" t="s">
        <v>688</v>
      </c>
      <c r="M1222" s="2">
        <v>490</v>
      </c>
    </row>
    <row r="1223" spans="2:13" ht="12.75">
      <c r="B1223" s="273">
        <v>900</v>
      </c>
      <c r="C1223" s="1" t="s">
        <v>177</v>
      </c>
      <c r="D1223" s="20" t="s">
        <v>709</v>
      </c>
      <c r="E1223" s="1" t="s">
        <v>963</v>
      </c>
      <c r="F1223" s="101" t="s">
        <v>711</v>
      </c>
      <c r="G1223" s="35" t="s">
        <v>31</v>
      </c>
      <c r="H1223" s="7">
        <f t="shared" si="56"/>
        <v>-4000</v>
      </c>
      <c r="I1223" s="30">
        <f t="shared" si="55"/>
        <v>1.836734693877551</v>
      </c>
      <c r="K1223" s="23" t="s">
        <v>688</v>
      </c>
      <c r="M1223" s="2">
        <v>490</v>
      </c>
    </row>
    <row r="1224" spans="2:13" ht="12.75">
      <c r="B1224" s="307">
        <v>800</v>
      </c>
      <c r="C1224" s="288" t="s">
        <v>177</v>
      </c>
      <c r="D1224" s="20" t="s">
        <v>709</v>
      </c>
      <c r="E1224" s="288" t="s">
        <v>963</v>
      </c>
      <c r="F1224" s="101" t="s">
        <v>711</v>
      </c>
      <c r="G1224" s="35" t="s">
        <v>166</v>
      </c>
      <c r="H1224" s="7">
        <f t="shared" si="56"/>
        <v>-4800</v>
      </c>
      <c r="I1224" s="30">
        <f t="shared" si="55"/>
        <v>1.6326530612244898</v>
      </c>
      <c r="J1224" s="289"/>
      <c r="K1224" s="23" t="s">
        <v>688</v>
      </c>
      <c r="L1224" s="289"/>
      <c r="M1224" s="2">
        <v>490</v>
      </c>
    </row>
    <row r="1225" spans="2:13" ht="12.75">
      <c r="B1225" s="273">
        <v>800</v>
      </c>
      <c r="C1225" s="1" t="s">
        <v>177</v>
      </c>
      <c r="D1225" s="20" t="s">
        <v>709</v>
      </c>
      <c r="E1225" s="1" t="s">
        <v>963</v>
      </c>
      <c r="F1225" s="101" t="s">
        <v>711</v>
      </c>
      <c r="G1225" s="35" t="s">
        <v>186</v>
      </c>
      <c r="H1225" s="7">
        <f t="shared" si="56"/>
        <v>-5600</v>
      </c>
      <c r="I1225" s="30">
        <f t="shared" si="55"/>
        <v>1.6326530612244898</v>
      </c>
      <c r="K1225" s="23" t="s">
        <v>688</v>
      </c>
      <c r="M1225" s="2">
        <v>490</v>
      </c>
    </row>
    <row r="1226" spans="2:13" ht="12.75">
      <c r="B1226" s="273">
        <v>1000</v>
      </c>
      <c r="C1226" s="1" t="s">
        <v>177</v>
      </c>
      <c r="D1226" s="20" t="s">
        <v>709</v>
      </c>
      <c r="E1226" s="1" t="s">
        <v>963</v>
      </c>
      <c r="F1226" s="101" t="s">
        <v>711</v>
      </c>
      <c r="G1226" s="35" t="s">
        <v>193</v>
      </c>
      <c r="H1226" s="7">
        <f t="shared" si="56"/>
        <v>-6600</v>
      </c>
      <c r="I1226" s="30">
        <f t="shared" si="55"/>
        <v>2.0408163265306123</v>
      </c>
      <c r="K1226" s="23" t="s">
        <v>688</v>
      </c>
      <c r="M1226" s="2">
        <v>490</v>
      </c>
    </row>
    <row r="1227" spans="2:13" ht="12.75">
      <c r="B1227" s="273">
        <v>1300</v>
      </c>
      <c r="C1227" s="1" t="s">
        <v>177</v>
      </c>
      <c r="D1227" s="20" t="s">
        <v>709</v>
      </c>
      <c r="E1227" s="1" t="s">
        <v>963</v>
      </c>
      <c r="F1227" s="101" t="s">
        <v>711</v>
      </c>
      <c r="G1227" s="35" t="s">
        <v>447</v>
      </c>
      <c r="H1227" s="7">
        <f t="shared" si="56"/>
        <v>-7900</v>
      </c>
      <c r="I1227" s="30">
        <f t="shared" si="55"/>
        <v>2.6530612244897958</v>
      </c>
      <c r="K1227" s="23" t="s">
        <v>688</v>
      </c>
      <c r="M1227" s="2">
        <v>490</v>
      </c>
    </row>
    <row r="1228" spans="2:13" ht="12.75">
      <c r="B1228" s="273">
        <v>1000</v>
      </c>
      <c r="C1228" s="1" t="s">
        <v>177</v>
      </c>
      <c r="D1228" s="20" t="s">
        <v>709</v>
      </c>
      <c r="E1228" s="1" t="s">
        <v>963</v>
      </c>
      <c r="F1228" s="101" t="s">
        <v>711</v>
      </c>
      <c r="G1228" s="35" t="s">
        <v>242</v>
      </c>
      <c r="H1228" s="7">
        <f t="shared" si="56"/>
        <v>-8900</v>
      </c>
      <c r="I1228" s="30">
        <f t="shared" si="55"/>
        <v>2.0408163265306123</v>
      </c>
      <c r="K1228" s="23" t="s">
        <v>688</v>
      </c>
      <c r="M1228" s="2">
        <v>490</v>
      </c>
    </row>
    <row r="1229" spans="2:13" ht="12.75">
      <c r="B1229" s="273">
        <v>1000</v>
      </c>
      <c r="C1229" s="1" t="s">
        <v>177</v>
      </c>
      <c r="D1229" s="20" t="s">
        <v>709</v>
      </c>
      <c r="E1229" s="1" t="s">
        <v>963</v>
      </c>
      <c r="F1229" s="101" t="s">
        <v>711</v>
      </c>
      <c r="G1229" s="35" t="s">
        <v>244</v>
      </c>
      <c r="H1229" s="7">
        <f t="shared" si="56"/>
        <v>-9900</v>
      </c>
      <c r="I1229" s="30">
        <f t="shared" si="55"/>
        <v>2.0408163265306123</v>
      </c>
      <c r="K1229" s="23" t="s">
        <v>688</v>
      </c>
      <c r="M1229" s="2">
        <v>490</v>
      </c>
    </row>
    <row r="1230" spans="2:13" ht="12.75">
      <c r="B1230" s="273">
        <v>1000</v>
      </c>
      <c r="C1230" s="1" t="s">
        <v>177</v>
      </c>
      <c r="D1230" s="1" t="s">
        <v>709</v>
      </c>
      <c r="E1230" s="1" t="s">
        <v>963</v>
      </c>
      <c r="F1230" s="101" t="s">
        <v>711</v>
      </c>
      <c r="G1230" s="35" t="s">
        <v>50</v>
      </c>
      <c r="H1230" s="7">
        <f t="shared" si="56"/>
        <v>-10900</v>
      </c>
      <c r="I1230" s="30">
        <f t="shared" si="55"/>
        <v>2.0408163265306123</v>
      </c>
      <c r="K1230" s="23" t="s">
        <v>688</v>
      </c>
      <c r="M1230" s="2">
        <v>490</v>
      </c>
    </row>
    <row r="1231" spans="2:13" ht="12.75">
      <c r="B1231" s="273">
        <v>1000</v>
      </c>
      <c r="C1231" s="1" t="s">
        <v>177</v>
      </c>
      <c r="D1231" s="1" t="s">
        <v>709</v>
      </c>
      <c r="E1231" s="1" t="s">
        <v>963</v>
      </c>
      <c r="F1231" s="101" t="s">
        <v>711</v>
      </c>
      <c r="G1231" s="35" t="s">
        <v>250</v>
      </c>
      <c r="H1231" s="7">
        <f t="shared" si="56"/>
        <v>-11900</v>
      </c>
      <c r="I1231" s="30">
        <f t="shared" si="55"/>
        <v>2.0408163265306123</v>
      </c>
      <c r="K1231" s="23" t="s">
        <v>688</v>
      </c>
      <c r="M1231" s="2">
        <v>490</v>
      </c>
    </row>
    <row r="1232" spans="2:13" ht="12.75">
      <c r="B1232" s="273">
        <v>1200</v>
      </c>
      <c r="C1232" s="1" t="s">
        <v>177</v>
      </c>
      <c r="D1232" s="1" t="s">
        <v>709</v>
      </c>
      <c r="E1232" s="1" t="s">
        <v>963</v>
      </c>
      <c r="F1232" s="101" t="s">
        <v>711</v>
      </c>
      <c r="G1232" s="35" t="s">
        <v>257</v>
      </c>
      <c r="H1232" s="7">
        <f t="shared" si="56"/>
        <v>-13100</v>
      </c>
      <c r="I1232" s="30">
        <f t="shared" si="55"/>
        <v>2.4489795918367347</v>
      </c>
      <c r="K1232" s="23" t="s">
        <v>688</v>
      </c>
      <c r="M1232" s="2">
        <v>490</v>
      </c>
    </row>
    <row r="1233" spans="2:13" ht="12.75">
      <c r="B1233" s="273">
        <v>1000</v>
      </c>
      <c r="C1233" s="1" t="s">
        <v>177</v>
      </c>
      <c r="D1233" s="1" t="s">
        <v>709</v>
      </c>
      <c r="E1233" s="1" t="s">
        <v>963</v>
      </c>
      <c r="F1233" s="101" t="s">
        <v>711</v>
      </c>
      <c r="G1233" s="35" t="s">
        <v>286</v>
      </c>
      <c r="H1233" s="7">
        <f t="shared" si="56"/>
        <v>-14100</v>
      </c>
      <c r="I1233" s="30">
        <f t="shared" si="55"/>
        <v>2.0408163265306123</v>
      </c>
      <c r="K1233" s="23" t="s">
        <v>688</v>
      </c>
      <c r="M1233" s="2">
        <v>490</v>
      </c>
    </row>
    <row r="1234" spans="2:13" ht="12.75">
      <c r="B1234" s="273">
        <v>900</v>
      </c>
      <c r="C1234" s="1" t="s">
        <v>177</v>
      </c>
      <c r="D1234" s="1" t="s">
        <v>709</v>
      </c>
      <c r="E1234" s="1" t="s">
        <v>963</v>
      </c>
      <c r="F1234" s="101" t="s">
        <v>711</v>
      </c>
      <c r="G1234" s="35" t="s">
        <v>288</v>
      </c>
      <c r="H1234" s="7">
        <f t="shared" si="56"/>
        <v>-15000</v>
      </c>
      <c r="I1234" s="30">
        <f t="shared" si="55"/>
        <v>1.836734693877551</v>
      </c>
      <c r="K1234" s="23" t="s">
        <v>688</v>
      </c>
      <c r="M1234" s="2">
        <v>490</v>
      </c>
    </row>
    <row r="1235" spans="2:13" ht="12.75">
      <c r="B1235" s="273">
        <v>900</v>
      </c>
      <c r="C1235" s="1" t="s">
        <v>177</v>
      </c>
      <c r="D1235" s="1" t="s">
        <v>709</v>
      </c>
      <c r="E1235" s="1" t="s">
        <v>963</v>
      </c>
      <c r="F1235" s="101" t="s">
        <v>711</v>
      </c>
      <c r="G1235" s="35" t="s">
        <v>290</v>
      </c>
      <c r="H1235" s="7">
        <f t="shared" si="56"/>
        <v>-15900</v>
      </c>
      <c r="I1235" s="30">
        <f t="shared" si="55"/>
        <v>1.836734693877551</v>
      </c>
      <c r="K1235" s="23" t="s">
        <v>688</v>
      </c>
      <c r="M1235" s="2">
        <v>490</v>
      </c>
    </row>
    <row r="1236" spans="2:13" ht="12.75">
      <c r="B1236" s="273">
        <v>900</v>
      </c>
      <c r="C1236" s="1" t="s">
        <v>177</v>
      </c>
      <c r="D1236" s="1" t="s">
        <v>709</v>
      </c>
      <c r="E1236" s="1" t="s">
        <v>963</v>
      </c>
      <c r="F1236" s="101" t="s">
        <v>711</v>
      </c>
      <c r="G1236" s="35" t="s">
        <v>301</v>
      </c>
      <c r="H1236" s="7">
        <f t="shared" si="56"/>
        <v>-16800</v>
      </c>
      <c r="I1236" s="30">
        <f t="shared" si="55"/>
        <v>1.836734693877551</v>
      </c>
      <c r="K1236" s="23" t="s">
        <v>688</v>
      </c>
      <c r="M1236" s="2">
        <v>490</v>
      </c>
    </row>
    <row r="1237" spans="2:13" ht="12.75">
      <c r="B1237" s="273">
        <v>1300</v>
      </c>
      <c r="C1237" s="1" t="s">
        <v>177</v>
      </c>
      <c r="D1237" s="1" t="s">
        <v>709</v>
      </c>
      <c r="E1237" s="1" t="s">
        <v>963</v>
      </c>
      <c r="F1237" s="101" t="s">
        <v>711</v>
      </c>
      <c r="G1237" s="35" t="s">
        <v>325</v>
      </c>
      <c r="H1237" s="7">
        <f t="shared" si="56"/>
        <v>-18100</v>
      </c>
      <c r="I1237" s="30">
        <f t="shared" si="55"/>
        <v>2.6530612244897958</v>
      </c>
      <c r="K1237" s="23" t="s">
        <v>688</v>
      </c>
      <c r="M1237" s="2">
        <v>490</v>
      </c>
    </row>
    <row r="1238" spans="2:13" ht="12.75">
      <c r="B1238" s="273">
        <v>600</v>
      </c>
      <c r="C1238" s="1" t="s">
        <v>177</v>
      </c>
      <c r="D1238" s="1" t="s">
        <v>709</v>
      </c>
      <c r="E1238" s="1" t="s">
        <v>963</v>
      </c>
      <c r="F1238" s="101" t="s">
        <v>711</v>
      </c>
      <c r="G1238" s="35" t="s">
        <v>327</v>
      </c>
      <c r="H1238" s="7">
        <f t="shared" si="56"/>
        <v>-18700</v>
      </c>
      <c r="I1238" s="30">
        <f t="shared" si="55"/>
        <v>1.2244897959183674</v>
      </c>
      <c r="K1238" s="23" t="s">
        <v>688</v>
      </c>
      <c r="M1238" s="2">
        <v>490</v>
      </c>
    </row>
    <row r="1239" spans="2:13" ht="12.75">
      <c r="B1239" s="273">
        <v>1800</v>
      </c>
      <c r="C1239" s="1" t="s">
        <v>177</v>
      </c>
      <c r="D1239" s="1" t="s">
        <v>709</v>
      </c>
      <c r="E1239" s="1" t="s">
        <v>963</v>
      </c>
      <c r="F1239" s="101" t="s">
        <v>711</v>
      </c>
      <c r="G1239" s="35" t="s">
        <v>331</v>
      </c>
      <c r="H1239" s="7">
        <f t="shared" si="56"/>
        <v>-20500</v>
      </c>
      <c r="I1239" s="30">
        <f t="shared" si="55"/>
        <v>3.673469387755102</v>
      </c>
      <c r="K1239" s="23" t="s">
        <v>688</v>
      </c>
      <c r="M1239" s="2">
        <v>490</v>
      </c>
    </row>
    <row r="1240" spans="2:13" ht="12.75">
      <c r="B1240" s="273">
        <v>1400</v>
      </c>
      <c r="C1240" s="1" t="s">
        <v>177</v>
      </c>
      <c r="D1240" s="1" t="s">
        <v>709</v>
      </c>
      <c r="E1240" s="1" t="s">
        <v>963</v>
      </c>
      <c r="F1240" s="101" t="s">
        <v>711</v>
      </c>
      <c r="G1240" s="35" t="s">
        <v>344</v>
      </c>
      <c r="H1240" s="7">
        <f t="shared" si="56"/>
        <v>-21900</v>
      </c>
      <c r="I1240" s="30">
        <f t="shared" si="55"/>
        <v>2.857142857142857</v>
      </c>
      <c r="K1240" s="23" t="s">
        <v>688</v>
      </c>
      <c r="M1240" s="2">
        <v>490</v>
      </c>
    </row>
    <row r="1241" spans="2:13" ht="12.75">
      <c r="B1241" s="273">
        <v>1500</v>
      </c>
      <c r="C1241" s="1" t="s">
        <v>177</v>
      </c>
      <c r="D1241" s="1" t="s">
        <v>709</v>
      </c>
      <c r="E1241" s="1" t="s">
        <v>963</v>
      </c>
      <c r="F1241" s="101" t="s">
        <v>711</v>
      </c>
      <c r="G1241" s="35" t="s">
        <v>333</v>
      </c>
      <c r="H1241" s="7">
        <f t="shared" si="56"/>
        <v>-23400</v>
      </c>
      <c r="I1241" s="30">
        <f t="shared" si="55"/>
        <v>3.061224489795918</v>
      </c>
      <c r="K1241" s="23" t="s">
        <v>688</v>
      </c>
      <c r="M1241" s="2">
        <v>490</v>
      </c>
    </row>
    <row r="1242" spans="2:13" ht="12.75">
      <c r="B1242" s="273">
        <v>700</v>
      </c>
      <c r="C1242" s="1" t="s">
        <v>177</v>
      </c>
      <c r="D1242" s="1" t="s">
        <v>709</v>
      </c>
      <c r="E1242" s="1" t="s">
        <v>963</v>
      </c>
      <c r="F1242" s="101" t="s">
        <v>711</v>
      </c>
      <c r="G1242" s="38" t="s">
        <v>335</v>
      </c>
      <c r="H1242" s="7">
        <f t="shared" si="56"/>
        <v>-24100</v>
      </c>
      <c r="I1242" s="30">
        <f t="shared" si="55"/>
        <v>1.4285714285714286</v>
      </c>
      <c r="K1242" s="23" t="s">
        <v>688</v>
      </c>
      <c r="M1242" s="2">
        <v>490</v>
      </c>
    </row>
    <row r="1243" spans="2:13" ht="12.75">
      <c r="B1243" s="171">
        <v>1000</v>
      </c>
      <c r="C1243" s="20" t="s">
        <v>177</v>
      </c>
      <c r="D1243" s="20" t="s">
        <v>709</v>
      </c>
      <c r="E1243" s="20" t="s">
        <v>963</v>
      </c>
      <c r="F1243" s="101" t="s">
        <v>712</v>
      </c>
      <c r="G1243" s="38" t="s">
        <v>162</v>
      </c>
      <c r="H1243" s="7">
        <f t="shared" si="56"/>
        <v>-25100</v>
      </c>
      <c r="I1243" s="30">
        <f t="shared" si="55"/>
        <v>2.0408163265306123</v>
      </c>
      <c r="K1243" t="s">
        <v>666</v>
      </c>
      <c r="M1243" s="2">
        <v>490</v>
      </c>
    </row>
    <row r="1244" spans="1:13" ht="12.75">
      <c r="A1244" s="20"/>
      <c r="B1244" s="171">
        <v>1000</v>
      </c>
      <c r="C1244" s="20" t="s">
        <v>177</v>
      </c>
      <c r="D1244" s="20" t="s">
        <v>709</v>
      </c>
      <c r="E1244" s="20" t="s">
        <v>963</v>
      </c>
      <c r="F1244" s="101" t="s">
        <v>712</v>
      </c>
      <c r="G1244" s="38" t="s">
        <v>419</v>
      </c>
      <c r="H1244" s="7">
        <f t="shared" si="56"/>
        <v>-26100</v>
      </c>
      <c r="I1244" s="30">
        <f t="shared" si="55"/>
        <v>2.0408163265306123</v>
      </c>
      <c r="J1244" s="23"/>
      <c r="K1244" t="s">
        <v>666</v>
      </c>
      <c r="L1244" s="23"/>
      <c r="M1244" s="2">
        <v>490</v>
      </c>
    </row>
    <row r="1245" spans="2:13" ht="12.75">
      <c r="B1245" s="273">
        <v>1000</v>
      </c>
      <c r="C1245" s="20" t="s">
        <v>177</v>
      </c>
      <c r="D1245" s="20" t="s">
        <v>709</v>
      </c>
      <c r="E1245" s="1" t="s">
        <v>963</v>
      </c>
      <c r="F1245" s="101" t="s">
        <v>712</v>
      </c>
      <c r="G1245" s="38" t="s">
        <v>421</v>
      </c>
      <c r="H1245" s="7">
        <f t="shared" si="56"/>
        <v>-27100</v>
      </c>
      <c r="I1245" s="30">
        <f t="shared" si="55"/>
        <v>2.0408163265306123</v>
      </c>
      <c r="K1245" t="s">
        <v>666</v>
      </c>
      <c r="M1245" s="2">
        <v>490</v>
      </c>
    </row>
    <row r="1246" spans="2:13" ht="12.75">
      <c r="B1246" s="273">
        <v>1500</v>
      </c>
      <c r="C1246" s="1" t="s">
        <v>177</v>
      </c>
      <c r="D1246" s="20" t="s">
        <v>709</v>
      </c>
      <c r="E1246" s="1" t="s">
        <v>963</v>
      </c>
      <c r="F1246" s="101" t="s">
        <v>712</v>
      </c>
      <c r="G1246" s="38" t="s">
        <v>164</v>
      </c>
      <c r="H1246" s="7">
        <f t="shared" si="56"/>
        <v>-28600</v>
      </c>
      <c r="I1246" s="30">
        <f t="shared" si="55"/>
        <v>3.061224489795918</v>
      </c>
      <c r="K1246" t="s">
        <v>666</v>
      </c>
      <c r="M1246" s="2">
        <v>490</v>
      </c>
    </row>
    <row r="1247" spans="2:13" ht="12.75">
      <c r="B1247" s="273">
        <v>1000</v>
      </c>
      <c r="C1247" s="1" t="s">
        <v>177</v>
      </c>
      <c r="D1247" s="20" t="s">
        <v>709</v>
      </c>
      <c r="E1247" s="1" t="s">
        <v>963</v>
      </c>
      <c r="F1247" s="101" t="s">
        <v>712</v>
      </c>
      <c r="G1247" s="38" t="s">
        <v>31</v>
      </c>
      <c r="H1247" s="7">
        <f t="shared" si="56"/>
        <v>-29600</v>
      </c>
      <c r="I1247" s="30">
        <f t="shared" si="55"/>
        <v>2.0408163265306123</v>
      </c>
      <c r="K1247" t="s">
        <v>666</v>
      </c>
      <c r="M1247" s="2">
        <v>490</v>
      </c>
    </row>
    <row r="1248" spans="2:13" ht="12.75">
      <c r="B1248" s="273">
        <v>1800</v>
      </c>
      <c r="C1248" s="1" t="s">
        <v>177</v>
      </c>
      <c r="D1248" s="20" t="s">
        <v>709</v>
      </c>
      <c r="E1248" s="1" t="s">
        <v>963</v>
      </c>
      <c r="F1248" s="101" t="s">
        <v>712</v>
      </c>
      <c r="G1248" s="38" t="s">
        <v>166</v>
      </c>
      <c r="H1248" s="7">
        <f t="shared" si="56"/>
        <v>-31400</v>
      </c>
      <c r="I1248" s="30">
        <f t="shared" si="55"/>
        <v>3.673469387755102</v>
      </c>
      <c r="K1248" t="s">
        <v>666</v>
      </c>
      <c r="M1248" s="2">
        <v>490</v>
      </c>
    </row>
    <row r="1249" spans="2:13" ht="12.75">
      <c r="B1249" s="273">
        <v>1000</v>
      </c>
      <c r="C1249" s="1" t="s">
        <v>177</v>
      </c>
      <c r="D1249" s="20" t="s">
        <v>709</v>
      </c>
      <c r="E1249" s="1" t="s">
        <v>963</v>
      </c>
      <c r="F1249" s="101" t="s">
        <v>712</v>
      </c>
      <c r="G1249" s="38" t="s">
        <v>186</v>
      </c>
      <c r="H1249" s="7">
        <f t="shared" si="56"/>
        <v>-32400</v>
      </c>
      <c r="I1249" s="30">
        <f t="shared" si="55"/>
        <v>2.0408163265306123</v>
      </c>
      <c r="K1249" t="s">
        <v>666</v>
      </c>
      <c r="M1249" s="2">
        <v>490</v>
      </c>
    </row>
    <row r="1250" spans="2:13" ht="12.75">
      <c r="B1250" s="273">
        <v>1500</v>
      </c>
      <c r="C1250" s="1" t="s">
        <v>177</v>
      </c>
      <c r="D1250" s="20" t="s">
        <v>709</v>
      </c>
      <c r="E1250" s="1" t="s">
        <v>963</v>
      </c>
      <c r="F1250" s="101" t="s">
        <v>712</v>
      </c>
      <c r="G1250" s="38" t="s">
        <v>193</v>
      </c>
      <c r="H1250" s="7">
        <f t="shared" si="56"/>
        <v>-33900</v>
      </c>
      <c r="I1250" s="30">
        <f t="shared" si="55"/>
        <v>3.061224489795918</v>
      </c>
      <c r="K1250" t="s">
        <v>666</v>
      </c>
      <c r="M1250" s="2">
        <v>490</v>
      </c>
    </row>
    <row r="1251" spans="2:13" ht="12.75">
      <c r="B1251" s="273">
        <v>1000</v>
      </c>
      <c r="C1251" s="1" t="s">
        <v>177</v>
      </c>
      <c r="D1251" s="20" t="s">
        <v>709</v>
      </c>
      <c r="E1251" s="1" t="s">
        <v>963</v>
      </c>
      <c r="F1251" s="101" t="s">
        <v>712</v>
      </c>
      <c r="G1251" s="38" t="s">
        <v>447</v>
      </c>
      <c r="H1251" s="7">
        <f t="shared" si="56"/>
        <v>-34900</v>
      </c>
      <c r="I1251" s="30">
        <f t="shared" si="55"/>
        <v>2.0408163265306123</v>
      </c>
      <c r="K1251" t="s">
        <v>666</v>
      </c>
      <c r="M1251" s="2">
        <v>490</v>
      </c>
    </row>
    <row r="1252" spans="2:13" ht="12.75">
      <c r="B1252" s="273">
        <v>1200</v>
      </c>
      <c r="C1252" s="1" t="s">
        <v>177</v>
      </c>
      <c r="D1252" s="20" t="s">
        <v>709</v>
      </c>
      <c r="E1252" s="1" t="s">
        <v>963</v>
      </c>
      <c r="F1252" s="101" t="s">
        <v>712</v>
      </c>
      <c r="G1252" s="38" t="s">
        <v>242</v>
      </c>
      <c r="H1252" s="7">
        <f t="shared" si="56"/>
        <v>-36100</v>
      </c>
      <c r="I1252" s="30">
        <f t="shared" si="55"/>
        <v>2.4489795918367347</v>
      </c>
      <c r="K1252" t="s">
        <v>666</v>
      </c>
      <c r="M1252" s="2">
        <v>490</v>
      </c>
    </row>
    <row r="1253" spans="2:13" ht="12.75">
      <c r="B1253" s="273">
        <v>1600</v>
      </c>
      <c r="C1253" s="1" t="s">
        <v>177</v>
      </c>
      <c r="D1253" s="20" t="s">
        <v>709</v>
      </c>
      <c r="E1253" s="1" t="s">
        <v>963</v>
      </c>
      <c r="F1253" s="101" t="s">
        <v>712</v>
      </c>
      <c r="G1253" s="38" t="s">
        <v>244</v>
      </c>
      <c r="H1253" s="7">
        <f t="shared" si="56"/>
        <v>-37700</v>
      </c>
      <c r="I1253" s="30">
        <f t="shared" si="55"/>
        <v>3.2653061224489797</v>
      </c>
      <c r="K1253" t="s">
        <v>666</v>
      </c>
      <c r="M1253" s="2">
        <v>490</v>
      </c>
    </row>
    <row r="1254" spans="2:13" ht="12.75">
      <c r="B1254" s="273">
        <v>1700</v>
      </c>
      <c r="C1254" s="1" t="s">
        <v>177</v>
      </c>
      <c r="D1254" s="20" t="s">
        <v>709</v>
      </c>
      <c r="E1254" s="1" t="s">
        <v>963</v>
      </c>
      <c r="F1254" s="101" t="s">
        <v>712</v>
      </c>
      <c r="G1254" s="38" t="s">
        <v>50</v>
      </c>
      <c r="H1254" s="7">
        <f t="shared" si="56"/>
        <v>-39400</v>
      </c>
      <c r="I1254" s="30">
        <f t="shared" si="55"/>
        <v>3.4693877551020407</v>
      </c>
      <c r="K1254" t="s">
        <v>666</v>
      </c>
      <c r="M1254" s="2">
        <v>490</v>
      </c>
    </row>
    <row r="1255" spans="2:13" ht="12.75">
      <c r="B1255" s="273">
        <v>1300</v>
      </c>
      <c r="C1255" s="20" t="s">
        <v>177</v>
      </c>
      <c r="D1255" s="20" t="s">
        <v>709</v>
      </c>
      <c r="E1255" s="1" t="s">
        <v>963</v>
      </c>
      <c r="F1255" s="101" t="s">
        <v>712</v>
      </c>
      <c r="G1255" s="38" t="s">
        <v>250</v>
      </c>
      <c r="H1255" s="7">
        <f t="shared" si="56"/>
        <v>-40700</v>
      </c>
      <c r="I1255" s="30">
        <f t="shared" si="55"/>
        <v>2.6530612244897958</v>
      </c>
      <c r="K1255" t="s">
        <v>666</v>
      </c>
      <c r="M1255" s="2">
        <v>490</v>
      </c>
    </row>
    <row r="1256" spans="2:13" ht="12.75">
      <c r="B1256" s="273">
        <v>1200</v>
      </c>
      <c r="C1256" s="1" t="s">
        <v>177</v>
      </c>
      <c r="D1256" s="20" t="s">
        <v>709</v>
      </c>
      <c r="E1256" s="1" t="s">
        <v>963</v>
      </c>
      <c r="F1256" s="101" t="s">
        <v>712</v>
      </c>
      <c r="G1256" s="38" t="s">
        <v>257</v>
      </c>
      <c r="H1256" s="7">
        <f t="shared" si="56"/>
        <v>-41900</v>
      </c>
      <c r="I1256" s="30">
        <f t="shared" si="55"/>
        <v>2.4489795918367347</v>
      </c>
      <c r="K1256" t="s">
        <v>666</v>
      </c>
      <c r="M1256" s="2">
        <v>490</v>
      </c>
    </row>
    <row r="1257" spans="2:13" ht="12.75">
      <c r="B1257" s="273">
        <v>1700</v>
      </c>
      <c r="C1257" s="1" t="s">
        <v>177</v>
      </c>
      <c r="D1257" s="1" t="s">
        <v>709</v>
      </c>
      <c r="E1257" s="1" t="s">
        <v>963</v>
      </c>
      <c r="F1257" s="101" t="s">
        <v>712</v>
      </c>
      <c r="G1257" s="38" t="s">
        <v>286</v>
      </c>
      <c r="H1257" s="7">
        <f t="shared" si="56"/>
        <v>-43600</v>
      </c>
      <c r="I1257" s="30">
        <f t="shared" si="55"/>
        <v>3.4693877551020407</v>
      </c>
      <c r="K1257" t="s">
        <v>666</v>
      </c>
      <c r="M1257" s="2">
        <v>490</v>
      </c>
    </row>
    <row r="1258" spans="2:13" ht="12.75">
      <c r="B1258" s="273">
        <v>1800</v>
      </c>
      <c r="C1258" s="1" t="s">
        <v>177</v>
      </c>
      <c r="D1258" s="1" t="s">
        <v>709</v>
      </c>
      <c r="E1258" s="1" t="s">
        <v>963</v>
      </c>
      <c r="F1258" s="101" t="s">
        <v>712</v>
      </c>
      <c r="G1258" s="38" t="s">
        <v>288</v>
      </c>
      <c r="H1258" s="7">
        <f t="shared" si="56"/>
        <v>-45400</v>
      </c>
      <c r="I1258" s="30">
        <f t="shared" si="55"/>
        <v>3.673469387755102</v>
      </c>
      <c r="K1258" t="s">
        <v>666</v>
      </c>
      <c r="M1258" s="2">
        <v>490</v>
      </c>
    </row>
    <row r="1259" spans="2:13" ht="12.75">
      <c r="B1259" s="273">
        <v>1600</v>
      </c>
      <c r="C1259" s="1" t="s">
        <v>177</v>
      </c>
      <c r="D1259" s="1" t="s">
        <v>709</v>
      </c>
      <c r="E1259" s="1" t="s">
        <v>963</v>
      </c>
      <c r="F1259" s="101" t="s">
        <v>712</v>
      </c>
      <c r="G1259" s="38" t="s">
        <v>301</v>
      </c>
      <c r="H1259" s="7">
        <f t="shared" si="56"/>
        <v>-47000</v>
      </c>
      <c r="I1259" s="30">
        <f t="shared" si="55"/>
        <v>3.2653061224489797</v>
      </c>
      <c r="K1259" t="s">
        <v>666</v>
      </c>
      <c r="M1259" s="2">
        <v>490</v>
      </c>
    </row>
    <row r="1260" spans="2:13" ht="12.75">
      <c r="B1260" s="273">
        <v>1700</v>
      </c>
      <c r="C1260" s="1" t="s">
        <v>177</v>
      </c>
      <c r="D1260" s="1" t="s">
        <v>709</v>
      </c>
      <c r="E1260" s="1" t="s">
        <v>963</v>
      </c>
      <c r="F1260" s="101" t="s">
        <v>712</v>
      </c>
      <c r="G1260" s="38" t="s">
        <v>325</v>
      </c>
      <c r="H1260" s="7">
        <f t="shared" si="56"/>
        <v>-48700</v>
      </c>
      <c r="I1260" s="30">
        <f t="shared" si="55"/>
        <v>3.4693877551020407</v>
      </c>
      <c r="K1260" t="s">
        <v>666</v>
      </c>
      <c r="M1260" s="2">
        <v>490</v>
      </c>
    </row>
    <row r="1261" spans="2:13" ht="12.75">
      <c r="B1261" s="273">
        <v>800</v>
      </c>
      <c r="C1261" s="1" t="s">
        <v>177</v>
      </c>
      <c r="D1261" s="1" t="s">
        <v>709</v>
      </c>
      <c r="E1261" s="1" t="s">
        <v>963</v>
      </c>
      <c r="F1261" s="101" t="s">
        <v>712</v>
      </c>
      <c r="G1261" s="38" t="s">
        <v>327</v>
      </c>
      <c r="H1261" s="7">
        <f t="shared" si="56"/>
        <v>-49500</v>
      </c>
      <c r="I1261" s="30">
        <f t="shared" si="55"/>
        <v>1.6326530612244898</v>
      </c>
      <c r="K1261" t="s">
        <v>666</v>
      </c>
      <c r="M1261" s="2">
        <v>490</v>
      </c>
    </row>
    <row r="1262" spans="2:13" ht="12.75">
      <c r="B1262" s="273">
        <v>1000</v>
      </c>
      <c r="C1262" s="1" t="s">
        <v>177</v>
      </c>
      <c r="D1262" s="1" t="s">
        <v>709</v>
      </c>
      <c r="E1262" s="1" t="s">
        <v>963</v>
      </c>
      <c r="F1262" s="101" t="s">
        <v>712</v>
      </c>
      <c r="G1262" s="38" t="s">
        <v>331</v>
      </c>
      <c r="H1262" s="7">
        <f t="shared" si="56"/>
        <v>-50500</v>
      </c>
      <c r="I1262" s="30">
        <f t="shared" si="55"/>
        <v>2.0408163265306123</v>
      </c>
      <c r="K1262" t="s">
        <v>666</v>
      </c>
      <c r="M1262" s="2">
        <v>490</v>
      </c>
    </row>
    <row r="1263" spans="2:13" ht="12.75">
      <c r="B1263" s="273">
        <v>1200</v>
      </c>
      <c r="C1263" s="1" t="s">
        <v>177</v>
      </c>
      <c r="D1263" s="1" t="s">
        <v>709</v>
      </c>
      <c r="E1263" s="1" t="s">
        <v>963</v>
      </c>
      <c r="F1263" s="101" t="s">
        <v>712</v>
      </c>
      <c r="G1263" s="38" t="s">
        <v>344</v>
      </c>
      <c r="H1263" s="7">
        <f t="shared" si="56"/>
        <v>-51700</v>
      </c>
      <c r="I1263" s="30">
        <f t="shared" si="55"/>
        <v>2.4489795918367347</v>
      </c>
      <c r="K1263" t="s">
        <v>666</v>
      </c>
      <c r="M1263" s="2">
        <v>490</v>
      </c>
    </row>
    <row r="1264" spans="2:13" ht="12.75">
      <c r="B1264" s="273">
        <v>1000</v>
      </c>
      <c r="C1264" s="1" t="s">
        <v>177</v>
      </c>
      <c r="D1264" s="1" t="s">
        <v>709</v>
      </c>
      <c r="E1264" s="1" t="s">
        <v>963</v>
      </c>
      <c r="F1264" s="101" t="s">
        <v>712</v>
      </c>
      <c r="G1264" s="38" t="s">
        <v>333</v>
      </c>
      <c r="H1264" s="7">
        <f t="shared" si="56"/>
        <v>-52700</v>
      </c>
      <c r="I1264" s="30">
        <f t="shared" si="55"/>
        <v>2.0408163265306123</v>
      </c>
      <c r="K1264" t="s">
        <v>666</v>
      </c>
      <c r="M1264" s="2">
        <v>490</v>
      </c>
    </row>
    <row r="1265" spans="2:13" ht="12.75">
      <c r="B1265" s="273">
        <v>1500</v>
      </c>
      <c r="C1265" s="1" t="s">
        <v>177</v>
      </c>
      <c r="D1265" s="1" t="s">
        <v>709</v>
      </c>
      <c r="E1265" s="1" t="s">
        <v>963</v>
      </c>
      <c r="F1265" s="101" t="s">
        <v>712</v>
      </c>
      <c r="G1265" s="38" t="s">
        <v>335</v>
      </c>
      <c r="H1265" s="7">
        <f t="shared" si="56"/>
        <v>-54200</v>
      </c>
      <c r="I1265" s="30">
        <f t="shared" si="55"/>
        <v>3.061224489795918</v>
      </c>
      <c r="K1265" t="s">
        <v>666</v>
      </c>
      <c r="M1265" s="2">
        <v>490</v>
      </c>
    </row>
    <row r="1266" spans="2:13" ht="12.75">
      <c r="B1266" s="171">
        <v>1900</v>
      </c>
      <c r="C1266" s="20" t="s">
        <v>177</v>
      </c>
      <c r="D1266" s="20" t="s">
        <v>709</v>
      </c>
      <c r="E1266" s="20" t="s">
        <v>963</v>
      </c>
      <c r="F1266" s="101" t="s">
        <v>713</v>
      </c>
      <c r="G1266" s="38" t="s">
        <v>162</v>
      </c>
      <c r="H1266" s="7">
        <f t="shared" si="56"/>
        <v>-56100</v>
      </c>
      <c r="I1266" s="30">
        <f t="shared" si="55"/>
        <v>3.877551020408163</v>
      </c>
      <c r="K1266" t="s">
        <v>714</v>
      </c>
      <c r="M1266" s="2">
        <v>490</v>
      </c>
    </row>
    <row r="1267" spans="1:13" ht="12.75">
      <c r="A1267" s="20"/>
      <c r="B1267" s="171">
        <v>1800</v>
      </c>
      <c r="C1267" s="20" t="s">
        <v>177</v>
      </c>
      <c r="D1267" s="20" t="s">
        <v>709</v>
      </c>
      <c r="E1267" s="20" t="s">
        <v>963</v>
      </c>
      <c r="F1267" s="101" t="s">
        <v>713</v>
      </c>
      <c r="G1267" s="38" t="s">
        <v>419</v>
      </c>
      <c r="H1267" s="7">
        <f t="shared" si="56"/>
        <v>-57900</v>
      </c>
      <c r="I1267" s="30">
        <f t="shared" si="55"/>
        <v>3.673469387755102</v>
      </c>
      <c r="J1267" s="23"/>
      <c r="K1267" t="s">
        <v>714</v>
      </c>
      <c r="L1267" s="23"/>
      <c r="M1267" s="2">
        <v>490</v>
      </c>
    </row>
    <row r="1268" spans="2:13" ht="12.75">
      <c r="B1268" s="273">
        <v>1750</v>
      </c>
      <c r="C1268" s="20" t="s">
        <v>177</v>
      </c>
      <c r="D1268" s="20" t="s">
        <v>709</v>
      </c>
      <c r="E1268" s="1" t="s">
        <v>963</v>
      </c>
      <c r="F1268" s="101" t="s">
        <v>713</v>
      </c>
      <c r="G1268" s="35" t="s">
        <v>421</v>
      </c>
      <c r="H1268" s="7">
        <f t="shared" si="56"/>
        <v>-59650</v>
      </c>
      <c r="I1268" s="30">
        <f t="shared" si="55"/>
        <v>3.5714285714285716</v>
      </c>
      <c r="K1268" t="s">
        <v>714</v>
      </c>
      <c r="M1268" s="2">
        <v>490</v>
      </c>
    </row>
    <row r="1269" spans="2:13" ht="12.75">
      <c r="B1269" s="273">
        <v>1500</v>
      </c>
      <c r="C1269" s="1" t="s">
        <v>177</v>
      </c>
      <c r="D1269" s="20" t="s">
        <v>709</v>
      </c>
      <c r="E1269" s="1" t="s">
        <v>963</v>
      </c>
      <c r="F1269" s="101" t="s">
        <v>713</v>
      </c>
      <c r="G1269" s="35" t="s">
        <v>164</v>
      </c>
      <c r="H1269" s="7">
        <f t="shared" si="56"/>
        <v>-61150</v>
      </c>
      <c r="I1269" s="30">
        <f t="shared" si="55"/>
        <v>3.061224489795918</v>
      </c>
      <c r="K1269" t="s">
        <v>714</v>
      </c>
      <c r="M1269" s="2">
        <v>490</v>
      </c>
    </row>
    <row r="1270" spans="2:13" ht="12.75">
      <c r="B1270" s="273">
        <v>1500</v>
      </c>
      <c r="C1270" s="1" t="s">
        <v>177</v>
      </c>
      <c r="D1270" s="20" t="s">
        <v>709</v>
      </c>
      <c r="E1270" s="1" t="s">
        <v>963</v>
      </c>
      <c r="F1270" s="101" t="s">
        <v>713</v>
      </c>
      <c r="G1270" s="35" t="s">
        <v>541</v>
      </c>
      <c r="H1270" s="7">
        <f t="shared" si="56"/>
        <v>-62650</v>
      </c>
      <c r="I1270" s="30">
        <f t="shared" si="55"/>
        <v>3.061224489795918</v>
      </c>
      <c r="K1270" t="s">
        <v>714</v>
      </c>
      <c r="M1270" s="2">
        <v>490</v>
      </c>
    </row>
    <row r="1271" spans="2:13" ht="12.75">
      <c r="B1271" s="307">
        <v>1700</v>
      </c>
      <c r="C1271" s="288" t="s">
        <v>177</v>
      </c>
      <c r="D1271" s="20" t="s">
        <v>709</v>
      </c>
      <c r="E1271" s="288" t="s">
        <v>963</v>
      </c>
      <c r="F1271" s="101" t="s">
        <v>713</v>
      </c>
      <c r="G1271" s="35" t="s">
        <v>31</v>
      </c>
      <c r="H1271" s="7">
        <f t="shared" si="56"/>
        <v>-64350</v>
      </c>
      <c r="I1271" s="30">
        <f t="shared" si="55"/>
        <v>3.4693877551020407</v>
      </c>
      <c r="J1271" s="289"/>
      <c r="K1271" t="s">
        <v>714</v>
      </c>
      <c r="L1271" s="289"/>
      <c r="M1271" s="2">
        <v>490</v>
      </c>
    </row>
    <row r="1272" spans="2:13" ht="12.75">
      <c r="B1272" s="273">
        <v>1600</v>
      </c>
      <c r="C1272" s="1" t="s">
        <v>177</v>
      </c>
      <c r="D1272" s="20" t="s">
        <v>709</v>
      </c>
      <c r="E1272" s="1" t="s">
        <v>963</v>
      </c>
      <c r="F1272" s="101" t="s">
        <v>713</v>
      </c>
      <c r="G1272" s="35" t="s">
        <v>166</v>
      </c>
      <c r="H1272" s="7">
        <f t="shared" si="56"/>
        <v>-65950</v>
      </c>
      <c r="I1272" s="30">
        <f t="shared" si="55"/>
        <v>3.2653061224489797</v>
      </c>
      <c r="K1272" t="s">
        <v>714</v>
      </c>
      <c r="M1272" s="2">
        <v>490</v>
      </c>
    </row>
    <row r="1273" spans="2:13" ht="12.75">
      <c r="B1273" s="273">
        <v>1900</v>
      </c>
      <c r="C1273" s="1" t="s">
        <v>177</v>
      </c>
      <c r="D1273" s="20" t="s">
        <v>709</v>
      </c>
      <c r="E1273" s="1" t="s">
        <v>963</v>
      </c>
      <c r="F1273" s="101" t="s">
        <v>713</v>
      </c>
      <c r="G1273" s="35" t="s">
        <v>186</v>
      </c>
      <c r="H1273" s="7">
        <f t="shared" si="56"/>
        <v>-67850</v>
      </c>
      <c r="I1273" s="30">
        <f t="shared" si="55"/>
        <v>3.877551020408163</v>
      </c>
      <c r="K1273" t="s">
        <v>714</v>
      </c>
      <c r="M1273" s="2">
        <v>490</v>
      </c>
    </row>
    <row r="1274" spans="2:13" ht="12.75">
      <c r="B1274" s="273">
        <v>1800</v>
      </c>
      <c r="C1274" s="1" t="s">
        <v>177</v>
      </c>
      <c r="D1274" s="20" t="s">
        <v>709</v>
      </c>
      <c r="E1274" s="1" t="s">
        <v>963</v>
      </c>
      <c r="F1274" s="101" t="s">
        <v>713</v>
      </c>
      <c r="G1274" s="35" t="s">
        <v>193</v>
      </c>
      <c r="H1274" s="7">
        <f t="shared" si="56"/>
        <v>-69650</v>
      </c>
      <c r="I1274" s="30">
        <f t="shared" si="55"/>
        <v>3.673469387755102</v>
      </c>
      <c r="K1274" t="s">
        <v>714</v>
      </c>
      <c r="M1274" s="2">
        <v>490</v>
      </c>
    </row>
    <row r="1275" spans="2:13" ht="12.75">
      <c r="B1275" s="273">
        <v>1600</v>
      </c>
      <c r="C1275" s="1" t="s">
        <v>177</v>
      </c>
      <c r="D1275" s="20" t="s">
        <v>709</v>
      </c>
      <c r="E1275" s="1" t="s">
        <v>963</v>
      </c>
      <c r="F1275" s="101" t="s">
        <v>713</v>
      </c>
      <c r="G1275" s="35" t="s">
        <v>230</v>
      </c>
      <c r="H1275" s="7">
        <f t="shared" si="56"/>
        <v>-71250</v>
      </c>
      <c r="I1275" s="30">
        <f t="shared" si="55"/>
        <v>3.2653061224489797</v>
      </c>
      <c r="K1275" t="s">
        <v>714</v>
      </c>
      <c r="M1275" s="2">
        <v>490</v>
      </c>
    </row>
    <row r="1276" spans="2:13" ht="12.75">
      <c r="B1276" s="273">
        <v>1500</v>
      </c>
      <c r="C1276" s="1" t="s">
        <v>177</v>
      </c>
      <c r="D1276" s="20" t="s">
        <v>709</v>
      </c>
      <c r="E1276" s="1" t="s">
        <v>963</v>
      </c>
      <c r="F1276" s="101" t="s">
        <v>713</v>
      </c>
      <c r="G1276" s="35" t="s">
        <v>446</v>
      </c>
      <c r="H1276" s="7">
        <f t="shared" si="56"/>
        <v>-72750</v>
      </c>
      <c r="I1276" s="30">
        <f t="shared" si="55"/>
        <v>3.061224489795918</v>
      </c>
      <c r="K1276" t="s">
        <v>714</v>
      </c>
      <c r="M1276" s="2">
        <v>490</v>
      </c>
    </row>
    <row r="1277" spans="2:13" ht="12.75">
      <c r="B1277" s="273">
        <v>600</v>
      </c>
      <c r="C1277" s="1" t="s">
        <v>177</v>
      </c>
      <c r="D1277" s="20" t="s">
        <v>709</v>
      </c>
      <c r="E1277" s="1" t="s">
        <v>963</v>
      </c>
      <c r="F1277" s="101" t="s">
        <v>713</v>
      </c>
      <c r="G1277" s="35" t="s">
        <v>551</v>
      </c>
      <c r="H1277" s="7">
        <f t="shared" si="56"/>
        <v>-73350</v>
      </c>
      <c r="I1277" s="30">
        <f t="shared" si="55"/>
        <v>1.2244897959183674</v>
      </c>
      <c r="K1277" t="s">
        <v>714</v>
      </c>
      <c r="M1277" s="2">
        <v>490</v>
      </c>
    </row>
    <row r="1278" spans="2:13" ht="12.75">
      <c r="B1278" s="273">
        <v>1900</v>
      </c>
      <c r="C1278" s="1" t="s">
        <v>177</v>
      </c>
      <c r="D1278" s="1" t="s">
        <v>709</v>
      </c>
      <c r="E1278" s="1" t="s">
        <v>963</v>
      </c>
      <c r="F1278" s="101" t="s">
        <v>713</v>
      </c>
      <c r="G1278" s="35" t="s">
        <v>447</v>
      </c>
      <c r="H1278" s="7">
        <f t="shared" si="56"/>
        <v>-75250</v>
      </c>
      <c r="I1278" s="30">
        <f t="shared" si="55"/>
        <v>3.877551020408163</v>
      </c>
      <c r="K1278" t="s">
        <v>714</v>
      </c>
      <c r="M1278" s="2">
        <v>490</v>
      </c>
    </row>
    <row r="1279" spans="2:13" ht="12.75">
      <c r="B1279" s="273">
        <v>1800</v>
      </c>
      <c r="C1279" s="1" t="s">
        <v>177</v>
      </c>
      <c r="D1279" s="1" t="s">
        <v>709</v>
      </c>
      <c r="E1279" s="1" t="s">
        <v>963</v>
      </c>
      <c r="F1279" s="101" t="s">
        <v>713</v>
      </c>
      <c r="G1279" s="35" t="s">
        <v>242</v>
      </c>
      <c r="H1279" s="7">
        <f t="shared" si="56"/>
        <v>-77050</v>
      </c>
      <c r="I1279" s="30">
        <f t="shared" si="55"/>
        <v>3.673469387755102</v>
      </c>
      <c r="K1279" t="s">
        <v>714</v>
      </c>
      <c r="M1279" s="2">
        <v>490</v>
      </c>
    </row>
    <row r="1280" spans="2:13" ht="12.75">
      <c r="B1280" s="273">
        <v>1300</v>
      </c>
      <c r="C1280" s="1" t="s">
        <v>177</v>
      </c>
      <c r="D1280" s="1" t="s">
        <v>709</v>
      </c>
      <c r="E1280" s="1" t="s">
        <v>963</v>
      </c>
      <c r="F1280" s="101" t="s">
        <v>713</v>
      </c>
      <c r="G1280" s="35" t="s">
        <v>244</v>
      </c>
      <c r="H1280" s="7">
        <f t="shared" si="56"/>
        <v>-78350</v>
      </c>
      <c r="I1280" s="30">
        <f t="shared" si="55"/>
        <v>2.6530612244897958</v>
      </c>
      <c r="K1280" t="s">
        <v>714</v>
      </c>
      <c r="M1280" s="2">
        <v>490</v>
      </c>
    </row>
    <row r="1281" spans="2:13" ht="12.75">
      <c r="B1281" s="273">
        <v>900</v>
      </c>
      <c r="C1281" s="1" t="s">
        <v>177</v>
      </c>
      <c r="D1281" s="1" t="s">
        <v>709</v>
      </c>
      <c r="E1281" s="1" t="s">
        <v>963</v>
      </c>
      <c r="F1281" s="101" t="s">
        <v>713</v>
      </c>
      <c r="G1281" s="35" t="s">
        <v>50</v>
      </c>
      <c r="H1281" s="7">
        <f t="shared" si="56"/>
        <v>-79250</v>
      </c>
      <c r="I1281" s="30">
        <f aca="true" t="shared" si="57" ref="I1281:I1343">+B1281/M1281</f>
        <v>1.836734693877551</v>
      </c>
      <c r="K1281" t="s">
        <v>714</v>
      </c>
      <c r="M1281" s="2">
        <v>490</v>
      </c>
    </row>
    <row r="1282" spans="2:13" ht="12.75">
      <c r="B1282" s="273">
        <v>1700</v>
      </c>
      <c r="C1282" s="1" t="s">
        <v>177</v>
      </c>
      <c r="D1282" s="1" t="s">
        <v>709</v>
      </c>
      <c r="E1282" s="1" t="s">
        <v>963</v>
      </c>
      <c r="F1282" s="101" t="s">
        <v>713</v>
      </c>
      <c r="G1282" s="35" t="s">
        <v>250</v>
      </c>
      <c r="H1282" s="7">
        <f aca="true" t="shared" si="58" ref="H1282:H1345">H1281-B1282</f>
        <v>-80950</v>
      </c>
      <c r="I1282" s="30">
        <f t="shared" si="57"/>
        <v>3.4693877551020407</v>
      </c>
      <c r="K1282" t="s">
        <v>714</v>
      </c>
      <c r="M1282" s="2">
        <v>490</v>
      </c>
    </row>
    <row r="1283" spans="2:13" ht="12.75">
      <c r="B1283" s="273">
        <v>1200</v>
      </c>
      <c r="C1283" s="1" t="s">
        <v>177</v>
      </c>
      <c r="D1283" s="1" t="s">
        <v>709</v>
      </c>
      <c r="E1283" s="1" t="s">
        <v>963</v>
      </c>
      <c r="F1283" s="101" t="s">
        <v>713</v>
      </c>
      <c r="G1283" s="35" t="s">
        <v>257</v>
      </c>
      <c r="H1283" s="7">
        <f t="shared" si="58"/>
        <v>-82150</v>
      </c>
      <c r="I1283" s="30">
        <f t="shared" si="57"/>
        <v>2.4489795918367347</v>
      </c>
      <c r="K1283" t="s">
        <v>714</v>
      </c>
      <c r="M1283" s="2">
        <v>490</v>
      </c>
    </row>
    <row r="1284" spans="2:13" ht="12.75">
      <c r="B1284" s="273">
        <v>800</v>
      </c>
      <c r="C1284" s="1" t="s">
        <v>177</v>
      </c>
      <c r="D1284" s="1" t="s">
        <v>709</v>
      </c>
      <c r="E1284" s="1" t="s">
        <v>963</v>
      </c>
      <c r="F1284" s="101" t="s">
        <v>713</v>
      </c>
      <c r="G1284" s="35" t="s">
        <v>555</v>
      </c>
      <c r="H1284" s="7">
        <f t="shared" si="58"/>
        <v>-82950</v>
      </c>
      <c r="I1284" s="30">
        <f t="shared" si="57"/>
        <v>1.6326530612244898</v>
      </c>
      <c r="K1284" t="s">
        <v>714</v>
      </c>
      <c r="M1284" s="2">
        <v>490</v>
      </c>
    </row>
    <row r="1285" spans="2:13" ht="12.75">
      <c r="B1285" s="273">
        <v>1850</v>
      </c>
      <c r="C1285" s="1" t="s">
        <v>177</v>
      </c>
      <c r="D1285" s="1" t="s">
        <v>709</v>
      </c>
      <c r="E1285" s="1" t="s">
        <v>963</v>
      </c>
      <c r="F1285" s="101" t="s">
        <v>713</v>
      </c>
      <c r="G1285" s="35" t="s">
        <v>286</v>
      </c>
      <c r="H1285" s="7">
        <f t="shared" si="58"/>
        <v>-84800</v>
      </c>
      <c r="I1285" s="30">
        <f t="shared" si="57"/>
        <v>3.7755102040816326</v>
      </c>
      <c r="K1285" t="s">
        <v>714</v>
      </c>
      <c r="M1285" s="2">
        <v>490</v>
      </c>
    </row>
    <row r="1286" spans="2:13" ht="12.75">
      <c r="B1286" s="273">
        <v>950</v>
      </c>
      <c r="C1286" s="1" t="s">
        <v>177</v>
      </c>
      <c r="D1286" s="1" t="s">
        <v>709</v>
      </c>
      <c r="E1286" s="1" t="s">
        <v>963</v>
      </c>
      <c r="F1286" s="101" t="s">
        <v>713</v>
      </c>
      <c r="G1286" s="35" t="s">
        <v>288</v>
      </c>
      <c r="H1286" s="7">
        <f t="shared" si="58"/>
        <v>-85750</v>
      </c>
      <c r="I1286" s="30">
        <f t="shared" si="57"/>
        <v>1.9387755102040816</v>
      </c>
      <c r="K1286" t="s">
        <v>714</v>
      </c>
      <c r="M1286" s="2">
        <v>490</v>
      </c>
    </row>
    <row r="1287" spans="2:13" ht="12.75">
      <c r="B1287" s="273">
        <v>1900</v>
      </c>
      <c r="C1287" s="1" t="s">
        <v>177</v>
      </c>
      <c r="D1287" s="1" t="s">
        <v>709</v>
      </c>
      <c r="E1287" s="1" t="s">
        <v>963</v>
      </c>
      <c r="F1287" s="101" t="s">
        <v>713</v>
      </c>
      <c r="G1287" s="35" t="s">
        <v>290</v>
      </c>
      <c r="H1287" s="7">
        <f t="shared" si="58"/>
        <v>-87650</v>
      </c>
      <c r="I1287" s="30">
        <f t="shared" si="57"/>
        <v>3.877551020408163</v>
      </c>
      <c r="K1287" t="s">
        <v>714</v>
      </c>
      <c r="M1287" s="2">
        <v>490</v>
      </c>
    </row>
    <row r="1288" spans="2:13" ht="12.75">
      <c r="B1288" s="273">
        <v>1800</v>
      </c>
      <c r="C1288" s="1" t="s">
        <v>177</v>
      </c>
      <c r="D1288" s="1" t="s">
        <v>709</v>
      </c>
      <c r="E1288" s="1" t="s">
        <v>963</v>
      </c>
      <c r="F1288" s="101" t="s">
        <v>713</v>
      </c>
      <c r="G1288" s="35" t="s">
        <v>301</v>
      </c>
      <c r="H1288" s="7">
        <f t="shared" si="58"/>
        <v>-89450</v>
      </c>
      <c r="I1288" s="30">
        <f t="shared" si="57"/>
        <v>3.673469387755102</v>
      </c>
      <c r="K1288" t="s">
        <v>714</v>
      </c>
      <c r="M1288" s="2">
        <v>490</v>
      </c>
    </row>
    <row r="1289" spans="2:13" ht="12.75">
      <c r="B1289" s="273">
        <v>1600</v>
      </c>
      <c r="C1289" s="1" t="s">
        <v>177</v>
      </c>
      <c r="D1289" s="1" t="s">
        <v>709</v>
      </c>
      <c r="E1289" s="1" t="s">
        <v>963</v>
      </c>
      <c r="F1289" s="101" t="s">
        <v>713</v>
      </c>
      <c r="G1289" s="35" t="s">
        <v>325</v>
      </c>
      <c r="H1289" s="7">
        <f t="shared" si="58"/>
        <v>-91050</v>
      </c>
      <c r="I1289" s="30">
        <f t="shared" si="57"/>
        <v>3.2653061224489797</v>
      </c>
      <c r="K1289" t="s">
        <v>714</v>
      </c>
      <c r="M1289" s="2">
        <v>490</v>
      </c>
    </row>
    <row r="1290" spans="2:13" ht="12.75">
      <c r="B1290" s="273">
        <v>1500</v>
      </c>
      <c r="C1290" s="1" t="s">
        <v>177</v>
      </c>
      <c r="D1290" s="1" t="s">
        <v>709</v>
      </c>
      <c r="E1290" s="1" t="s">
        <v>963</v>
      </c>
      <c r="F1290" s="101" t="s">
        <v>713</v>
      </c>
      <c r="G1290" s="35" t="s">
        <v>327</v>
      </c>
      <c r="H1290" s="7">
        <f t="shared" si="58"/>
        <v>-92550</v>
      </c>
      <c r="I1290" s="30">
        <f t="shared" si="57"/>
        <v>3.061224489795918</v>
      </c>
      <c r="K1290" t="s">
        <v>714</v>
      </c>
      <c r="M1290" s="2">
        <v>490</v>
      </c>
    </row>
    <row r="1291" spans="2:13" ht="12.75">
      <c r="B1291" s="273">
        <v>800</v>
      </c>
      <c r="C1291" s="1" t="s">
        <v>177</v>
      </c>
      <c r="D1291" s="1" t="s">
        <v>709</v>
      </c>
      <c r="E1291" s="1" t="s">
        <v>963</v>
      </c>
      <c r="F1291" s="101" t="s">
        <v>713</v>
      </c>
      <c r="G1291" s="35" t="s">
        <v>329</v>
      </c>
      <c r="H1291" s="7">
        <f t="shared" si="58"/>
        <v>-93350</v>
      </c>
      <c r="I1291" s="30">
        <f t="shared" si="57"/>
        <v>1.6326530612244898</v>
      </c>
      <c r="K1291" t="s">
        <v>714</v>
      </c>
      <c r="M1291" s="2">
        <v>490</v>
      </c>
    </row>
    <row r="1292" spans="2:13" ht="12.75">
      <c r="B1292" s="273">
        <v>1900</v>
      </c>
      <c r="C1292" s="1" t="s">
        <v>177</v>
      </c>
      <c r="D1292" s="1" t="s">
        <v>709</v>
      </c>
      <c r="E1292" s="1" t="s">
        <v>963</v>
      </c>
      <c r="F1292" s="101" t="s">
        <v>713</v>
      </c>
      <c r="G1292" s="35" t="s">
        <v>331</v>
      </c>
      <c r="H1292" s="7">
        <f t="shared" si="58"/>
        <v>-95250</v>
      </c>
      <c r="I1292" s="30">
        <f t="shared" si="57"/>
        <v>3.877551020408163</v>
      </c>
      <c r="K1292" t="s">
        <v>714</v>
      </c>
      <c r="M1292" s="2">
        <v>490</v>
      </c>
    </row>
    <row r="1293" spans="2:13" ht="12.75">
      <c r="B1293" s="273">
        <v>1500</v>
      </c>
      <c r="C1293" s="1" t="s">
        <v>177</v>
      </c>
      <c r="D1293" s="1" t="s">
        <v>709</v>
      </c>
      <c r="E1293" s="1" t="s">
        <v>963</v>
      </c>
      <c r="F1293" s="101" t="s">
        <v>713</v>
      </c>
      <c r="G1293" s="35" t="s">
        <v>344</v>
      </c>
      <c r="H1293" s="7">
        <f t="shared" si="58"/>
        <v>-96750</v>
      </c>
      <c r="I1293" s="30">
        <f t="shared" si="57"/>
        <v>3.061224489795918</v>
      </c>
      <c r="K1293" t="s">
        <v>714</v>
      </c>
      <c r="M1293" s="2">
        <v>490</v>
      </c>
    </row>
    <row r="1294" spans="1:13" s="75" customFormat="1" ht="12.75">
      <c r="A1294" s="19"/>
      <c r="B1294" s="275">
        <f>SUM(B1220:B1293)</f>
        <v>96750</v>
      </c>
      <c r="C1294" s="19"/>
      <c r="D1294" s="19"/>
      <c r="E1294" s="19" t="s">
        <v>963</v>
      </c>
      <c r="F1294" s="98"/>
      <c r="G1294" s="26"/>
      <c r="H1294" s="73">
        <v>0</v>
      </c>
      <c r="I1294" s="74">
        <f t="shared" si="57"/>
        <v>197.44897959183675</v>
      </c>
      <c r="M1294" s="2">
        <v>490</v>
      </c>
    </row>
    <row r="1295" spans="8:13" ht="12.75">
      <c r="H1295" s="7">
        <f t="shared" si="58"/>
        <v>0</v>
      </c>
      <c r="I1295" s="30">
        <f t="shared" si="57"/>
        <v>0</v>
      </c>
      <c r="M1295" s="2">
        <v>490</v>
      </c>
    </row>
    <row r="1296" spans="8:13" ht="12.75">
      <c r="H1296" s="7">
        <f t="shared" si="58"/>
        <v>0</v>
      </c>
      <c r="I1296" s="30">
        <f t="shared" si="57"/>
        <v>0</v>
      </c>
      <c r="M1296" s="2">
        <v>490</v>
      </c>
    </row>
    <row r="1297" spans="8:13" ht="12.75">
      <c r="H1297" s="7">
        <f t="shared" si="58"/>
        <v>0</v>
      </c>
      <c r="I1297" s="81">
        <f t="shared" si="57"/>
        <v>0</v>
      </c>
      <c r="M1297" s="2">
        <v>490</v>
      </c>
    </row>
    <row r="1298" spans="8:13" ht="12.75">
      <c r="H1298" s="7">
        <f>H1297-B1298</f>
        <v>0</v>
      </c>
      <c r="I1298" s="81">
        <f>+B1298/M1298</f>
        <v>0</v>
      </c>
      <c r="M1298" s="2">
        <v>490</v>
      </c>
    </row>
    <row r="1299" spans="1:13" s="75" customFormat="1" ht="12.75">
      <c r="A1299" s="19"/>
      <c r="B1299" s="280">
        <f>B1307+B1319+B1323+B1328</f>
        <v>190000</v>
      </c>
      <c r="C1299" s="88" t="s">
        <v>92</v>
      </c>
      <c r="D1299" s="19"/>
      <c r="E1299" s="19"/>
      <c r="F1299" s="98"/>
      <c r="G1299" s="26"/>
      <c r="H1299" s="73">
        <f>H1297-B1299</f>
        <v>-190000</v>
      </c>
      <c r="I1299" s="74">
        <f t="shared" si="57"/>
        <v>387.7551020408163</v>
      </c>
      <c r="M1299" s="2">
        <v>490</v>
      </c>
    </row>
    <row r="1300" spans="1:13" s="23" customFormat="1" ht="12.75">
      <c r="A1300" s="20"/>
      <c r="B1300" s="330" t="s">
        <v>960</v>
      </c>
      <c r="C1300" s="20"/>
      <c r="D1300" s="20"/>
      <c r="E1300" s="20"/>
      <c r="F1300" s="38"/>
      <c r="G1300" s="218"/>
      <c r="H1300" s="37"/>
      <c r="I1300" s="81">
        <v>0</v>
      </c>
      <c r="M1300" s="2">
        <v>490</v>
      </c>
    </row>
    <row r="1301" spans="2:13" ht="12.75">
      <c r="B1301" s="193"/>
      <c r="H1301" s="7">
        <v>0</v>
      </c>
      <c r="I1301" s="30">
        <f t="shared" si="57"/>
        <v>0</v>
      </c>
      <c r="M1301" s="2">
        <v>490</v>
      </c>
    </row>
    <row r="1302" spans="2:13" ht="12.75">
      <c r="B1302" s="193"/>
      <c r="H1302" s="7">
        <f t="shared" si="58"/>
        <v>0</v>
      </c>
      <c r="I1302" s="30">
        <f t="shared" si="57"/>
        <v>0</v>
      </c>
      <c r="M1302" s="2">
        <v>490</v>
      </c>
    </row>
    <row r="1303" spans="2:13" ht="12.75">
      <c r="B1303" s="193">
        <v>5000</v>
      </c>
      <c r="C1303" s="310" t="s">
        <v>715</v>
      </c>
      <c r="D1303" s="311" t="s">
        <v>709</v>
      </c>
      <c r="E1303" s="312" t="s">
        <v>93</v>
      </c>
      <c r="F1303" s="313" t="s">
        <v>713</v>
      </c>
      <c r="G1303" s="314" t="s">
        <v>446</v>
      </c>
      <c r="H1303" s="7">
        <f t="shared" si="58"/>
        <v>-5000</v>
      </c>
      <c r="I1303" s="30">
        <f t="shared" si="57"/>
        <v>10.204081632653061</v>
      </c>
      <c r="K1303" t="s">
        <v>714</v>
      </c>
      <c r="M1303" s="2">
        <v>490</v>
      </c>
    </row>
    <row r="1304" spans="2:13" ht="12.75">
      <c r="B1304" s="193">
        <v>5000</v>
      </c>
      <c r="C1304" s="310" t="s">
        <v>715</v>
      </c>
      <c r="D1304" s="311" t="s">
        <v>709</v>
      </c>
      <c r="E1304" s="315" t="s">
        <v>93</v>
      </c>
      <c r="F1304" s="313" t="s">
        <v>713</v>
      </c>
      <c r="G1304" s="316" t="s">
        <v>446</v>
      </c>
      <c r="H1304" s="7">
        <f t="shared" si="58"/>
        <v>-10000</v>
      </c>
      <c r="I1304" s="30">
        <f t="shared" si="57"/>
        <v>10.204081632653061</v>
      </c>
      <c r="K1304" t="s">
        <v>714</v>
      </c>
      <c r="M1304" s="2">
        <v>490</v>
      </c>
    </row>
    <row r="1305" spans="2:13" ht="12.75">
      <c r="B1305" s="193">
        <v>40000</v>
      </c>
      <c r="C1305" s="317" t="s">
        <v>716</v>
      </c>
      <c r="D1305" s="311" t="s">
        <v>709</v>
      </c>
      <c r="E1305" s="315" t="s">
        <v>93</v>
      </c>
      <c r="F1305" s="313" t="s">
        <v>713</v>
      </c>
      <c r="G1305" s="316" t="s">
        <v>257</v>
      </c>
      <c r="H1305" s="7">
        <f t="shared" si="58"/>
        <v>-50000</v>
      </c>
      <c r="I1305" s="30">
        <f t="shared" si="57"/>
        <v>81.63265306122449</v>
      </c>
      <c r="K1305" t="s">
        <v>714</v>
      </c>
      <c r="M1305" s="2">
        <v>490</v>
      </c>
    </row>
    <row r="1306" spans="2:13" ht="12.75">
      <c r="B1306" s="193">
        <v>40000</v>
      </c>
      <c r="C1306" s="317" t="s">
        <v>716</v>
      </c>
      <c r="D1306" s="311" t="s">
        <v>709</v>
      </c>
      <c r="E1306" s="315" t="s">
        <v>93</v>
      </c>
      <c r="F1306" s="313" t="s">
        <v>713</v>
      </c>
      <c r="G1306" s="316" t="s">
        <v>555</v>
      </c>
      <c r="H1306" s="7">
        <f t="shared" si="58"/>
        <v>-90000</v>
      </c>
      <c r="I1306" s="30">
        <f t="shared" si="57"/>
        <v>81.63265306122449</v>
      </c>
      <c r="K1306" t="s">
        <v>714</v>
      </c>
      <c r="M1306" s="2">
        <v>490</v>
      </c>
    </row>
    <row r="1307" spans="1:13" s="75" customFormat="1" ht="12.75">
      <c r="A1307" s="19"/>
      <c r="B1307" s="279">
        <f>SUM(B1303:B1306)</f>
        <v>90000</v>
      </c>
      <c r="C1307" s="19"/>
      <c r="D1307" s="19"/>
      <c r="E1307" s="89" t="s">
        <v>93</v>
      </c>
      <c r="F1307" s="98"/>
      <c r="G1307" s="26"/>
      <c r="H1307" s="73">
        <v>0</v>
      </c>
      <c r="I1307" s="74">
        <f t="shared" si="57"/>
        <v>183.6734693877551</v>
      </c>
      <c r="M1307" s="2">
        <v>490</v>
      </c>
    </row>
    <row r="1308" spans="2:13" ht="12.75">
      <c r="B1308" s="281"/>
      <c r="H1308" s="7">
        <f t="shared" si="58"/>
        <v>0</v>
      </c>
      <c r="I1308" s="30">
        <f>+B1308/M1308</f>
        <v>0</v>
      </c>
      <c r="M1308" s="2">
        <v>490</v>
      </c>
    </row>
    <row r="1309" spans="2:13" ht="12.75">
      <c r="B1309" s="193"/>
      <c r="C1309" s="292"/>
      <c r="H1309" s="7">
        <f t="shared" si="58"/>
        <v>0</v>
      </c>
      <c r="I1309" s="30">
        <f t="shared" si="57"/>
        <v>0</v>
      </c>
      <c r="M1309" s="2">
        <v>490</v>
      </c>
    </row>
    <row r="1310" spans="2:13" ht="12.75">
      <c r="B1310" s="193">
        <v>10000</v>
      </c>
      <c r="C1310" s="310" t="s">
        <v>717</v>
      </c>
      <c r="D1310" s="311" t="s">
        <v>709</v>
      </c>
      <c r="E1310" s="312" t="s">
        <v>94</v>
      </c>
      <c r="F1310" s="313" t="s">
        <v>713</v>
      </c>
      <c r="G1310" s="314" t="s">
        <v>331</v>
      </c>
      <c r="H1310" s="7">
        <f t="shared" si="58"/>
        <v>-10000</v>
      </c>
      <c r="I1310" s="30">
        <f t="shared" si="57"/>
        <v>20.408163265306122</v>
      </c>
      <c r="K1310" t="s">
        <v>714</v>
      </c>
      <c r="M1310" s="2">
        <v>490</v>
      </c>
    </row>
    <row r="1311" spans="2:13" ht="12.75">
      <c r="B1311" s="193">
        <v>5000</v>
      </c>
      <c r="C1311" s="310" t="s">
        <v>715</v>
      </c>
      <c r="D1311" s="311" t="s">
        <v>709</v>
      </c>
      <c r="E1311" s="312" t="s">
        <v>94</v>
      </c>
      <c r="F1311" s="313" t="s">
        <v>713</v>
      </c>
      <c r="G1311" s="314" t="s">
        <v>286</v>
      </c>
      <c r="H1311" s="7">
        <f t="shared" si="58"/>
        <v>-15000</v>
      </c>
      <c r="I1311" s="30">
        <f t="shared" si="57"/>
        <v>10.204081632653061</v>
      </c>
      <c r="K1311" t="s">
        <v>714</v>
      </c>
      <c r="M1311" s="2">
        <v>490</v>
      </c>
    </row>
    <row r="1312" spans="2:13" ht="12.75">
      <c r="B1312" s="193">
        <v>5000</v>
      </c>
      <c r="C1312" s="310" t="s">
        <v>715</v>
      </c>
      <c r="D1312" s="311" t="s">
        <v>709</v>
      </c>
      <c r="E1312" s="312" t="s">
        <v>94</v>
      </c>
      <c r="F1312" s="313" t="s">
        <v>713</v>
      </c>
      <c r="G1312" s="314" t="s">
        <v>288</v>
      </c>
      <c r="H1312" s="7">
        <f t="shared" si="58"/>
        <v>-20000</v>
      </c>
      <c r="I1312" s="30">
        <f t="shared" si="57"/>
        <v>10.204081632653061</v>
      </c>
      <c r="K1312" t="s">
        <v>714</v>
      </c>
      <c r="M1312" s="2">
        <v>490</v>
      </c>
    </row>
    <row r="1313" spans="2:13" ht="12.75">
      <c r="B1313" s="193">
        <v>5000</v>
      </c>
      <c r="C1313" s="310" t="s">
        <v>715</v>
      </c>
      <c r="D1313" s="311" t="s">
        <v>709</v>
      </c>
      <c r="E1313" s="312" t="s">
        <v>94</v>
      </c>
      <c r="F1313" s="313" t="s">
        <v>713</v>
      </c>
      <c r="G1313" s="314" t="s">
        <v>301</v>
      </c>
      <c r="H1313" s="7">
        <f t="shared" si="58"/>
        <v>-25000</v>
      </c>
      <c r="I1313" s="30">
        <f t="shared" si="57"/>
        <v>10.204081632653061</v>
      </c>
      <c r="K1313" t="s">
        <v>714</v>
      </c>
      <c r="M1313" s="2">
        <v>490</v>
      </c>
    </row>
    <row r="1314" spans="2:13" ht="12.75">
      <c r="B1314" s="193">
        <v>5000</v>
      </c>
      <c r="C1314" s="310" t="s">
        <v>715</v>
      </c>
      <c r="D1314" s="311" t="s">
        <v>709</v>
      </c>
      <c r="E1314" s="312" t="s">
        <v>94</v>
      </c>
      <c r="F1314" s="313" t="s">
        <v>713</v>
      </c>
      <c r="G1314" s="314" t="s">
        <v>290</v>
      </c>
      <c r="H1314" s="7">
        <f t="shared" si="58"/>
        <v>-30000</v>
      </c>
      <c r="I1314" s="30">
        <f t="shared" si="57"/>
        <v>10.204081632653061</v>
      </c>
      <c r="K1314" t="s">
        <v>714</v>
      </c>
      <c r="M1314" s="2">
        <v>490</v>
      </c>
    </row>
    <row r="1315" spans="2:13" ht="12.75">
      <c r="B1315" s="193">
        <v>5000</v>
      </c>
      <c r="C1315" s="310" t="s">
        <v>715</v>
      </c>
      <c r="D1315" s="311" t="s">
        <v>709</v>
      </c>
      <c r="E1315" s="312" t="s">
        <v>94</v>
      </c>
      <c r="F1315" s="313" t="s">
        <v>713</v>
      </c>
      <c r="G1315" s="314" t="s">
        <v>290</v>
      </c>
      <c r="H1315" s="7">
        <f t="shared" si="58"/>
        <v>-35000</v>
      </c>
      <c r="I1315" s="30">
        <f t="shared" si="57"/>
        <v>10.204081632653061</v>
      </c>
      <c r="K1315" t="s">
        <v>714</v>
      </c>
      <c r="M1315" s="2">
        <v>490</v>
      </c>
    </row>
    <row r="1316" spans="2:13" ht="12.75">
      <c r="B1316" s="193">
        <v>5000</v>
      </c>
      <c r="C1316" s="310" t="s">
        <v>715</v>
      </c>
      <c r="D1316" s="311" t="s">
        <v>709</v>
      </c>
      <c r="E1316" s="312" t="s">
        <v>94</v>
      </c>
      <c r="F1316" s="313" t="s">
        <v>713</v>
      </c>
      <c r="G1316" s="314" t="s">
        <v>325</v>
      </c>
      <c r="H1316" s="7">
        <f t="shared" si="58"/>
        <v>-40000</v>
      </c>
      <c r="I1316" s="30">
        <f t="shared" si="57"/>
        <v>10.204081632653061</v>
      </c>
      <c r="K1316" t="s">
        <v>714</v>
      </c>
      <c r="M1316" s="2">
        <v>490</v>
      </c>
    </row>
    <row r="1317" spans="2:13" ht="12.75">
      <c r="B1317" s="193">
        <v>5000</v>
      </c>
      <c r="C1317" s="310" t="s">
        <v>718</v>
      </c>
      <c r="D1317" s="311" t="s">
        <v>709</v>
      </c>
      <c r="E1317" s="312" t="s">
        <v>719</v>
      </c>
      <c r="F1317" s="313" t="s">
        <v>713</v>
      </c>
      <c r="G1317" s="314" t="s">
        <v>301</v>
      </c>
      <c r="H1317" s="7">
        <f t="shared" si="58"/>
        <v>-45000</v>
      </c>
      <c r="I1317" s="30">
        <f t="shared" si="57"/>
        <v>10.204081632653061</v>
      </c>
      <c r="K1317" t="s">
        <v>714</v>
      </c>
      <c r="M1317" s="2">
        <v>490</v>
      </c>
    </row>
    <row r="1318" spans="2:13" ht="12.75">
      <c r="B1318" s="193">
        <v>5000</v>
      </c>
      <c r="C1318" s="317" t="s">
        <v>718</v>
      </c>
      <c r="D1318" s="311" t="s">
        <v>709</v>
      </c>
      <c r="E1318" s="315" t="s">
        <v>94</v>
      </c>
      <c r="F1318" s="313" t="s">
        <v>713</v>
      </c>
      <c r="G1318" s="316" t="s">
        <v>331</v>
      </c>
      <c r="H1318" s="7">
        <f t="shared" si="58"/>
        <v>-50000</v>
      </c>
      <c r="I1318" s="30">
        <f t="shared" si="57"/>
        <v>10.204081632653061</v>
      </c>
      <c r="K1318" t="s">
        <v>714</v>
      </c>
      <c r="M1318" s="2">
        <v>490</v>
      </c>
    </row>
    <row r="1319" spans="1:13" s="75" customFormat="1" ht="12.75">
      <c r="A1319" s="19"/>
      <c r="B1319" s="279">
        <f>SUM(B1310:B1318)</f>
        <v>50000</v>
      </c>
      <c r="C1319" s="19"/>
      <c r="D1319" s="19"/>
      <c r="E1319" s="89" t="s">
        <v>94</v>
      </c>
      <c r="F1319" s="98"/>
      <c r="G1319" s="26"/>
      <c r="H1319" s="73"/>
      <c r="I1319" s="74">
        <f t="shared" si="57"/>
        <v>102.04081632653062</v>
      </c>
      <c r="M1319" s="2">
        <v>490</v>
      </c>
    </row>
    <row r="1320" spans="2:13" ht="12.75">
      <c r="B1320" s="193"/>
      <c r="H1320" s="7">
        <f t="shared" si="58"/>
        <v>0</v>
      </c>
      <c r="I1320" s="30">
        <f t="shared" si="57"/>
        <v>0</v>
      </c>
      <c r="M1320" s="2">
        <v>490</v>
      </c>
    </row>
    <row r="1321" spans="2:13" ht="12.75">
      <c r="B1321" s="193"/>
      <c r="H1321" s="7">
        <f t="shared" si="58"/>
        <v>0</v>
      </c>
      <c r="I1321" s="30">
        <f t="shared" si="57"/>
        <v>0</v>
      </c>
      <c r="M1321" s="2">
        <v>490</v>
      </c>
    </row>
    <row r="1322" spans="2:13" ht="12.75">
      <c r="B1322" s="193">
        <v>40000</v>
      </c>
      <c r="C1322" s="317" t="s">
        <v>716</v>
      </c>
      <c r="D1322" s="311" t="s">
        <v>709</v>
      </c>
      <c r="E1322" s="315" t="s">
        <v>720</v>
      </c>
      <c r="F1322" s="313" t="s">
        <v>713</v>
      </c>
      <c r="G1322" s="316" t="s">
        <v>327</v>
      </c>
      <c r="H1322" s="7">
        <f t="shared" si="58"/>
        <v>-40000</v>
      </c>
      <c r="I1322" s="30">
        <f t="shared" si="57"/>
        <v>81.63265306122449</v>
      </c>
      <c r="K1322" t="s">
        <v>714</v>
      </c>
      <c r="M1322" s="2">
        <v>490</v>
      </c>
    </row>
    <row r="1323" spans="1:13" s="75" customFormat="1" ht="12.75">
      <c r="A1323" s="19"/>
      <c r="B1323" s="279">
        <f>SUM(B1322)</f>
        <v>40000</v>
      </c>
      <c r="C1323" s="19"/>
      <c r="D1323" s="19"/>
      <c r="E1323" s="89" t="s">
        <v>95</v>
      </c>
      <c r="F1323" s="98"/>
      <c r="G1323" s="26"/>
      <c r="H1323" s="73"/>
      <c r="I1323" s="74">
        <f t="shared" si="57"/>
        <v>81.63265306122449</v>
      </c>
      <c r="M1323" s="2">
        <v>490</v>
      </c>
    </row>
    <row r="1324" spans="2:13" ht="12.75">
      <c r="B1324" s="193"/>
      <c r="H1324" s="7">
        <f t="shared" si="58"/>
        <v>0</v>
      </c>
      <c r="I1324" s="30">
        <f t="shared" si="57"/>
        <v>0</v>
      </c>
      <c r="M1324" s="2">
        <v>490</v>
      </c>
    </row>
    <row r="1325" spans="2:13" ht="12.75">
      <c r="B1325" s="193"/>
      <c r="H1325" s="7">
        <f t="shared" si="58"/>
        <v>0</v>
      </c>
      <c r="I1325" s="30">
        <f t="shared" si="57"/>
        <v>0</v>
      </c>
      <c r="M1325" s="2">
        <v>490</v>
      </c>
    </row>
    <row r="1326" spans="2:13" ht="12.75">
      <c r="B1326" s="193">
        <v>5000</v>
      </c>
      <c r="C1326" s="317" t="s">
        <v>718</v>
      </c>
      <c r="D1326" s="311" t="s">
        <v>709</v>
      </c>
      <c r="E1326" s="312" t="s">
        <v>96</v>
      </c>
      <c r="F1326" s="313" t="s">
        <v>713</v>
      </c>
      <c r="G1326" s="316" t="s">
        <v>344</v>
      </c>
      <c r="H1326" s="7">
        <f t="shared" si="58"/>
        <v>-5000</v>
      </c>
      <c r="I1326" s="30">
        <f t="shared" si="57"/>
        <v>10.204081632653061</v>
      </c>
      <c r="K1326" t="s">
        <v>714</v>
      </c>
      <c r="M1326" s="2">
        <v>490</v>
      </c>
    </row>
    <row r="1327" spans="2:13" ht="12.75">
      <c r="B1327" s="193">
        <v>5000</v>
      </c>
      <c r="C1327" s="317" t="s">
        <v>718</v>
      </c>
      <c r="D1327" s="311" t="s">
        <v>709</v>
      </c>
      <c r="E1327" s="312" t="s">
        <v>96</v>
      </c>
      <c r="F1327" s="313" t="s">
        <v>713</v>
      </c>
      <c r="G1327" s="316" t="s">
        <v>333</v>
      </c>
      <c r="H1327" s="7">
        <f t="shared" si="58"/>
        <v>-10000</v>
      </c>
      <c r="I1327" s="30">
        <f t="shared" si="57"/>
        <v>10.204081632653061</v>
      </c>
      <c r="K1327" t="s">
        <v>714</v>
      </c>
      <c r="M1327" s="2">
        <v>490</v>
      </c>
    </row>
    <row r="1328" spans="1:13" s="75" customFormat="1" ht="12.75">
      <c r="A1328" s="19"/>
      <c r="B1328" s="279">
        <f>SUM(B1326:B1327)</f>
        <v>10000</v>
      </c>
      <c r="C1328" s="19"/>
      <c r="D1328" s="19"/>
      <c r="E1328" s="89" t="s">
        <v>96</v>
      </c>
      <c r="F1328" s="98"/>
      <c r="G1328" s="26"/>
      <c r="H1328" s="73"/>
      <c r="I1328" s="74">
        <f t="shared" si="57"/>
        <v>20.408163265306122</v>
      </c>
      <c r="M1328" s="2">
        <v>490</v>
      </c>
    </row>
    <row r="1329" spans="2:13" ht="12.75">
      <c r="B1329" s="193"/>
      <c r="H1329" s="7">
        <f t="shared" si="58"/>
        <v>0</v>
      </c>
      <c r="I1329" s="30">
        <f t="shared" si="57"/>
        <v>0</v>
      </c>
      <c r="M1329" s="2">
        <v>490</v>
      </c>
    </row>
    <row r="1330" spans="2:13" ht="12.75">
      <c r="B1330" s="282"/>
      <c r="H1330" s="7">
        <f t="shared" si="58"/>
        <v>0</v>
      </c>
      <c r="I1330" s="30">
        <f t="shared" si="57"/>
        <v>0</v>
      </c>
      <c r="M1330" s="2">
        <v>490</v>
      </c>
    </row>
    <row r="1331" spans="2:13" ht="12.75">
      <c r="B1331" s="282"/>
      <c r="H1331" s="7">
        <f t="shared" si="58"/>
        <v>0</v>
      </c>
      <c r="I1331" s="30">
        <f t="shared" si="57"/>
        <v>0</v>
      </c>
      <c r="M1331" s="2">
        <v>490</v>
      </c>
    </row>
    <row r="1332" spans="1:13" s="75" customFormat="1" ht="12.75">
      <c r="A1332" s="19"/>
      <c r="B1332" s="283">
        <f>B1336</f>
        <v>5000</v>
      </c>
      <c r="C1332" s="88" t="s">
        <v>97</v>
      </c>
      <c r="D1332" s="19"/>
      <c r="E1332" s="19"/>
      <c r="F1332" s="98"/>
      <c r="G1332" s="26"/>
      <c r="H1332" s="73">
        <f t="shared" si="58"/>
        <v>-5000</v>
      </c>
      <c r="I1332" s="74">
        <f t="shared" si="57"/>
        <v>10.204081632653061</v>
      </c>
      <c r="M1332" s="2">
        <v>490</v>
      </c>
    </row>
    <row r="1333" spans="2:13" ht="12.75">
      <c r="B1333" s="193"/>
      <c r="H1333" s="7">
        <v>0</v>
      </c>
      <c r="I1333" s="30">
        <f t="shared" si="57"/>
        <v>0</v>
      </c>
      <c r="M1333" s="2">
        <v>490</v>
      </c>
    </row>
    <row r="1334" spans="2:13" ht="12.75">
      <c r="B1334" s="193"/>
      <c r="H1334" s="7">
        <f t="shared" si="58"/>
        <v>0</v>
      </c>
      <c r="I1334" s="30">
        <f t="shared" si="57"/>
        <v>0</v>
      </c>
      <c r="M1334" s="2">
        <v>490</v>
      </c>
    </row>
    <row r="1335" spans="2:13" ht="12.75">
      <c r="B1335" s="193">
        <v>5000</v>
      </c>
      <c r="C1335" s="1" t="s">
        <v>721</v>
      </c>
      <c r="D1335" s="1" t="s">
        <v>709</v>
      </c>
      <c r="E1335" s="1" t="s">
        <v>98</v>
      </c>
      <c r="F1335" s="101" t="s">
        <v>713</v>
      </c>
      <c r="G1335" s="35" t="s">
        <v>344</v>
      </c>
      <c r="H1335" s="7">
        <f t="shared" si="58"/>
        <v>-5000</v>
      </c>
      <c r="I1335" s="30">
        <f t="shared" si="57"/>
        <v>10.204081632653061</v>
      </c>
      <c r="K1335" t="s">
        <v>714</v>
      </c>
      <c r="M1335" s="2">
        <v>490</v>
      </c>
    </row>
    <row r="1336" spans="1:13" s="75" customFormat="1" ht="12.75">
      <c r="A1336" s="19"/>
      <c r="B1336" s="279">
        <f>SUM(B1335)</f>
        <v>5000</v>
      </c>
      <c r="C1336" s="19"/>
      <c r="D1336" s="19"/>
      <c r="E1336" s="19" t="s">
        <v>98</v>
      </c>
      <c r="F1336" s="98"/>
      <c r="G1336" s="26"/>
      <c r="H1336" s="73"/>
      <c r="I1336" s="74">
        <f t="shared" si="57"/>
        <v>10.204081632653061</v>
      </c>
      <c r="M1336" s="2">
        <v>490</v>
      </c>
    </row>
    <row r="1337" spans="2:13" ht="12.75">
      <c r="B1337" s="9"/>
      <c r="H1337" s="7">
        <f t="shared" si="58"/>
        <v>0</v>
      </c>
      <c r="I1337" s="30">
        <f t="shared" si="57"/>
        <v>0</v>
      </c>
      <c r="M1337" s="2">
        <v>490</v>
      </c>
    </row>
    <row r="1338" spans="2:13" ht="12.75">
      <c r="B1338" s="9"/>
      <c r="H1338" s="7">
        <f t="shared" si="58"/>
        <v>0</v>
      </c>
      <c r="I1338" s="30">
        <f t="shared" si="57"/>
        <v>0</v>
      </c>
      <c r="M1338" s="2">
        <v>490</v>
      </c>
    </row>
    <row r="1339" spans="2:13" ht="12.75">
      <c r="B1339" s="9"/>
      <c r="H1339" s="7">
        <f t="shared" si="58"/>
        <v>0</v>
      </c>
      <c r="I1339" s="30">
        <f t="shared" si="57"/>
        <v>0</v>
      </c>
      <c r="M1339" s="2">
        <v>490</v>
      </c>
    </row>
    <row r="1340" spans="2:13" ht="12.75">
      <c r="B1340" s="318">
        <v>6000</v>
      </c>
      <c r="C1340" s="1" t="s">
        <v>722</v>
      </c>
      <c r="D1340" s="20" t="s">
        <v>709</v>
      </c>
      <c r="E1340" s="1" t="s">
        <v>89</v>
      </c>
      <c r="F1340" s="101" t="s">
        <v>723</v>
      </c>
      <c r="G1340" s="35" t="s">
        <v>447</v>
      </c>
      <c r="H1340" s="7">
        <f t="shared" si="58"/>
        <v>-6000</v>
      </c>
      <c r="I1340" s="30">
        <f t="shared" si="57"/>
        <v>12.244897959183673</v>
      </c>
      <c r="K1340" s="23" t="s">
        <v>688</v>
      </c>
      <c r="M1340" s="2">
        <v>490</v>
      </c>
    </row>
    <row r="1341" spans="2:13" ht="12.75">
      <c r="B1341" s="318">
        <v>5200</v>
      </c>
      <c r="C1341" s="1" t="s">
        <v>724</v>
      </c>
      <c r="D1341" s="1" t="s">
        <v>709</v>
      </c>
      <c r="E1341" s="1" t="s">
        <v>89</v>
      </c>
      <c r="F1341" s="101" t="s">
        <v>725</v>
      </c>
      <c r="G1341" s="35" t="s">
        <v>286</v>
      </c>
      <c r="H1341" s="7">
        <f t="shared" si="58"/>
        <v>-11200</v>
      </c>
      <c r="I1341" s="30">
        <f t="shared" si="57"/>
        <v>10.612244897959183</v>
      </c>
      <c r="K1341" s="23" t="s">
        <v>688</v>
      </c>
      <c r="M1341" s="2">
        <v>490</v>
      </c>
    </row>
    <row r="1342" spans="2:13" ht="12.75">
      <c r="B1342" s="318">
        <v>600</v>
      </c>
      <c r="C1342" s="1" t="s">
        <v>726</v>
      </c>
      <c r="D1342" s="1" t="s">
        <v>709</v>
      </c>
      <c r="E1342" s="1" t="s">
        <v>89</v>
      </c>
      <c r="F1342" s="101" t="s">
        <v>727</v>
      </c>
      <c r="G1342" s="35" t="s">
        <v>288</v>
      </c>
      <c r="H1342" s="7">
        <f t="shared" si="58"/>
        <v>-11800</v>
      </c>
      <c r="I1342" s="30">
        <f t="shared" si="57"/>
        <v>1.2244897959183674</v>
      </c>
      <c r="K1342" s="23" t="s">
        <v>688</v>
      </c>
      <c r="M1342" s="2">
        <v>490</v>
      </c>
    </row>
    <row r="1343" spans="2:13" ht="12.75">
      <c r="B1343" s="318">
        <v>7600</v>
      </c>
      <c r="C1343" s="1" t="s">
        <v>728</v>
      </c>
      <c r="D1343" s="1" t="s">
        <v>709</v>
      </c>
      <c r="E1343" s="1" t="s">
        <v>89</v>
      </c>
      <c r="F1343" s="101" t="s">
        <v>729</v>
      </c>
      <c r="G1343" s="35" t="s">
        <v>325</v>
      </c>
      <c r="H1343" s="7">
        <f t="shared" si="58"/>
        <v>-19400</v>
      </c>
      <c r="I1343" s="30">
        <f t="shared" si="57"/>
        <v>15.510204081632653</v>
      </c>
      <c r="K1343" s="23" t="s">
        <v>688</v>
      </c>
      <c r="M1343" s="2">
        <v>490</v>
      </c>
    </row>
    <row r="1344" spans="2:13" ht="12.75">
      <c r="B1344" s="318">
        <v>6000</v>
      </c>
      <c r="C1344" s="1" t="s">
        <v>722</v>
      </c>
      <c r="D1344" s="1" t="s">
        <v>709</v>
      </c>
      <c r="E1344" s="1" t="s">
        <v>89</v>
      </c>
      <c r="F1344" s="101" t="s">
        <v>730</v>
      </c>
      <c r="G1344" s="35" t="s">
        <v>335</v>
      </c>
      <c r="H1344" s="7">
        <f t="shared" si="58"/>
        <v>-25400</v>
      </c>
      <c r="I1344" s="30">
        <f aca="true" t="shared" si="59" ref="I1344:I1357">+B1344/M1344</f>
        <v>12.244897959183673</v>
      </c>
      <c r="K1344" s="23" t="s">
        <v>688</v>
      </c>
      <c r="M1344" s="2">
        <v>490</v>
      </c>
    </row>
    <row r="1345" spans="2:13" ht="12.75">
      <c r="B1345" s="318">
        <v>4750</v>
      </c>
      <c r="C1345" s="1" t="s">
        <v>731</v>
      </c>
      <c r="D1345" s="1" t="s">
        <v>709</v>
      </c>
      <c r="E1345" s="1" t="s">
        <v>89</v>
      </c>
      <c r="F1345" s="101" t="s">
        <v>732</v>
      </c>
      <c r="G1345" s="38" t="s">
        <v>290</v>
      </c>
      <c r="H1345" s="7">
        <f t="shared" si="58"/>
        <v>-30150</v>
      </c>
      <c r="I1345" s="30">
        <f t="shared" si="59"/>
        <v>9.693877551020408</v>
      </c>
      <c r="K1345" t="s">
        <v>666</v>
      </c>
      <c r="M1345" s="2">
        <v>490</v>
      </c>
    </row>
    <row r="1346" spans="2:13" ht="12.75">
      <c r="B1346" s="318">
        <v>2250</v>
      </c>
      <c r="C1346" s="1" t="s">
        <v>733</v>
      </c>
      <c r="D1346" s="1" t="s">
        <v>709</v>
      </c>
      <c r="E1346" s="1" t="s">
        <v>89</v>
      </c>
      <c r="F1346" s="101" t="s">
        <v>734</v>
      </c>
      <c r="G1346" s="38" t="s">
        <v>290</v>
      </c>
      <c r="H1346" s="7">
        <f aca="true" t="shared" si="60" ref="H1346:H1356">H1345-B1346</f>
        <v>-32400</v>
      </c>
      <c r="I1346" s="30">
        <f t="shared" si="59"/>
        <v>4.591836734693878</v>
      </c>
      <c r="K1346" t="s">
        <v>666</v>
      </c>
      <c r="M1346" s="2">
        <v>490</v>
      </c>
    </row>
    <row r="1347" spans="2:13" ht="12.75">
      <c r="B1347" s="318">
        <v>2250</v>
      </c>
      <c r="C1347" s="1" t="s">
        <v>735</v>
      </c>
      <c r="D1347" s="1" t="s">
        <v>709</v>
      </c>
      <c r="E1347" s="1" t="s">
        <v>89</v>
      </c>
      <c r="F1347" s="101" t="s">
        <v>734</v>
      </c>
      <c r="G1347" s="38" t="s">
        <v>290</v>
      </c>
      <c r="H1347" s="7">
        <f t="shared" si="60"/>
        <v>-34650</v>
      </c>
      <c r="I1347" s="30">
        <f t="shared" si="59"/>
        <v>4.591836734693878</v>
      </c>
      <c r="K1347" t="s">
        <v>666</v>
      </c>
      <c r="M1347" s="2">
        <v>490</v>
      </c>
    </row>
    <row r="1348" spans="2:13" ht="12.75">
      <c r="B1348" s="318">
        <v>1000</v>
      </c>
      <c r="C1348" s="1" t="s">
        <v>736</v>
      </c>
      <c r="D1348" s="1" t="s">
        <v>709</v>
      </c>
      <c r="E1348" s="1" t="s">
        <v>89</v>
      </c>
      <c r="F1348" s="101" t="s">
        <v>734</v>
      </c>
      <c r="G1348" s="38" t="s">
        <v>290</v>
      </c>
      <c r="H1348" s="7">
        <f t="shared" si="60"/>
        <v>-35650</v>
      </c>
      <c r="I1348" s="30">
        <f t="shared" si="59"/>
        <v>2.0408163265306123</v>
      </c>
      <c r="K1348" t="s">
        <v>666</v>
      </c>
      <c r="M1348" s="2">
        <v>490</v>
      </c>
    </row>
    <row r="1349" spans="2:13" ht="12.75">
      <c r="B1349" s="318">
        <v>700</v>
      </c>
      <c r="C1349" s="1" t="s">
        <v>737</v>
      </c>
      <c r="D1349" s="1" t="s">
        <v>709</v>
      </c>
      <c r="E1349" s="1" t="s">
        <v>89</v>
      </c>
      <c r="F1349" s="101" t="s">
        <v>734</v>
      </c>
      <c r="G1349" s="38" t="s">
        <v>290</v>
      </c>
      <c r="H1349" s="7">
        <f t="shared" si="60"/>
        <v>-36350</v>
      </c>
      <c r="I1349" s="30">
        <f t="shared" si="59"/>
        <v>1.4285714285714286</v>
      </c>
      <c r="K1349" t="s">
        <v>666</v>
      </c>
      <c r="M1349" s="2">
        <v>490</v>
      </c>
    </row>
    <row r="1350" spans="2:13" ht="12.75">
      <c r="B1350" s="318">
        <v>700</v>
      </c>
      <c r="C1350" s="1" t="s">
        <v>738</v>
      </c>
      <c r="D1350" s="1" t="s">
        <v>709</v>
      </c>
      <c r="E1350" s="1" t="s">
        <v>89</v>
      </c>
      <c r="F1350" s="101" t="s">
        <v>734</v>
      </c>
      <c r="G1350" s="38" t="s">
        <v>290</v>
      </c>
      <c r="H1350" s="7">
        <f t="shared" si="60"/>
        <v>-37050</v>
      </c>
      <c r="I1350" s="30">
        <f t="shared" si="59"/>
        <v>1.4285714285714286</v>
      </c>
      <c r="K1350" t="s">
        <v>666</v>
      </c>
      <c r="M1350" s="2">
        <v>490</v>
      </c>
    </row>
    <row r="1351" spans="2:13" ht="12.75">
      <c r="B1351" s="318">
        <v>900</v>
      </c>
      <c r="C1351" s="20" t="s">
        <v>739</v>
      </c>
      <c r="D1351" s="1" t="s">
        <v>709</v>
      </c>
      <c r="E1351" s="1" t="s">
        <v>89</v>
      </c>
      <c r="F1351" s="101" t="s">
        <v>740</v>
      </c>
      <c r="G1351" s="38" t="s">
        <v>301</v>
      </c>
      <c r="H1351" s="7">
        <f>H1350-B1351</f>
        <v>-37950</v>
      </c>
      <c r="I1351" s="30">
        <f t="shared" si="59"/>
        <v>1.836734693877551</v>
      </c>
      <c r="K1351" t="s">
        <v>666</v>
      </c>
      <c r="M1351" s="2">
        <v>490</v>
      </c>
    </row>
    <row r="1352" spans="2:13" ht="12.75">
      <c r="B1352" s="318">
        <v>4000</v>
      </c>
      <c r="C1352" s="1" t="s">
        <v>741</v>
      </c>
      <c r="D1352" s="1" t="s">
        <v>709</v>
      </c>
      <c r="E1352" s="1" t="s">
        <v>89</v>
      </c>
      <c r="F1352" s="101" t="s">
        <v>742</v>
      </c>
      <c r="G1352" s="38" t="s">
        <v>301</v>
      </c>
      <c r="H1352" s="7">
        <f t="shared" si="60"/>
        <v>-41950</v>
      </c>
      <c r="I1352" s="30">
        <f t="shared" si="59"/>
        <v>8.16326530612245</v>
      </c>
      <c r="K1352" t="s">
        <v>666</v>
      </c>
      <c r="M1352" s="2">
        <v>490</v>
      </c>
    </row>
    <row r="1353" spans="2:13" ht="12.75">
      <c r="B1353" s="318">
        <v>9550</v>
      </c>
      <c r="C1353" s="1" t="s">
        <v>743</v>
      </c>
      <c r="D1353" s="1" t="s">
        <v>709</v>
      </c>
      <c r="E1353" s="1" t="s">
        <v>89</v>
      </c>
      <c r="F1353" s="101" t="s">
        <v>744</v>
      </c>
      <c r="G1353" s="38" t="s">
        <v>327</v>
      </c>
      <c r="H1353" s="7">
        <f t="shared" si="60"/>
        <v>-51500</v>
      </c>
      <c r="I1353" s="30">
        <f t="shared" si="59"/>
        <v>19.489795918367346</v>
      </c>
      <c r="K1353" t="s">
        <v>666</v>
      </c>
      <c r="M1353" s="2">
        <v>490</v>
      </c>
    </row>
    <row r="1354" spans="2:13" ht="12.75">
      <c r="B1354" s="318">
        <v>500</v>
      </c>
      <c r="C1354" s="1" t="s">
        <v>745</v>
      </c>
      <c r="D1354" s="1" t="s">
        <v>709</v>
      </c>
      <c r="E1354" s="1" t="s">
        <v>89</v>
      </c>
      <c r="F1354" s="101" t="s">
        <v>746</v>
      </c>
      <c r="G1354" s="38" t="s">
        <v>331</v>
      </c>
      <c r="H1354" s="7">
        <f t="shared" si="60"/>
        <v>-52000</v>
      </c>
      <c r="I1354" s="30">
        <f t="shared" si="59"/>
        <v>1.0204081632653061</v>
      </c>
      <c r="K1354" t="s">
        <v>666</v>
      </c>
      <c r="M1354" s="2">
        <v>490</v>
      </c>
    </row>
    <row r="1355" spans="2:13" ht="12.75">
      <c r="B1355" s="318">
        <v>4000</v>
      </c>
      <c r="C1355" s="1" t="s">
        <v>741</v>
      </c>
      <c r="D1355" s="1" t="s">
        <v>709</v>
      </c>
      <c r="E1355" s="1" t="s">
        <v>89</v>
      </c>
      <c r="F1355" s="101" t="s">
        <v>747</v>
      </c>
      <c r="G1355" s="38" t="s">
        <v>344</v>
      </c>
      <c r="H1355" s="7">
        <f t="shared" si="60"/>
        <v>-56000</v>
      </c>
      <c r="I1355" s="30">
        <f t="shared" si="59"/>
        <v>8.16326530612245</v>
      </c>
      <c r="K1355" t="s">
        <v>666</v>
      </c>
      <c r="M1355" s="2">
        <v>490</v>
      </c>
    </row>
    <row r="1356" spans="1:13" s="75" customFormat="1" ht="12.75">
      <c r="A1356" s="1"/>
      <c r="B1356" s="318">
        <v>800</v>
      </c>
      <c r="C1356" s="1" t="s">
        <v>748</v>
      </c>
      <c r="D1356" s="1" t="s">
        <v>709</v>
      </c>
      <c r="E1356" s="1" t="s">
        <v>89</v>
      </c>
      <c r="F1356" s="101" t="s">
        <v>749</v>
      </c>
      <c r="G1356" s="38" t="s">
        <v>335</v>
      </c>
      <c r="H1356" s="7">
        <f t="shared" si="60"/>
        <v>-56800</v>
      </c>
      <c r="I1356" s="30">
        <f>+B1356/M1356</f>
        <v>1.6326530612244898</v>
      </c>
      <c r="J1356"/>
      <c r="K1356" t="s">
        <v>666</v>
      </c>
      <c r="L1356"/>
      <c r="M1356" s="2">
        <v>490</v>
      </c>
    </row>
    <row r="1357" spans="1:13" s="75" customFormat="1" ht="12.75">
      <c r="A1357" s="19"/>
      <c r="B1357" s="272">
        <f>SUM(B1340:B1356)</f>
        <v>56800</v>
      </c>
      <c r="C1357" s="19"/>
      <c r="D1357" s="19"/>
      <c r="E1357" s="19" t="s">
        <v>89</v>
      </c>
      <c r="F1357" s="98"/>
      <c r="G1357" s="26"/>
      <c r="H1357" s="73">
        <v>0</v>
      </c>
      <c r="I1357" s="74">
        <f t="shared" si="59"/>
        <v>115.91836734693878</v>
      </c>
      <c r="M1357" s="2">
        <v>490</v>
      </c>
    </row>
    <row r="1358" spans="8:13" ht="12.75" hidden="1">
      <c r="H1358" s="7">
        <f aca="true" t="shared" si="61" ref="H1358:H1385">H1357-B1358</f>
        <v>0</v>
      </c>
      <c r="M1358" s="2">
        <v>490</v>
      </c>
    </row>
    <row r="1359" spans="8:13" ht="12.75" hidden="1">
      <c r="H1359" s="7">
        <f t="shared" si="61"/>
        <v>0</v>
      </c>
      <c r="M1359" s="2">
        <v>490</v>
      </c>
    </row>
    <row r="1360" spans="8:13" ht="12.75" hidden="1">
      <c r="H1360" s="7">
        <f t="shared" si="61"/>
        <v>0</v>
      </c>
      <c r="M1360" s="2">
        <v>490</v>
      </c>
    </row>
    <row r="1361" spans="8:13" ht="12.75" hidden="1">
      <c r="H1361" s="7">
        <f t="shared" si="61"/>
        <v>0</v>
      </c>
      <c r="M1361" s="2">
        <v>490</v>
      </c>
    </row>
    <row r="1362" spans="8:13" ht="12.75" hidden="1">
      <c r="H1362" s="7">
        <f t="shared" si="61"/>
        <v>0</v>
      </c>
      <c r="M1362" s="2">
        <v>490</v>
      </c>
    </row>
    <row r="1363" spans="8:13" ht="12.75" hidden="1">
      <c r="H1363" s="7">
        <f t="shared" si="61"/>
        <v>0</v>
      </c>
      <c r="M1363" s="2">
        <v>490</v>
      </c>
    </row>
    <row r="1364" spans="8:13" ht="12.75" hidden="1">
      <c r="H1364" s="7">
        <f t="shared" si="61"/>
        <v>0</v>
      </c>
      <c r="M1364" s="2">
        <v>490</v>
      </c>
    </row>
    <row r="1365" spans="8:13" ht="12.75" hidden="1">
      <c r="H1365" s="7">
        <f t="shared" si="61"/>
        <v>0</v>
      </c>
      <c r="M1365" s="2">
        <v>490</v>
      </c>
    </row>
    <row r="1366" spans="8:13" ht="12.75" hidden="1">
      <c r="H1366" s="7">
        <f t="shared" si="61"/>
        <v>0</v>
      </c>
      <c r="M1366" s="2">
        <v>490</v>
      </c>
    </row>
    <row r="1367" spans="8:13" ht="12.75" hidden="1">
      <c r="H1367" s="7">
        <f t="shared" si="61"/>
        <v>0</v>
      </c>
      <c r="M1367" s="2">
        <v>490</v>
      </c>
    </row>
    <row r="1368" spans="8:13" ht="12.75" hidden="1">
      <c r="H1368" s="7">
        <f t="shared" si="61"/>
        <v>0</v>
      </c>
      <c r="M1368" s="2">
        <v>490</v>
      </c>
    </row>
    <row r="1369" spans="8:13" ht="12.75" hidden="1">
      <c r="H1369" s="7">
        <f t="shared" si="61"/>
        <v>0</v>
      </c>
      <c r="M1369" s="2">
        <v>490</v>
      </c>
    </row>
    <row r="1370" spans="8:13" ht="12.75" hidden="1">
      <c r="H1370" s="7">
        <f t="shared" si="61"/>
        <v>0</v>
      </c>
      <c r="M1370" s="2">
        <v>490</v>
      </c>
    </row>
    <row r="1371" spans="8:13" ht="12.75" hidden="1">
      <c r="H1371" s="7">
        <f t="shared" si="61"/>
        <v>0</v>
      </c>
      <c r="M1371" s="2">
        <v>490</v>
      </c>
    </row>
    <row r="1372" spans="8:13" ht="12.75" hidden="1">
      <c r="H1372" s="7">
        <f t="shared" si="61"/>
        <v>0</v>
      </c>
      <c r="M1372" s="2">
        <v>490</v>
      </c>
    </row>
    <row r="1373" spans="8:13" ht="12.75" hidden="1">
      <c r="H1373" s="7">
        <f t="shared" si="61"/>
        <v>0</v>
      </c>
      <c r="M1373" s="2">
        <v>490</v>
      </c>
    </row>
    <row r="1374" spans="8:13" ht="12.75" hidden="1">
      <c r="H1374" s="7">
        <f t="shared" si="61"/>
        <v>0</v>
      </c>
      <c r="M1374" s="2">
        <v>490</v>
      </c>
    </row>
    <row r="1375" spans="8:13" ht="12.75" hidden="1">
      <c r="H1375" s="7">
        <f t="shared" si="61"/>
        <v>0</v>
      </c>
      <c r="M1375" s="2">
        <v>490</v>
      </c>
    </row>
    <row r="1376" spans="8:13" ht="12.75" hidden="1">
      <c r="H1376" s="7">
        <f t="shared" si="61"/>
        <v>0</v>
      </c>
      <c r="M1376" s="2">
        <v>490</v>
      </c>
    </row>
    <row r="1377" spans="8:13" ht="12.75" hidden="1">
      <c r="H1377" s="7">
        <f t="shared" si="61"/>
        <v>0</v>
      </c>
      <c r="M1377" s="2">
        <v>490</v>
      </c>
    </row>
    <row r="1378" spans="8:13" ht="12.75" hidden="1">
      <c r="H1378" s="7">
        <f t="shared" si="61"/>
        <v>0</v>
      </c>
      <c r="M1378" s="2">
        <v>490</v>
      </c>
    </row>
    <row r="1379" spans="8:13" ht="12.75" hidden="1">
      <c r="H1379" s="7">
        <f t="shared" si="61"/>
        <v>0</v>
      </c>
      <c r="M1379" s="2">
        <v>490</v>
      </c>
    </row>
    <row r="1380" spans="8:13" ht="12.75" hidden="1">
      <c r="H1380" s="7">
        <f t="shared" si="61"/>
        <v>0</v>
      </c>
      <c r="M1380" s="2">
        <v>490</v>
      </c>
    </row>
    <row r="1381" spans="8:13" ht="12.75" hidden="1">
      <c r="H1381" s="7">
        <f t="shared" si="61"/>
        <v>0</v>
      </c>
      <c r="M1381" s="2">
        <v>490</v>
      </c>
    </row>
    <row r="1382" spans="8:13" ht="12.75" hidden="1">
      <c r="H1382" s="7">
        <f t="shared" si="61"/>
        <v>0</v>
      </c>
      <c r="M1382" s="2">
        <v>490</v>
      </c>
    </row>
    <row r="1383" spans="8:13" ht="12.75" hidden="1">
      <c r="H1383" s="7">
        <f t="shared" si="61"/>
        <v>0</v>
      </c>
      <c r="M1383" s="2">
        <v>490</v>
      </c>
    </row>
    <row r="1384" spans="8:13" ht="12.75" hidden="1">
      <c r="H1384" s="7">
        <f t="shared" si="61"/>
        <v>0</v>
      </c>
      <c r="M1384" s="2">
        <v>490</v>
      </c>
    </row>
    <row r="1385" spans="8:13" ht="12.75" hidden="1">
      <c r="H1385" s="7">
        <f t="shared" si="61"/>
        <v>0</v>
      </c>
      <c r="M1385" s="2">
        <v>490</v>
      </c>
    </row>
    <row r="1386" spans="8:13" ht="12.75" hidden="1">
      <c r="H1386" s="7">
        <f>H1385-B1386</f>
        <v>0</v>
      </c>
      <c r="M1386" s="2">
        <v>490</v>
      </c>
    </row>
    <row r="1387" spans="8:13" ht="12.75" hidden="1">
      <c r="H1387" s="7">
        <f aca="true" t="shared" si="62" ref="H1387:H1450">H1386-B1387</f>
        <v>0</v>
      </c>
      <c r="M1387" s="2">
        <v>490</v>
      </c>
    </row>
    <row r="1388" spans="8:13" ht="12.75" hidden="1">
      <c r="H1388" s="7">
        <f t="shared" si="62"/>
        <v>0</v>
      </c>
      <c r="M1388" s="2">
        <v>490</v>
      </c>
    </row>
    <row r="1389" spans="8:13" ht="12.75" hidden="1">
      <c r="H1389" s="7">
        <f t="shared" si="62"/>
        <v>0</v>
      </c>
      <c r="M1389" s="2">
        <v>490</v>
      </c>
    </row>
    <row r="1390" spans="8:13" ht="12.75" hidden="1">
      <c r="H1390" s="7">
        <f t="shared" si="62"/>
        <v>0</v>
      </c>
      <c r="M1390" s="2">
        <v>490</v>
      </c>
    </row>
    <row r="1391" spans="8:13" ht="12.75" hidden="1">
      <c r="H1391" s="7">
        <f t="shared" si="62"/>
        <v>0</v>
      </c>
      <c r="M1391" s="2">
        <v>490</v>
      </c>
    </row>
    <row r="1392" spans="8:13" ht="12.75" hidden="1">
      <c r="H1392" s="7">
        <f t="shared" si="62"/>
        <v>0</v>
      </c>
      <c r="M1392" s="2">
        <v>490</v>
      </c>
    </row>
    <row r="1393" spans="8:13" ht="12.75" hidden="1">
      <c r="H1393" s="7">
        <f t="shared" si="62"/>
        <v>0</v>
      </c>
      <c r="M1393" s="2">
        <v>490</v>
      </c>
    </row>
    <row r="1394" spans="8:13" ht="12.75" hidden="1">
      <c r="H1394" s="7">
        <f t="shared" si="62"/>
        <v>0</v>
      </c>
      <c r="M1394" s="2">
        <v>490</v>
      </c>
    </row>
    <row r="1395" spans="8:13" ht="12.75" hidden="1">
      <c r="H1395" s="7">
        <f t="shared" si="62"/>
        <v>0</v>
      </c>
      <c r="M1395" s="2">
        <v>490</v>
      </c>
    </row>
    <row r="1396" spans="8:13" ht="12.75" hidden="1">
      <c r="H1396" s="7">
        <f t="shared" si="62"/>
        <v>0</v>
      </c>
      <c r="M1396" s="2">
        <v>490</v>
      </c>
    </row>
    <row r="1397" spans="8:13" ht="12.75" hidden="1">
      <c r="H1397" s="7">
        <f t="shared" si="62"/>
        <v>0</v>
      </c>
      <c r="M1397" s="2">
        <v>490</v>
      </c>
    </row>
    <row r="1398" spans="8:13" ht="12.75" hidden="1">
      <c r="H1398" s="7">
        <f t="shared" si="62"/>
        <v>0</v>
      </c>
      <c r="M1398" s="2">
        <v>490</v>
      </c>
    </row>
    <row r="1399" spans="8:13" ht="12.75" hidden="1">
      <c r="H1399" s="7">
        <f t="shared" si="62"/>
        <v>0</v>
      </c>
      <c r="M1399" s="2">
        <v>490</v>
      </c>
    </row>
    <row r="1400" spans="8:13" ht="12.75" hidden="1">
      <c r="H1400" s="7">
        <f t="shared" si="62"/>
        <v>0</v>
      </c>
      <c r="M1400" s="2">
        <v>490</v>
      </c>
    </row>
    <row r="1401" spans="8:13" ht="12.75" hidden="1">
      <c r="H1401" s="7">
        <f t="shared" si="62"/>
        <v>0</v>
      </c>
      <c r="M1401" s="2">
        <v>490</v>
      </c>
    </row>
    <row r="1402" spans="8:13" ht="12.75" hidden="1">
      <c r="H1402" s="7">
        <f t="shared" si="62"/>
        <v>0</v>
      </c>
      <c r="M1402" s="2">
        <v>490</v>
      </c>
    </row>
    <row r="1403" spans="8:13" ht="12.75" hidden="1">
      <c r="H1403" s="7">
        <f t="shared" si="62"/>
        <v>0</v>
      </c>
      <c r="M1403" s="2">
        <v>490</v>
      </c>
    </row>
    <row r="1404" spans="8:13" ht="12.75" hidden="1">
      <c r="H1404" s="7">
        <f t="shared" si="62"/>
        <v>0</v>
      </c>
      <c r="M1404" s="2">
        <v>490</v>
      </c>
    </row>
    <row r="1405" spans="8:13" ht="12.75" hidden="1">
      <c r="H1405" s="7">
        <f t="shared" si="62"/>
        <v>0</v>
      </c>
      <c r="M1405" s="2">
        <v>490</v>
      </c>
    </row>
    <row r="1406" spans="8:13" ht="12.75" hidden="1">
      <c r="H1406" s="7">
        <f t="shared" si="62"/>
        <v>0</v>
      </c>
      <c r="M1406" s="2">
        <v>490</v>
      </c>
    </row>
    <row r="1407" spans="8:13" ht="12.75" hidden="1">
      <c r="H1407" s="7">
        <f t="shared" si="62"/>
        <v>0</v>
      </c>
      <c r="M1407" s="2">
        <v>490</v>
      </c>
    </row>
    <row r="1408" spans="8:13" ht="12.75" hidden="1">
      <c r="H1408" s="7">
        <f t="shared" si="62"/>
        <v>0</v>
      </c>
      <c r="M1408" s="2">
        <v>490</v>
      </c>
    </row>
    <row r="1409" spans="8:13" ht="12.75" hidden="1">
      <c r="H1409" s="7">
        <f t="shared" si="62"/>
        <v>0</v>
      </c>
      <c r="M1409" s="2">
        <v>490</v>
      </c>
    </row>
    <row r="1410" spans="8:13" ht="12.75" hidden="1">
      <c r="H1410" s="7">
        <f t="shared" si="62"/>
        <v>0</v>
      </c>
      <c r="M1410" s="2">
        <v>490</v>
      </c>
    </row>
    <row r="1411" spans="8:13" ht="12.75" hidden="1">
      <c r="H1411" s="7">
        <f t="shared" si="62"/>
        <v>0</v>
      </c>
      <c r="M1411" s="2">
        <v>490</v>
      </c>
    </row>
    <row r="1412" spans="8:13" ht="12.75" hidden="1">
      <c r="H1412" s="7">
        <f t="shared" si="62"/>
        <v>0</v>
      </c>
      <c r="M1412" s="2">
        <v>490</v>
      </c>
    </row>
    <row r="1413" spans="8:13" ht="12.75" hidden="1">
      <c r="H1413" s="7">
        <f t="shared" si="62"/>
        <v>0</v>
      </c>
      <c r="M1413" s="2">
        <v>490</v>
      </c>
    </row>
    <row r="1414" spans="8:13" ht="12.75" hidden="1">
      <c r="H1414" s="7">
        <f t="shared" si="62"/>
        <v>0</v>
      </c>
      <c r="M1414" s="2">
        <v>490</v>
      </c>
    </row>
    <row r="1415" spans="8:13" ht="12.75" hidden="1">
      <c r="H1415" s="7">
        <f t="shared" si="62"/>
        <v>0</v>
      </c>
      <c r="M1415" s="2">
        <v>490</v>
      </c>
    </row>
    <row r="1416" spans="8:13" ht="12.75" hidden="1">
      <c r="H1416" s="7">
        <f t="shared" si="62"/>
        <v>0</v>
      </c>
      <c r="M1416" s="2">
        <v>490</v>
      </c>
    </row>
    <row r="1417" spans="8:13" ht="12.75" hidden="1">
      <c r="H1417" s="7">
        <f t="shared" si="62"/>
        <v>0</v>
      </c>
      <c r="M1417" s="2">
        <v>490</v>
      </c>
    </row>
    <row r="1418" spans="8:13" ht="12.75" hidden="1">
      <c r="H1418" s="7">
        <f t="shared" si="62"/>
        <v>0</v>
      </c>
      <c r="M1418" s="2">
        <v>490</v>
      </c>
    </row>
    <row r="1419" spans="8:13" ht="12.75" hidden="1">
      <c r="H1419" s="7">
        <f t="shared" si="62"/>
        <v>0</v>
      </c>
      <c r="M1419" s="2">
        <v>490</v>
      </c>
    </row>
    <row r="1420" spans="8:13" ht="12.75" hidden="1">
      <c r="H1420" s="7">
        <f t="shared" si="62"/>
        <v>0</v>
      </c>
      <c r="M1420" s="2">
        <v>490</v>
      </c>
    </row>
    <row r="1421" spans="8:13" ht="12.75" hidden="1">
      <c r="H1421" s="7">
        <f t="shared" si="62"/>
        <v>0</v>
      </c>
      <c r="M1421" s="2">
        <v>490</v>
      </c>
    </row>
    <row r="1422" spans="8:13" ht="12.75" hidden="1">
      <c r="H1422" s="7">
        <f t="shared" si="62"/>
        <v>0</v>
      </c>
      <c r="M1422" s="2">
        <v>490</v>
      </c>
    </row>
    <row r="1423" spans="8:13" ht="12.75" hidden="1">
      <c r="H1423" s="7">
        <f t="shared" si="62"/>
        <v>0</v>
      </c>
      <c r="M1423" s="2">
        <v>490</v>
      </c>
    </row>
    <row r="1424" spans="8:13" ht="12.75" hidden="1">
      <c r="H1424" s="7">
        <f t="shared" si="62"/>
        <v>0</v>
      </c>
      <c r="M1424" s="2">
        <v>490</v>
      </c>
    </row>
    <row r="1425" spans="8:13" ht="12.75" hidden="1">
      <c r="H1425" s="7">
        <f t="shared" si="62"/>
        <v>0</v>
      </c>
      <c r="M1425" s="2">
        <v>490</v>
      </c>
    </row>
    <row r="1426" spans="8:13" ht="12.75" hidden="1">
      <c r="H1426" s="7">
        <f t="shared" si="62"/>
        <v>0</v>
      </c>
      <c r="M1426" s="2">
        <v>490</v>
      </c>
    </row>
    <row r="1427" spans="8:13" ht="12.75" hidden="1">
      <c r="H1427" s="7">
        <f t="shared" si="62"/>
        <v>0</v>
      </c>
      <c r="M1427" s="2">
        <v>490</v>
      </c>
    </row>
    <row r="1428" spans="8:13" ht="12.75" hidden="1">
      <c r="H1428" s="7">
        <f t="shared" si="62"/>
        <v>0</v>
      </c>
      <c r="M1428" s="2">
        <v>490</v>
      </c>
    </row>
    <row r="1429" spans="8:13" ht="12.75" hidden="1">
      <c r="H1429" s="7">
        <f t="shared" si="62"/>
        <v>0</v>
      </c>
      <c r="M1429" s="2">
        <v>490</v>
      </c>
    </row>
    <row r="1430" spans="8:13" ht="12.75" hidden="1">
      <c r="H1430" s="7">
        <f t="shared" si="62"/>
        <v>0</v>
      </c>
      <c r="M1430" s="2">
        <v>490</v>
      </c>
    </row>
    <row r="1431" spans="8:13" ht="12.75" hidden="1">
      <c r="H1431" s="7">
        <f t="shared" si="62"/>
        <v>0</v>
      </c>
      <c r="M1431" s="2">
        <v>490</v>
      </c>
    </row>
    <row r="1432" spans="8:13" ht="12.75" hidden="1">
      <c r="H1432" s="7">
        <f t="shared" si="62"/>
        <v>0</v>
      </c>
      <c r="M1432" s="2">
        <v>490</v>
      </c>
    </row>
    <row r="1433" spans="8:13" ht="12.75" hidden="1">
      <c r="H1433" s="7">
        <f t="shared" si="62"/>
        <v>0</v>
      </c>
      <c r="M1433" s="2">
        <v>490</v>
      </c>
    </row>
    <row r="1434" spans="8:13" ht="12.75" hidden="1">
      <c r="H1434" s="7">
        <f t="shared" si="62"/>
        <v>0</v>
      </c>
      <c r="M1434" s="2">
        <v>490</v>
      </c>
    </row>
    <row r="1435" spans="8:13" ht="12.75" hidden="1">
      <c r="H1435" s="7">
        <f t="shared" si="62"/>
        <v>0</v>
      </c>
      <c r="M1435" s="2">
        <v>490</v>
      </c>
    </row>
    <row r="1436" spans="8:13" ht="12.75" hidden="1">
      <c r="H1436" s="7">
        <f t="shared" si="62"/>
        <v>0</v>
      </c>
      <c r="M1436" s="2">
        <v>490</v>
      </c>
    </row>
    <row r="1437" spans="8:13" ht="12.75" hidden="1">
      <c r="H1437" s="7">
        <f t="shared" si="62"/>
        <v>0</v>
      </c>
      <c r="M1437" s="2">
        <v>490</v>
      </c>
    </row>
    <row r="1438" spans="8:13" ht="12.75" hidden="1">
      <c r="H1438" s="7">
        <f t="shared" si="62"/>
        <v>0</v>
      </c>
      <c r="M1438" s="2">
        <v>490</v>
      </c>
    </row>
    <row r="1439" spans="8:13" ht="12.75" hidden="1">
      <c r="H1439" s="7">
        <f t="shared" si="62"/>
        <v>0</v>
      </c>
      <c r="M1439" s="2">
        <v>490</v>
      </c>
    </row>
    <row r="1440" spans="8:13" ht="12.75" hidden="1">
      <c r="H1440" s="7">
        <f t="shared" si="62"/>
        <v>0</v>
      </c>
      <c r="M1440" s="2">
        <v>490</v>
      </c>
    </row>
    <row r="1441" spans="8:13" ht="12.75" hidden="1">
      <c r="H1441" s="7">
        <f t="shared" si="62"/>
        <v>0</v>
      </c>
      <c r="M1441" s="2">
        <v>490</v>
      </c>
    </row>
    <row r="1442" spans="8:13" ht="12.75" hidden="1">
      <c r="H1442" s="7">
        <f t="shared" si="62"/>
        <v>0</v>
      </c>
      <c r="M1442" s="2">
        <v>490</v>
      </c>
    </row>
    <row r="1443" spans="8:13" ht="12.75" hidden="1">
      <c r="H1443" s="7">
        <f t="shared" si="62"/>
        <v>0</v>
      </c>
      <c r="M1443" s="2">
        <v>490</v>
      </c>
    </row>
    <row r="1444" spans="8:13" ht="12.75" hidden="1">
      <c r="H1444" s="7">
        <f t="shared" si="62"/>
        <v>0</v>
      </c>
      <c r="M1444" s="2">
        <v>490</v>
      </c>
    </row>
    <row r="1445" spans="8:13" ht="12.75" hidden="1">
      <c r="H1445" s="7">
        <f t="shared" si="62"/>
        <v>0</v>
      </c>
      <c r="M1445" s="2">
        <v>490</v>
      </c>
    </row>
    <row r="1446" spans="8:13" ht="12.75" hidden="1">
      <c r="H1446" s="7">
        <f t="shared" si="62"/>
        <v>0</v>
      </c>
      <c r="M1446" s="2">
        <v>490</v>
      </c>
    </row>
    <row r="1447" spans="8:13" ht="12.75" hidden="1">
      <c r="H1447" s="7">
        <f t="shared" si="62"/>
        <v>0</v>
      </c>
      <c r="M1447" s="2">
        <v>490</v>
      </c>
    </row>
    <row r="1448" spans="8:13" ht="12.75" hidden="1">
      <c r="H1448" s="7">
        <f t="shared" si="62"/>
        <v>0</v>
      </c>
      <c r="M1448" s="2">
        <v>490</v>
      </c>
    </row>
    <row r="1449" spans="8:13" ht="12.75" hidden="1">
      <c r="H1449" s="7">
        <f t="shared" si="62"/>
        <v>0</v>
      </c>
      <c r="M1449" s="2">
        <v>490</v>
      </c>
    </row>
    <row r="1450" spans="8:13" ht="12.75" hidden="1">
      <c r="H1450" s="7">
        <f t="shared" si="62"/>
        <v>0</v>
      </c>
      <c r="M1450" s="2">
        <v>490</v>
      </c>
    </row>
    <row r="1451" spans="8:13" ht="12.75" hidden="1">
      <c r="H1451" s="7">
        <f aca="true" t="shared" si="63" ref="H1451:H1526">H1450-B1451</f>
        <v>0</v>
      </c>
      <c r="M1451" s="2">
        <v>490</v>
      </c>
    </row>
    <row r="1452" spans="8:13" ht="12.75" hidden="1">
      <c r="H1452" s="7">
        <f t="shared" si="63"/>
        <v>0</v>
      </c>
      <c r="M1452" s="2">
        <v>490</v>
      </c>
    </row>
    <row r="1453" spans="8:13" ht="12.75" hidden="1">
      <c r="H1453" s="7">
        <f t="shared" si="63"/>
        <v>0</v>
      </c>
      <c r="M1453" s="2">
        <v>490</v>
      </c>
    </row>
    <row r="1454" spans="8:13" ht="12.75" hidden="1">
      <c r="H1454" s="7">
        <f t="shared" si="63"/>
        <v>0</v>
      </c>
      <c r="M1454" s="2">
        <v>490</v>
      </c>
    </row>
    <row r="1455" spans="8:13" ht="12.75" hidden="1">
      <c r="H1455" s="7">
        <f t="shared" si="63"/>
        <v>0</v>
      </c>
      <c r="M1455" s="2">
        <v>490</v>
      </c>
    </row>
    <row r="1456" spans="8:13" ht="12.75" hidden="1">
      <c r="H1456" s="7">
        <f t="shared" si="63"/>
        <v>0</v>
      </c>
      <c r="M1456" s="2">
        <v>490</v>
      </c>
    </row>
    <row r="1457" spans="8:13" ht="12.75" hidden="1">
      <c r="H1457" s="7">
        <f t="shared" si="63"/>
        <v>0</v>
      </c>
      <c r="M1457" s="2">
        <v>490</v>
      </c>
    </row>
    <row r="1458" spans="8:13" ht="12.75" hidden="1">
      <c r="H1458" s="7">
        <f t="shared" si="63"/>
        <v>0</v>
      </c>
      <c r="M1458" s="2">
        <v>490</v>
      </c>
    </row>
    <row r="1459" spans="8:13" ht="12.75" hidden="1">
      <c r="H1459" s="7">
        <f t="shared" si="63"/>
        <v>0</v>
      </c>
      <c r="M1459" s="2">
        <v>490</v>
      </c>
    </row>
    <row r="1460" spans="8:13" ht="12.75" hidden="1">
      <c r="H1460" s="7">
        <f t="shared" si="63"/>
        <v>0</v>
      </c>
      <c r="M1460" s="2">
        <v>490</v>
      </c>
    </row>
    <row r="1461" spans="8:13" ht="12.75" hidden="1">
      <c r="H1461" s="7">
        <f t="shared" si="63"/>
        <v>0</v>
      </c>
      <c r="M1461" s="2">
        <v>490</v>
      </c>
    </row>
    <row r="1462" spans="8:13" ht="12.75" hidden="1">
      <c r="H1462" s="7">
        <f t="shared" si="63"/>
        <v>0</v>
      </c>
      <c r="M1462" s="2">
        <v>490</v>
      </c>
    </row>
    <row r="1463" spans="8:13" ht="12.75" hidden="1">
      <c r="H1463" s="7">
        <f t="shared" si="63"/>
        <v>0</v>
      </c>
      <c r="M1463" s="2">
        <v>490</v>
      </c>
    </row>
    <row r="1464" spans="8:13" ht="12.75" hidden="1">
      <c r="H1464" s="7">
        <f t="shared" si="63"/>
        <v>0</v>
      </c>
      <c r="M1464" s="2">
        <v>490</v>
      </c>
    </row>
    <row r="1465" spans="8:13" ht="12.75" hidden="1">
      <c r="H1465" s="7">
        <f t="shared" si="63"/>
        <v>0</v>
      </c>
      <c r="M1465" s="2">
        <v>490</v>
      </c>
    </row>
    <row r="1466" spans="8:13" ht="12.75" hidden="1">
      <c r="H1466" s="7">
        <f t="shared" si="63"/>
        <v>0</v>
      </c>
      <c r="M1466" s="2">
        <v>490</v>
      </c>
    </row>
    <row r="1467" spans="8:13" ht="12.75" hidden="1">
      <c r="H1467" s="7">
        <f t="shared" si="63"/>
        <v>0</v>
      </c>
      <c r="M1467" s="2">
        <v>490</v>
      </c>
    </row>
    <row r="1468" spans="8:13" ht="12.75" hidden="1">
      <c r="H1468" s="7">
        <f t="shared" si="63"/>
        <v>0</v>
      </c>
      <c r="M1468" s="2">
        <v>490</v>
      </c>
    </row>
    <row r="1469" spans="8:13" ht="12.75" hidden="1">
      <c r="H1469" s="7">
        <f t="shared" si="63"/>
        <v>0</v>
      </c>
      <c r="M1469" s="2">
        <v>490</v>
      </c>
    </row>
    <row r="1470" spans="8:13" ht="12.75" hidden="1">
      <c r="H1470" s="7">
        <f t="shared" si="63"/>
        <v>0</v>
      </c>
      <c r="M1470" s="2">
        <v>490</v>
      </c>
    </row>
    <row r="1471" spans="8:13" ht="12.75" hidden="1">
      <c r="H1471" s="7">
        <f t="shared" si="63"/>
        <v>0</v>
      </c>
      <c r="M1471" s="2">
        <v>490</v>
      </c>
    </row>
    <row r="1472" spans="8:13" ht="12.75" hidden="1">
      <c r="H1472" s="7">
        <f t="shared" si="63"/>
        <v>0</v>
      </c>
      <c r="M1472" s="2">
        <v>490</v>
      </c>
    </row>
    <row r="1473" spans="8:13" ht="12.75" hidden="1">
      <c r="H1473" s="7">
        <f t="shared" si="63"/>
        <v>0</v>
      </c>
      <c r="M1473" s="2">
        <v>490</v>
      </c>
    </row>
    <row r="1474" spans="8:13" ht="12.75" hidden="1">
      <c r="H1474" s="7">
        <f t="shared" si="63"/>
        <v>0</v>
      </c>
      <c r="M1474" s="2">
        <v>490</v>
      </c>
    </row>
    <row r="1475" spans="8:13" ht="12.75" hidden="1">
      <c r="H1475" s="7">
        <f t="shared" si="63"/>
        <v>0</v>
      </c>
      <c r="M1475" s="2">
        <v>490</v>
      </c>
    </row>
    <row r="1476" spans="8:13" ht="12.75" hidden="1">
      <c r="H1476" s="7">
        <f t="shared" si="63"/>
        <v>0</v>
      </c>
      <c r="M1476" s="2">
        <v>490</v>
      </c>
    </row>
    <row r="1477" spans="8:13" ht="12.75" hidden="1">
      <c r="H1477" s="7">
        <f t="shared" si="63"/>
        <v>0</v>
      </c>
      <c r="M1477" s="2">
        <v>490</v>
      </c>
    </row>
    <row r="1478" spans="8:13" ht="12.75" hidden="1">
      <c r="H1478" s="7">
        <f t="shared" si="63"/>
        <v>0</v>
      </c>
      <c r="M1478" s="2">
        <v>490</v>
      </c>
    </row>
    <row r="1479" spans="8:13" ht="12.75" hidden="1">
      <c r="H1479" s="7">
        <f t="shared" si="63"/>
        <v>0</v>
      </c>
      <c r="M1479" s="2">
        <v>490</v>
      </c>
    </row>
    <row r="1480" spans="8:13" ht="12.75" hidden="1">
      <c r="H1480" s="7">
        <f t="shared" si="63"/>
        <v>0</v>
      </c>
      <c r="M1480" s="2">
        <v>490</v>
      </c>
    </row>
    <row r="1481" spans="8:13" ht="12.75" hidden="1">
      <c r="H1481" s="7">
        <f t="shared" si="63"/>
        <v>0</v>
      </c>
      <c r="M1481" s="2">
        <v>490</v>
      </c>
    </row>
    <row r="1482" spans="8:13" ht="12.75" hidden="1">
      <c r="H1482" s="7">
        <f t="shared" si="63"/>
        <v>0</v>
      </c>
      <c r="M1482" s="2">
        <v>490</v>
      </c>
    </row>
    <row r="1483" spans="8:13" ht="12.75" hidden="1">
      <c r="H1483" s="7">
        <f t="shared" si="63"/>
        <v>0</v>
      </c>
      <c r="M1483" s="2">
        <v>490</v>
      </c>
    </row>
    <row r="1484" spans="8:13" ht="12.75" hidden="1">
      <c r="H1484" s="7">
        <f t="shared" si="63"/>
        <v>0</v>
      </c>
      <c r="M1484" s="2">
        <v>490</v>
      </c>
    </row>
    <row r="1485" spans="8:13" ht="12.75" hidden="1">
      <c r="H1485" s="7">
        <f t="shared" si="63"/>
        <v>0</v>
      </c>
      <c r="M1485" s="2">
        <v>490</v>
      </c>
    </row>
    <row r="1486" spans="8:13" ht="12.75" hidden="1">
      <c r="H1486" s="7">
        <f t="shared" si="63"/>
        <v>0</v>
      </c>
      <c r="M1486" s="2">
        <v>490</v>
      </c>
    </row>
    <row r="1487" spans="8:13" ht="12.75" hidden="1">
      <c r="H1487" s="7">
        <f t="shared" si="63"/>
        <v>0</v>
      </c>
      <c r="M1487" s="2">
        <v>490</v>
      </c>
    </row>
    <row r="1488" spans="8:13" ht="12.75" hidden="1">
      <c r="H1488" s="7">
        <f t="shared" si="63"/>
        <v>0</v>
      </c>
      <c r="M1488" s="2">
        <v>490</v>
      </c>
    </row>
    <row r="1489" spans="8:13" ht="12.75" hidden="1">
      <c r="H1489" s="7">
        <f t="shared" si="63"/>
        <v>0</v>
      </c>
      <c r="M1489" s="2">
        <v>490</v>
      </c>
    </row>
    <row r="1490" spans="8:13" ht="12.75" hidden="1">
      <c r="H1490" s="7">
        <f t="shared" si="63"/>
        <v>0</v>
      </c>
      <c r="M1490" s="2">
        <v>490</v>
      </c>
    </row>
    <row r="1491" spans="8:13" ht="12.75" hidden="1">
      <c r="H1491" s="7">
        <f t="shared" si="63"/>
        <v>0</v>
      </c>
      <c r="M1491" s="2">
        <v>490</v>
      </c>
    </row>
    <row r="1492" spans="8:13" ht="12.75" hidden="1">
      <c r="H1492" s="7">
        <f t="shared" si="63"/>
        <v>0</v>
      </c>
      <c r="M1492" s="2">
        <v>490</v>
      </c>
    </row>
    <row r="1493" spans="8:13" ht="12.75" hidden="1">
      <c r="H1493" s="7">
        <f t="shared" si="63"/>
        <v>0</v>
      </c>
      <c r="M1493" s="2">
        <v>490</v>
      </c>
    </row>
    <row r="1494" spans="8:13" ht="12.75" hidden="1">
      <c r="H1494" s="7">
        <f t="shared" si="63"/>
        <v>0</v>
      </c>
      <c r="M1494" s="2">
        <v>490</v>
      </c>
    </row>
    <row r="1495" spans="8:13" ht="12.75" hidden="1">
      <c r="H1495" s="7">
        <f t="shared" si="63"/>
        <v>0</v>
      </c>
      <c r="M1495" s="2">
        <v>490</v>
      </c>
    </row>
    <row r="1496" spans="8:13" ht="12.75" hidden="1">
      <c r="H1496" s="7">
        <f t="shared" si="63"/>
        <v>0</v>
      </c>
      <c r="M1496" s="2">
        <v>490</v>
      </c>
    </row>
    <row r="1497" spans="8:13" ht="12.75" hidden="1">
      <c r="H1497" s="7">
        <f t="shared" si="63"/>
        <v>0</v>
      </c>
      <c r="M1497" s="2">
        <v>490</v>
      </c>
    </row>
    <row r="1498" spans="8:13" ht="12.75" hidden="1">
      <c r="H1498" s="7">
        <f t="shared" si="63"/>
        <v>0</v>
      </c>
      <c r="M1498" s="2">
        <v>490</v>
      </c>
    </row>
    <row r="1499" spans="8:13" ht="12.75" hidden="1">
      <c r="H1499" s="7">
        <f t="shared" si="63"/>
        <v>0</v>
      </c>
      <c r="M1499" s="2">
        <v>490</v>
      </c>
    </row>
    <row r="1500" spans="8:13" ht="12.75" hidden="1">
      <c r="H1500" s="7">
        <f t="shared" si="63"/>
        <v>0</v>
      </c>
      <c r="M1500" s="2">
        <v>490</v>
      </c>
    </row>
    <row r="1501" spans="8:13" ht="12.75" hidden="1">
      <c r="H1501" s="7">
        <f t="shared" si="63"/>
        <v>0</v>
      </c>
      <c r="M1501" s="2">
        <v>490</v>
      </c>
    </row>
    <row r="1502" spans="8:13" ht="12.75" hidden="1">
      <c r="H1502" s="7">
        <f t="shared" si="63"/>
        <v>0</v>
      </c>
      <c r="M1502" s="2">
        <v>490</v>
      </c>
    </row>
    <row r="1503" spans="8:13" ht="12.75" hidden="1">
      <c r="H1503" s="7">
        <f t="shared" si="63"/>
        <v>0</v>
      </c>
      <c r="M1503" s="2">
        <v>490</v>
      </c>
    </row>
    <row r="1504" spans="8:13" ht="12.75" hidden="1">
      <c r="H1504" s="7">
        <f t="shared" si="63"/>
        <v>0</v>
      </c>
      <c r="M1504" s="2">
        <v>490</v>
      </c>
    </row>
    <row r="1505" spans="8:13" ht="12.75" hidden="1">
      <c r="H1505" s="7">
        <f t="shared" si="63"/>
        <v>0</v>
      </c>
      <c r="M1505" s="2">
        <v>490</v>
      </c>
    </row>
    <row r="1506" spans="8:13" ht="12.75" hidden="1">
      <c r="H1506" s="7">
        <f t="shared" si="63"/>
        <v>0</v>
      </c>
      <c r="M1506" s="2">
        <v>490</v>
      </c>
    </row>
    <row r="1507" spans="8:13" ht="12.75" hidden="1">
      <c r="H1507" s="7">
        <f t="shared" si="63"/>
        <v>0</v>
      </c>
      <c r="M1507" s="2">
        <v>490</v>
      </c>
    </row>
    <row r="1508" spans="8:13" ht="12.75" hidden="1">
      <c r="H1508" s="7">
        <f t="shared" si="63"/>
        <v>0</v>
      </c>
      <c r="M1508" s="2">
        <v>490</v>
      </c>
    </row>
    <row r="1509" spans="8:13" ht="12.75" hidden="1">
      <c r="H1509" s="7">
        <f t="shared" si="63"/>
        <v>0</v>
      </c>
      <c r="M1509" s="2">
        <v>490</v>
      </c>
    </row>
    <row r="1510" spans="8:13" ht="12.75" hidden="1">
      <c r="H1510" s="7">
        <f t="shared" si="63"/>
        <v>0</v>
      </c>
      <c r="M1510" s="2">
        <v>490</v>
      </c>
    </row>
    <row r="1511" spans="8:13" ht="12.75" hidden="1">
      <c r="H1511" s="7">
        <f t="shared" si="63"/>
        <v>0</v>
      </c>
      <c r="M1511" s="2">
        <v>490</v>
      </c>
    </row>
    <row r="1512" spans="8:13" ht="12.75" hidden="1">
      <c r="H1512" s="7">
        <f t="shared" si="63"/>
        <v>0</v>
      </c>
      <c r="M1512" s="2">
        <v>490</v>
      </c>
    </row>
    <row r="1513" spans="8:13" ht="12.75" hidden="1">
      <c r="H1513" s="7">
        <f t="shared" si="63"/>
        <v>0</v>
      </c>
      <c r="M1513" s="2">
        <v>490</v>
      </c>
    </row>
    <row r="1514" spans="8:13" ht="12.75" hidden="1">
      <c r="H1514" s="7">
        <f t="shared" si="63"/>
        <v>0</v>
      </c>
      <c r="M1514" s="2">
        <v>490</v>
      </c>
    </row>
    <row r="1515" spans="8:13" ht="12.75" hidden="1">
      <c r="H1515" s="7">
        <f t="shared" si="63"/>
        <v>0</v>
      </c>
      <c r="M1515" s="2">
        <v>490</v>
      </c>
    </row>
    <row r="1516" spans="8:13" ht="12.75" hidden="1">
      <c r="H1516" s="7">
        <f t="shared" si="63"/>
        <v>0</v>
      </c>
      <c r="M1516" s="2">
        <v>490</v>
      </c>
    </row>
    <row r="1517" spans="8:13" ht="12.75" hidden="1">
      <c r="H1517" s="7">
        <f t="shared" si="63"/>
        <v>0</v>
      </c>
      <c r="M1517" s="2">
        <v>490</v>
      </c>
    </row>
    <row r="1518" spans="8:13" ht="12.75" hidden="1">
      <c r="H1518" s="7">
        <f t="shared" si="63"/>
        <v>0</v>
      </c>
      <c r="M1518" s="2">
        <v>490</v>
      </c>
    </row>
    <row r="1519" spans="8:13" ht="12.75" hidden="1">
      <c r="H1519" s="7">
        <f t="shared" si="63"/>
        <v>0</v>
      </c>
      <c r="M1519" s="2">
        <v>490</v>
      </c>
    </row>
    <row r="1520" spans="8:13" ht="12.75" hidden="1">
      <c r="H1520" s="7">
        <f t="shared" si="63"/>
        <v>0</v>
      </c>
      <c r="M1520" s="2">
        <v>490</v>
      </c>
    </row>
    <row r="1521" spans="8:13" ht="12.75" hidden="1">
      <c r="H1521" s="7">
        <f t="shared" si="63"/>
        <v>0</v>
      </c>
      <c r="M1521" s="2">
        <v>490</v>
      </c>
    </row>
    <row r="1522" spans="8:13" ht="12.75" hidden="1">
      <c r="H1522" s="7">
        <f t="shared" si="63"/>
        <v>0</v>
      </c>
      <c r="M1522" s="2">
        <v>490</v>
      </c>
    </row>
    <row r="1523" spans="8:13" ht="12.75" hidden="1">
      <c r="H1523" s="7">
        <f t="shared" si="63"/>
        <v>0</v>
      </c>
      <c r="M1523" s="2">
        <v>490</v>
      </c>
    </row>
    <row r="1524" spans="8:13" ht="12.75" hidden="1">
      <c r="H1524" s="7">
        <f t="shared" si="63"/>
        <v>0</v>
      </c>
      <c r="M1524" s="2">
        <v>490</v>
      </c>
    </row>
    <row r="1525" spans="8:13" ht="12.75" hidden="1">
      <c r="H1525" s="7">
        <f t="shared" si="63"/>
        <v>0</v>
      </c>
      <c r="M1525" s="2">
        <v>490</v>
      </c>
    </row>
    <row r="1526" spans="8:13" ht="12.75" hidden="1">
      <c r="H1526" s="7">
        <f t="shared" si="63"/>
        <v>0</v>
      </c>
      <c r="M1526" s="2">
        <v>490</v>
      </c>
    </row>
    <row r="1527" spans="8:13" ht="12.75" hidden="1">
      <c r="H1527" s="7">
        <f aca="true" t="shared" si="64" ref="H1527:H1579">H1526-B1527</f>
        <v>0</v>
      </c>
      <c r="M1527" s="2">
        <v>490</v>
      </c>
    </row>
    <row r="1528" spans="8:13" ht="12.75" hidden="1">
      <c r="H1528" s="7">
        <f t="shared" si="64"/>
        <v>0</v>
      </c>
      <c r="M1528" s="2">
        <v>490</v>
      </c>
    </row>
    <row r="1529" spans="8:13" ht="12.75" hidden="1">
      <c r="H1529" s="7">
        <f t="shared" si="64"/>
        <v>0</v>
      </c>
      <c r="M1529" s="2">
        <v>490</v>
      </c>
    </row>
    <row r="1530" spans="8:13" ht="12.75" hidden="1">
      <c r="H1530" s="7">
        <f t="shared" si="64"/>
        <v>0</v>
      </c>
      <c r="M1530" s="2">
        <v>490</v>
      </c>
    </row>
    <row r="1531" spans="8:13" ht="12.75" hidden="1">
      <c r="H1531" s="7">
        <f t="shared" si="64"/>
        <v>0</v>
      </c>
      <c r="M1531" s="2">
        <v>490</v>
      </c>
    </row>
    <row r="1532" spans="8:13" ht="12.75" hidden="1">
      <c r="H1532" s="7">
        <f t="shared" si="64"/>
        <v>0</v>
      </c>
      <c r="M1532" s="2">
        <v>490</v>
      </c>
    </row>
    <row r="1533" spans="8:13" ht="12.75" hidden="1">
      <c r="H1533" s="7">
        <f t="shared" si="64"/>
        <v>0</v>
      </c>
      <c r="M1533" s="2">
        <v>490</v>
      </c>
    </row>
    <row r="1534" spans="8:13" ht="12.75" hidden="1">
      <c r="H1534" s="7">
        <f t="shared" si="64"/>
        <v>0</v>
      </c>
      <c r="M1534" s="2">
        <v>490</v>
      </c>
    </row>
    <row r="1535" spans="8:13" ht="12.75" hidden="1">
      <c r="H1535" s="7">
        <f t="shared" si="64"/>
        <v>0</v>
      </c>
      <c r="M1535" s="2">
        <v>490</v>
      </c>
    </row>
    <row r="1536" spans="8:13" ht="12.75" hidden="1">
      <c r="H1536" s="7">
        <f t="shared" si="64"/>
        <v>0</v>
      </c>
      <c r="M1536" s="2">
        <v>490</v>
      </c>
    </row>
    <row r="1537" spans="8:13" ht="12.75" hidden="1">
      <c r="H1537" s="7">
        <f t="shared" si="64"/>
        <v>0</v>
      </c>
      <c r="M1537" s="2">
        <v>490</v>
      </c>
    </row>
    <row r="1538" spans="8:13" ht="12.75" hidden="1">
      <c r="H1538" s="7">
        <f t="shared" si="64"/>
        <v>0</v>
      </c>
      <c r="M1538" s="2">
        <v>490</v>
      </c>
    </row>
    <row r="1539" spans="8:13" ht="12.75" hidden="1">
      <c r="H1539" s="7">
        <f t="shared" si="64"/>
        <v>0</v>
      </c>
      <c r="M1539" s="2">
        <v>490</v>
      </c>
    </row>
    <row r="1540" spans="8:13" ht="12.75" hidden="1">
      <c r="H1540" s="7">
        <f t="shared" si="64"/>
        <v>0</v>
      </c>
      <c r="M1540" s="2">
        <v>490</v>
      </c>
    </row>
    <row r="1541" spans="8:13" ht="12.75" hidden="1">
      <c r="H1541" s="7">
        <f t="shared" si="64"/>
        <v>0</v>
      </c>
      <c r="M1541" s="2">
        <v>490</v>
      </c>
    </row>
    <row r="1542" spans="8:13" ht="12.75" hidden="1">
      <c r="H1542" s="7">
        <f t="shared" si="64"/>
        <v>0</v>
      </c>
      <c r="M1542" s="2">
        <v>490</v>
      </c>
    </row>
    <row r="1543" spans="8:13" ht="12.75" hidden="1">
      <c r="H1543" s="7">
        <f t="shared" si="64"/>
        <v>0</v>
      </c>
      <c r="M1543" s="2">
        <v>490</v>
      </c>
    </row>
    <row r="1544" spans="8:13" ht="12.75" hidden="1">
      <c r="H1544" s="7">
        <f t="shared" si="64"/>
        <v>0</v>
      </c>
      <c r="M1544" s="2">
        <v>490</v>
      </c>
    </row>
    <row r="1545" spans="8:13" ht="12.75" hidden="1">
      <c r="H1545" s="7">
        <f t="shared" si="64"/>
        <v>0</v>
      </c>
      <c r="M1545" s="2">
        <v>490</v>
      </c>
    </row>
    <row r="1546" spans="8:13" ht="12.75" hidden="1">
      <c r="H1546" s="7">
        <f t="shared" si="64"/>
        <v>0</v>
      </c>
      <c r="M1546" s="2">
        <v>490</v>
      </c>
    </row>
    <row r="1547" spans="8:13" ht="12.75" hidden="1">
      <c r="H1547" s="7">
        <f t="shared" si="64"/>
        <v>0</v>
      </c>
      <c r="M1547" s="2">
        <v>490</v>
      </c>
    </row>
    <row r="1548" spans="8:13" ht="12.75" hidden="1">
      <c r="H1548" s="7">
        <f t="shared" si="64"/>
        <v>0</v>
      </c>
      <c r="M1548" s="2">
        <v>490</v>
      </c>
    </row>
    <row r="1549" spans="8:13" ht="12.75" hidden="1">
      <c r="H1549" s="7">
        <f t="shared" si="64"/>
        <v>0</v>
      </c>
      <c r="M1549" s="2">
        <v>490</v>
      </c>
    </row>
    <row r="1550" spans="8:13" ht="12.75" hidden="1">
      <c r="H1550" s="7">
        <f t="shared" si="64"/>
        <v>0</v>
      </c>
      <c r="M1550" s="2">
        <v>490</v>
      </c>
    </row>
    <row r="1551" spans="8:13" ht="12.75" hidden="1">
      <c r="H1551" s="7">
        <f t="shared" si="64"/>
        <v>0</v>
      </c>
      <c r="M1551" s="2">
        <v>490</v>
      </c>
    </row>
    <row r="1552" spans="8:13" ht="12.75" hidden="1">
      <c r="H1552" s="7">
        <f t="shared" si="64"/>
        <v>0</v>
      </c>
      <c r="M1552" s="2">
        <v>490</v>
      </c>
    </row>
    <row r="1553" spans="8:13" ht="12.75" hidden="1">
      <c r="H1553" s="7">
        <f t="shared" si="64"/>
        <v>0</v>
      </c>
      <c r="M1553" s="2">
        <v>490</v>
      </c>
    </row>
    <row r="1554" spans="8:13" ht="12.75" hidden="1">
      <c r="H1554" s="7">
        <f t="shared" si="64"/>
        <v>0</v>
      </c>
      <c r="M1554" s="2">
        <v>490</v>
      </c>
    </row>
    <row r="1555" spans="8:13" ht="12.75" hidden="1">
      <c r="H1555" s="7">
        <f t="shared" si="64"/>
        <v>0</v>
      </c>
      <c r="M1555" s="2">
        <v>490</v>
      </c>
    </row>
    <row r="1556" spans="8:13" ht="12.75" hidden="1">
      <c r="H1556" s="7">
        <f t="shared" si="64"/>
        <v>0</v>
      </c>
      <c r="M1556" s="2">
        <v>490</v>
      </c>
    </row>
    <row r="1557" spans="8:13" ht="12.75" hidden="1">
      <c r="H1557" s="7">
        <f t="shared" si="64"/>
        <v>0</v>
      </c>
      <c r="M1557" s="2">
        <v>490</v>
      </c>
    </row>
    <row r="1558" spans="8:13" ht="12.75" hidden="1">
      <c r="H1558" s="7">
        <f t="shared" si="64"/>
        <v>0</v>
      </c>
      <c r="M1558" s="2">
        <v>490</v>
      </c>
    </row>
    <row r="1559" spans="8:13" ht="12.75" hidden="1">
      <c r="H1559" s="7">
        <f t="shared" si="64"/>
        <v>0</v>
      </c>
      <c r="M1559" s="2">
        <v>490</v>
      </c>
    </row>
    <row r="1560" spans="8:13" ht="12.75" hidden="1">
      <c r="H1560" s="7">
        <f t="shared" si="64"/>
        <v>0</v>
      </c>
      <c r="M1560" s="2">
        <v>490</v>
      </c>
    </row>
    <row r="1561" spans="8:13" ht="12.75" hidden="1">
      <c r="H1561" s="7">
        <f t="shared" si="64"/>
        <v>0</v>
      </c>
      <c r="M1561" s="2">
        <v>490</v>
      </c>
    </row>
    <row r="1562" spans="8:13" ht="12.75" hidden="1">
      <c r="H1562" s="7">
        <f t="shared" si="64"/>
        <v>0</v>
      </c>
      <c r="M1562" s="2">
        <v>490</v>
      </c>
    </row>
    <row r="1563" spans="8:13" ht="12.75" hidden="1">
      <c r="H1563" s="7">
        <f t="shared" si="64"/>
        <v>0</v>
      </c>
      <c r="M1563" s="2">
        <v>490</v>
      </c>
    </row>
    <row r="1564" spans="8:13" ht="12.75" hidden="1">
      <c r="H1564" s="7">
        <f t="shared" si="64"/>
        <v>0</v>
      </c>
      <c r="M1564" s="2">
        <v>490</v>
      </c>
    </row>
    <row r="1565" spans="8:13" ht="12.75" hidden="1">
      <c r="H1565" s="7">
        <f t="shared" si="64"/>
        <v>0</v>
      </c>
      <c r="M1565" s="2">
        <v>490</v>
      </c>
    </row>
    <row r="1566" spans="8:13" ht="12.75" hidden="1">
      <c r="H1566" s="7">
        <f t="shared" si="64"/>
        <v>0</v>
      </c>
      <c r="M1566" s="2">
        <v>490</v>
      </c>
    </row>
    <row r="1567" spans="8:13" ht="12.75" hidden="1">
      <c r="H1567" s="7">
        <f t="shared" si="64"/>
        <v>0</v>
      </c>
      <c r="M1567" s="2">
        <v>490</v>
      </c>
    </row>
    <row r="1568" spans="8:13" ht="12.75" hidden="1">
      <c r="H1568" s="7">
        <f t="shared" si="64"/>
        <v>0</v>
      </c>
      <c r="M1568" s="2">
        <v>490</v>
      </c>
    </row>
    <row r="1569" spans="8:13" ht="12.75" hidden="1">
      <c r="H1569" s="7">
        <f t="shared" si="64"/>
        <v>0</v>
      </c>
      <c r="M1569" s="2">
        <v>490</v>
      </c>
    </row>
    <row r="1570" spans="8:13" ht="12.75" hidden="1">
      <c r="H1570" s="7">
        <f t="shared" si="64"/>
        <v>0</v>
      </c>
      <c r="M1570" s="2">
        <v>490</v>
      </c>
    </row>
    <row r="1571" spans="8:13" ht="12.75" hidden="1">
      <c r="H1571" s="7">
        <f t="shared" si="64"/>
        <v>0</v>
      </c>
      <c r="M1571" s="2">
        <v>490</v>
      </c>
    </row>
    <row r="1572" spans="8:13" ht="12.75" hidden="1">
      <c r="H1572" s="7">
        <f t="shared" si="64"/>
        <v>0</v>
      </c>
      <c r="M1572" s="2">
        <v>490</v>
      </c>
    </row>
    <row r="1573" spans="8:13" ht="12.75" hidden="1">
      <c r="H1573" s="7">
        <f t="shared" si="64"/>
        <v>0</v>
      </c>
      <c r="M1573" s="2">
        <v>490</v>
      </c>
    </row>
    <row r="1574" spans="8:13" ht="12.75" hidden="1">
      <c r="H1574" s="7">
        <f t="shared" si="64"/>
        <v>0</v>
      </c>
      <c r="M1574" s="2">
        <v>490</v>
      </c>
    </row>
    <row r="1575" spans="8:13" ht="12.75" hidden="1">
      <c r="H1575" s="7">
        <f t="shared" si="64"/>
        <v>0</v>
      </c>
      <c r="M1575" s="2">
        <v>490</v>
      </c>
    </row>
    <row r="1576" spans="8:13" ht="12.75" hidden="1">
      <c r="H1576" s="7">
        <f t="shared" si="64"/>
        <v>0</v>
      </c>
      <c r="M1576" s="2">
        <v>490</v>
      </c>
    </row>
    <row r="1577" spans="8:13" ht="12.75" hidden="1">
      <c r="H1577" s="7">
        <f t="shared" si="64"/>
        <v>0</v>
      </c>
      <c r="M1577" s="2">
        <v>490</v>
      </c>
    </row>
    <row r="1578" spans="8:13" ht="12.75" hidden="1">
      <c r="H1578" s="7">
        <f t="shared" si="64"/>
        <v>0</v>
      </c>
      <c r="M1578" s="2">
        <v>490</v>
      </c>
    </row>
    <row r="1579" spans="8:13" ht="12.75" hidden="1">
      <c r="H1579" s="7">
        <f t="shared" si="64"/>
        <v>0</v>
      </c>
      <c r="M1579" s="2">
        <v>490</v>
      </c>
    </row>
    <row r="1580" spans="8:13" ht="12.75" hidden="1">
      <c r="H1580" s="7">
        <f>H1579-B1580</f>
        <v>0</v>
      </c>
      <c r="M1580" s="2">
        <v>490</v>
      </c>
    </row>
    <row r="1581" spans="8:13" ht="12.75" hidden="1">
      <c r="H1581" s="7">
        <f aca="true" t="shared" si="65" ref="H1581:H1644">H1580-B1581</f>
        <v>0</v>
      </c>
      <c r="M1581" s="2">
        <v>490</v>
      </c>
    </row>
    <row r="1582" spans="8:13" ht="12.75" hidden="1">
      <c r="H1582" s="7">
        <f t="shared" si="65"/>
        <v>0</v>
      </c>
      <c r="M1582" s="2">
        <v>490</v>
      </c>
    </row>
    <row r="1583" spans="8:13" ht="12.75" hidden="1">
      <c r="H1583" s="7">
        <f t="shared" si="65"/>
        <v>0</v>
      </c>
      <c r="M1583" s="2">
        <v>490</v>
      </c>
    </row>
    <row r="1584" spans="8:13" ht="12.75" hidden="1">
      <c r="H1584" s="7">
        <f t="shared" si="65"/>
        <v>0</v>
      </c>
      <c r="M1584" s="2">
        <v>490</v>
      </c>
    </row>
    <row r="1585" spans="8:13" ht="12.75" hidden="1">
      <c r="H1585" s="7">
        <f t="shared" si="65"/>
        <v>0</v>
      </c>
      <c r="M1585" s="2">
        <v>490</v>
      </c>
    </row>
    <row r="1586" spans="8:13" ht="12.75" hidden="1">
      <c r="H1586" s="7">
        <f t="shared" si="65"/>
        <v>0</v>
      </c>
      <c r="M1586" s="2">
        <v>490</v>
      </c>
    </row>
    <row r="1587" spans="8:13" ht="12.75" hidden="1">
      <c r="H1587" s="7">
        <f t="shared" si="65"/>
        <v>0</v>
      </c>
      <c r="M1587" s="2">
        <v>490</v>
      </c>
    </row>
    <row r="1588" spans="8:13" ht="12.75" hidden="1">
      <c r="H1588" s="7">
        <f t="shared" si="65"/>
        <v>0</v>
      </c>
      <c r="M1588" s="2">
        <v>490</v>
      </c>
    </row>
    <row r="1589" spans="8:13" ht="12.75" hidden="1">
      <c r="H1589" s="7">
        <f t="shared" si="65"/>
        <v>0</v>
      </c>
      <c r="M1589" s="2">
        <v>490</v>
      </c>
    </row>
    <row r="1590" spans="8:13" ht="12.75" hidden="1">
      <c r="H1590" s="7">
        <f t="shared" si="65"/>
        <v>0</v>
      </c>
      <c r="M1590" s="2">
        <v>490</v>
      </c>
    </row>
    <row r="1591" spans="8:13" ht="12.75" hidden="1">
      <c r="H1591" s="7">
        <f t="shared" si="65"/>
        <v>0</v>
      </c>
      <c r="M1591" s="2">
        <v>490</v>
      </c>
    </row>
    <row r="1592" spans="8:13" ht="12.75" hidden="1">
      <c r="H1592" s="7">
        <f t="shared" si="65"/>
        <v>0</v>
      </c>
      <c r="M1592" s="2">
        <v>490</v>
      </c>
    </row>
    <row r="1593" spans="8:13" ht="12.75" hidden="1">
      <c r="H1593" s="7">
        <f t="shared" si="65"/>
        <v>0</v>
      </c>
      <c r="M1593" s="2">
        <v>490</v>
      </c>
    </row>
    <row r="1594" spans="8:13" ht="12.75" hidden="1">
      <c r="H1594" s="7">
        <f t="shared" si="65"/>
        <v>0</v>
      </c>
      <c r="M1594" s="2">
        <v>490</v>
      </c>
    </row>
    <row r="1595" spans="8:13" ht="12.75" hidden="1">
      <c r="H1595" s="7">
        <f t="shared" si="65"/>
        <v>0</v>
      </c>
      <c r="M1595" s="2">
        <v>490</v>
      </c>
    </row>
    <row r="1596" spans="8:13" ht="12.75" hidden="1">
      <c r="H1596" s="7">
        <f t="shared" si="65"/>
        <v>0</v>
      </c>
      <c r="M1596" s="2">
        <v>490</v>
      </c>
    </row>
    <row r="1597" spans="8:13" ht="12.75" hidden="1">
      <c r="H1597" s="7">
        <f t="shared" si="65"/>
        <v>0</v>
      </c>
      <c r="M1597" s="2">
        <v>490</v>
      </c>
    </row>
    <row r="1598" spans="8:13" ht="12.75" hidden="1">
      <c r="H1598" s="7">
        <f t="shared" si="65"/>
        <v>0</v>
      </c>
      <c r="M1598" s="2">
        <v>490</v>
      </c>
    </row>
    <row r="1599" spans="8:13" ht="12.75" hidden="1">
      <c r="H1599" s="7">
        <f t="shared" si="65"/>
        <v>0</v>
      </c>
      <c r="M1599" s="2">
        <v>490</v>
      </c>
    </row>
    <row r="1600" spans="8:13" ht="12.75" hidden="1">
      <c r="H1600" s="7">
        <f t="shared" si="65"/>
        <v>0</v>
      </c>
      <c r="M1600" s="2">
        <v>490</v>
      </c>
    </row>
    <row r="1601" spans="8:13" ht="12.75" hidden="1">
      <c r="H1601" s="7">
        <f t="shared" si="65"/>
        <v>0</v>
      </c>
      <c r="M1601" s="2">
        <v>490</v>
      </c>
    </row>
    <row r="1602" spans="8:13" ht="12.75" hidden="1">
      <c r="H1602" s="7">
        <f t="shared" si="65"/>
        <v>0</v>
      </c>
      <c r="M1602" s="2">
        <v>490</v>
      </c>
    </row>
    <row r="1603" spans="8:13" ht="12.75" hidden="1">
      <c r="H1603" s="7">
        <f t="shared" si="65"/>
        <v>0</v>
      </c>
      <c r="M1603" s="2">
        <v>490</v>
      </c>
    </row>
    <row r="1604" spans="8:13" ht="12.75" hidden="1">
      <c r="H1604" s="7">
        <f t="shared" si="65"/>
        <v>0</v>
      </c>
      <c r="M1604" s="2">
        <v>490</v>
      </c>
    </row>
    <row r="1605" spans="8:13" ht="12.75" hidden="1">
      <c r="H1605" s="7">
        <f t="shared" si="65"/>
        <v>0</v>
      </c>
      <c r="M1605" s="2">
        <v>490</v>
      </c>
    </row>
    <row r="1606" spans="8:13" ht="12.75" hidden="1">
      <c r="H1606" s="7">
        <f t="shared" si="65"/>
        <v>0</v>
      </c>
      <c r="M1606" s="2">
        <v>490</v>
      </c>
    </row>
    <row r="1607" spans="8:13" ht="12.75" hidden="1">
      <c r="H1607" s="7">
        <f t="shared" si="65"/>
        <v>0</v>
      </c>
      <c r="M1607" s="2">
        <v>490</v>
      </c>
    </row>
    <row r="1608" spans="8:13" ht="12.75" hidden="1">
      <c r="H1608" s="7">
        <f t="shared" si="65"/>
        <v>0</v>
      </c>
      <c r="M1608" s="2">
        <v>490</v>
      </c>
    </row>
    <row r="1609" spans="8:13" ht="12.75" hidden="1">
      <c r="H1609" s="7">
        <f t="shared" si="65"/>
        <v>0</v>
      </c>
      <c r="M1609" s="2">
        <v>490</v>
      </c>
    </row>
    <row r="1610" spans="8:13" ht="12.75" hidden="1">
      <c r="H1610" s="7">
        <f t="shared" si="65"/>
        <v>0</v>
      </c>
      <c r="M1610" s="2">
        <v>490</v>
      </c>
    </row>
    <row r="1611" spans="8:13" ht="12.75" hidden="1">
      <c r="H1611" s="7">
        <f t="shared" si="65"/>
        <v>0</v>
      </c>
      <c r="M1611" s="2">
        <v>490</v>
      </c>
    </row>
    <row r="1612" spans="8:13" ht="12.75" hidden="1">
      <c r="H1612" s="7">
        <f t="shared" si="65"/>
        <v>0</v>
      </c>
      <c r="M1612" s="2">
        <v>490</v>
      </c>
    </row>
    <row r="1613" spans="8:13" ht="12.75" hidden="1">
      <c r="H1613" s="7">
        <f t="shared" si="65"/>
        <v>0</v>
      </c>
      <c r="M1613" s="2">
        <v>490</v>
      </c>
    </row>
    <row r="1614" spans="8:13" ht="12.75" hidden="1">
      <c r="H1614" s="7">
        <f t="shared" si="65"/>
        <v>0</v>
      </c>
      <c r="M1614" s="2">
        <v>490</v>
      </c>
    </row>
    <row r="1615" spans="8:13" ht="12.75" hidden="1">
      <c r="H1615" s="7">
        <f t="shared" si="65"/>
        <v>0</v>
      </c>
      <c r="M1615" s="2">
        <v>490</v>
      </c>
    </row>
    <row r="1616" spans="8:13" ht="12.75" hidden="1">
      <c r="H1616" s="7">
        <f t="shared" si="65"/>
        <v>0</v>
      </c>
      <c r="M1616" s="2">
        <v>490</v>
      </c>
    </row>
    <row r="1617" spans="8:13" ht="12.75" hidden="1">
      <c r="H1617" s="7">
        <f t="shared" si="65"/>
        <v>0</v>
      </c>
      <c r="M1617" s="2">
        <v>490</v>
      </c>
    </row>
    <row r="1618" spans="8:13" ht="12.75" hidden="1">
      <c r="H1618" s="7">
        <f t="shared" si="65"/>
        <v>0</v>
      </c>
      <c r="M1618" s="2">
        <v>490</v>
      </c>
    </row>
    <row r="1619" spans="8:13" ht="12.75" hidden="1">
      <c r="H1619" s="7">
        <f t="shared" si="65"/>
        <v>0</v>
      </c>
      <c r="M1619" s="2">
        <v>490</v>
      </c>
    </row>
    <row r="1620" spans="8:13" ht="12.75" hidden="1">
      <c r="H1620" s="7">
        <f t="shared" si="65"/>
        <v>0</v>
      </c>
      <c r="M1620" s="2">
        <v>490</v>
      </c>
    </row>
    <row r="1621" spans="8:13" ht="12.75" hidden="1">
      <c r="H1621" s="7">
        <f t="shared" si="65"/>
        <v>0</v>
      </c>
      <c r="M1621" s="2">
        <v>490</v>
      </c>
    </row>
    <row r="1622" spans="8:13" ht="12.75" hidden="1">
      <c r="H1622" s="7">
        <f t="shared" si="65"/>
        <v>0</v>
      </c>
      <c r="M1622" s="2">
        <v>490</v>
      </c>
    </row>
    <row r="1623" spans="8:13" ht="12.75" hidden="1">
      <c r="H1623" s="7">
        <f t="shared" si="65"/>
        <v>0</v>
      </c>
      <c r="M1623" s="2">
        <v>490</v>
      </c>
    </row>
    <row r="1624" spans="8:13" ht="12.75" hidden="1">
      <c r="H1624" s="7">
        <f t="shared" si="65"/>
        <v>0</v>
      </c>
      <c r="M1624" s="2">
        <v>490</v>
      </c>
    </row>
    <row r="1625" spans="8:13" ht="12.75" hidden="1">
      <c r="H1625" s="7">
        <f t="shared" si="65"/>
        <v>0</v>
      </c>
      <c r="M1625" s="2">
        <v>490</v>
      </c>
    </row>
    <row r="1626" spans="8:13" ht="12.75" hidden="1">
      <c r="H1626" s="7">
        <f t="shared" si="65"/>
        <v>0</v>
      </c>
      <c r="M1626" s="2">
        <v>490</v>
      </c>
    </row>
    <row r="1627" spans="8:13" ht="12.75" hidden="1">
      <c r="H1627" s="7">
        <f t="shared" si="65"/>
        <v>0</v>
      </c>
      <c r="M1627" s="2">
        <v>490</v>
      </c>
    </row>
    <row r="1628" spans="8:13" ht="12.75" hidden="1">
      <c r="H1628" s="7">
        <f t="shared" si="65"/>
        <v>0</v>
      </c>
      <c r="M1628" s="2">
        <v>490</v>
      </c>
    </row>
    <row r="1629" spans="8:13" ht="12.75" hidden="1">
      <c r="H1629" s="7">
        <f t="shared" si="65"/>
        <v>0</v>
      </c>
      <c r="M1629" s="2">
        <v>490</v>
      </c>
    </row>
    <row r="1630" spans="8:13" ht="12.75" hidden="1">
      <c r="H1630" s="7">
        <f t="shared" si="65"/>
        <v>0</v>
      </c>
      <c r="M1630" s="2">
        <v>490</v>
      </c>
    </row>
    <row r="1631" spans="8:13" ht="12.75" hidden="1">
      <c r="H1631" s="7">
        <f t="shared" si="65"/>
        <v>0</v>
      </c>
      <c r="M1631" s="2">
        <v>490</v>
      </c>
    </row>
    <row r="1632" spans="8:13" ht="12.75" hidden="1">
      <c r="H1632" s="7">
        <f t="shared" si="65"/>
        <v>0</v>
      </c>
      <c r="M1632" s="2">
        <v>490</v>
      </c>
    </row>
    <row r="1633" spans="8:13" ht="12.75" hidden="1">
      <c r="H1633" s="7">
        <f t="shared" si="65"/>
        <v>0</v>
      </c>
      <c r="M1633" s="2">
        <v>490</v>
      </c>
    </row>
    <row r="1634" spans="8:13" ht="12.75" hidden="1">
      <c r="H1634" s="7">
        <f t="shared" si="65"/>
        <v>0</v>
      </c>
      <c r="M1634" s="2">
        <v>490</v>
      </c>
    </row>
    <row r="1635" spans="8:13" ht="12.75" hidden="1">
      <c r="H1635" s="7">
        <f t="shared" si="65"/>
        <v>0</v>
      </c>
      <c r="M1635" s="2">
        <v>490</v>
      </c>
    </row>
    <row r="1636" spans="8:13" ht="12.75" hidden="1">
      <c r="H1636" s="7">
        <f t="shared" si="65"/>
        <v>0</v>
      </c>
      <c r="M1636" s="2">
        <v>490</v>
      </c>
    </row>
    <row r="1637" spans="8:13" ht="12.75" hidden="1">
      <c r="H1637" s="7">
        <f t="shared" si="65"/>
        <v>0</v>
      </c>
      <c r="M1637" s="2">
        <v>490</v>
      </c>
    </row>
    <row r="1638" spans="8:13" ht="12.75" hidden="1">
      <c r="H1638" s="7">
        <f t="shared" si="65"/>
        <v>0</v>
      </c>
      <c r="M1638" s="2">
        <v>490</v>
      </c>
    </row>
    <row r="1639" spans="8:13" ht="12.75" hidden="1">
      <c r="H1639" s="7">
        <f t="shared" si="65"/>
        <v>0</v>
      </c>
      <c r="M1639" s="2">
        <v>490</v>
      </c>
    </row>
    <row r="1640" spans="8:13" ht="12.75" hidden="1">
      <c r="H1640" s="7">
        <f t="shared" si="65"/>
        <v>0</v>
      </c>
      <c r="M1640" s="2">
        <v>490</v>
      </c>
    </row>
    <row r="1641" spans="8:13" ht="12.75" hidden="1">
      <c r="H1641" s="7">
        <f t="shared" si="65"/>
        <v>0</v>
      </c>
      <c r="M1641" s="2">
        <v>490</v>
      </c>
    </row>
    <row r="1642" spans="8:13" ht="12.75" hidden="1">
      <c r="H1642" s="7">
        <f t="shared" si="65"/>
        <v>0</v>
      </c>
      <c r="M1642" s="2">
        <v>490</v>
      </c>
    </row>
    <row r="1643" spans="8:13" ht="12.75" hidden="1">
      <c r="H1643" s="7">
        <f t="shared" si="65"/>
        <v>0</v>
      </c>
      <c r="M1643" s="2">
        <v>490</v>
      </c>
    </row>
    <row r="1644" spans="8:13" ht="12.75" hidden="1">
      <c r="H1644" s="7">
        <f t="shared" si="65"/>
        <v>0</v>
      </c>
      <c r="M1644" s="2">
        <v>490</v>
      </c>
    </row>
    <row r="1645" spans="8:13" ht="12.75" hidden="1">
      <c r="H1645" s="7">
        <f aca="true" t="shared" si="66" ref="H1645:H1720">H1644-B1645</f>
        <v>0</v>
      </c>
      <c r="M1645" s="2">
        <v>490</v>
      </c>
    </row>
    <row r="1646" spans="8:13" ht="12.75" hidden="1">
      <c r="H1646" s="7">
        <f t="shared" si="66"/>
        <v>0</v>
      </c>
      <c r="M1646" s="2">
        <v>490</v>
      </c>
    </row>
    <row r="1647" spans="8:13" ht="12.75" hidden="1">
      <c r="H1647" s="7">
        <f t="shared" si="66"/>
        <v>0</v>
      </c>
      <c r="M1647" s="2">
        <v>490</v>
      </c>
    </row>
    <row r="1648" spans="8:13" ht="12.75" hidden="1">
      <c r="H1648" s="7">
        <f t="shared" si="66"/>
        <v>0</v>
      </c>
      <c r="M1648" s="2">
        <v>490</v>
      </c>
    </row>
    <row r="1649" spans="8:13" ht="12.75" hidden="1">
      <c r="H1649" s="7">
        <f t="shared" si="66"/>
        <v>0</v>
      </c>
      <c r="M1649" s="2">
        <v>490</v>
      </c>
    </row>
    <row r="1650" spans="8:13" ht="12.75" hidden="1">
      <c r="H1650" s="7">
        <f t="shared" si="66"/>
        <v>0</v>
      </c>
      <c r="M1650" s="2">
        <v>490</v>
      </c>
    </row>
    <row r="1651" spans="8:13" ht="12.75" hidden="1">
      <c r="H1651" s="7">
        <f t="shared" si="66"/>
        <v>0</v>
      </c>
      <c r="M1651" s="2">
        <v>490</v>
      </c>
    </row>
    <row r="1652" spans="8:13" ht="12.75" hidden="1">
      <c r="H1652" s="7">
        <f t="shared" si="66"/>
        <v>0</v>
      </c>
      <c r="M1652" s="2">
        <v>490</v>
      </c>
    </row>
    <row r="1653" spans="8:13" ht="12.75" hidden="1">
      <c r="H1653" s="7">
        <f t="shared" si="66"/>
        <v>0</v>
      </c>
      <c r="M1653" s="2">
        <v>490</v>
      </c>
    </row>
    <row r="1654" spans="8:13" ht="12.75" hidden="1">
      <c r="H1654" s="7">
        <f t="shared" si="66"/>
        <v>0</v>
      </c>
      <c r="M1654" s="2">
        <v>490</v>
      </c>
    </row>
    <row r="1655" spans="8:13" ht="12.75" hidden="1">
      <c r="H1655" s="7">
        <f t="shared" si="66"/>
        <v>0</v>
      </c>
      <c r="M1655" s="2">
        <v>490</v>
      </c>
    </row>
    <row r="1656" spans="8:13" ht="12.75" hidden="1">
      <c r="H1656" s="7">
        <f t="shared" si="66"/>
        <v>0</v>
      </c>
      <c r="M1656" s="2">
        <v>490</v>
      </c>
    </row>
    <row r="1657" spans="8:13" ht="12.75" hidden="1">
      <c r="H1657" s="7">
        <f t="shared" si="66"/>
        <v>0</v>
      </c>
      <c r="M1657" s="2">
        <v>490</v>
      </c>
    </row>
    <row r="1658" spans="8:13" ht="12.75" hidden="1">
      <c r="H1658" s="7">
        <f t="shared" si="66"/>
        <v>0</v>
      </c>
      <c r="M1658" s="2">
        <v>490</v>
      </c>
    </row>
    <row r="1659" spans="8:13" ht="12.75" hidden="1">
      <c r="H1659" s="7">
        <f t="shared" si="66"/>
        <v>0</v>
      </c>
      <c r="M1659" s="2">
        <v>490</v>
      </c>
    </row>
    <row r="1660" spans="8:13" ht="12.75" hidden="1">
      <c r="H1660" s="7">
        <f t="shared" si="66"/>
        <v>0</v>
      </c>
      <c r="M1660" s="2">
        <v>490</v>
      </c>
    </row>
    <row r="1661" spans="8:13" ht="12.75" hidden="1">
      <c r="H1661" s="7">
        <f t="shared" si="66"/>
        <v>0</v>
      </c>
      <c r="M1661" s="2">
        <v>490</v>
      </c>
    </row>
    <row r="1662" spans="8:13" ht="12.75" hidden="1">
      <c r="H1662" s="7">
        <f t="shared" si="66"/>
        <v>0</v>
      </c>
      <c r="M1662" s="2">
        <v>490</v>
      </c>
    </row>
    <row r="1663" spans="8:13" ht="12.75" hidden="1">
      <c r="H1663" s="7">
        <f t="shared" si="66"/>
        <v>0</v>
      </c>
      <c r="M1663" s="2">
        <v>490</v>
      </c>
    </row>
    <row r="1664" spans="8:13" ht="12.75" hidden="1">
      <c r="H1664" s="7">
        <f t="shared" si="66"/>
        <v>0</v>
      </c>
      <c r="M1664" s="2">
        <v>490</v>
      </c>
    </row>
    <row r="1665" spans="8:13" ht="12.75" hidden="1">
      <c r="H1665" s="7">
        <f t="shared" si="66"/>
        <v>0</v>
      </c>
      <c r="M1665" s="2">
        <v>490</v>
      </c>
    </row>
    <row r="1666" spans="8:13" ht="12.75" hidden="1">
      <c r="H1666" s="7">
        <f t="shared" si="66"/>
        <v>0</v>
      </c>
      <c r="M1666" s="2">
        <v>490</v>
      </c>
    </row>
    <row r="1667" spans="8:13" ht="12.75" hidden="1">
      <c r="H1667" s="7">
        <f t="shared" si="66"/>
        <v>0</v>
      </c>
      <c r="M1667" s="2">
        <v>490</v>
      </c>
    </row>
    <row r="1668" spans="8:13" ht="12.75" hidden="1">
      <c r="H1668" s="7">
        <f t="shared" si="66"/>
        <v>0</v>
      </c>
      <c r="M1668" s="2">
        <v>490</v>
      </c>
    </row>
    <row r="1669" spans="8:13" ht="12.75" hidden="1">
      <c r="H1669" s="7">
        <f t="shared" si="66"/>
        <v>0</v>
      </c>
      <c r="M1669" s="2">
        <v>490</v>
      </c>
    </row>
    <row r="1670" spans="8:13" ht="12.75" hidden="1">
      <c r="H1670" s="7">
        <f t="shared" si="66"/>
        <v>0</v>
      </c>
      <c r="M1670" s="2">
        <v>490</v>
      </c>
    </row>
    <row r="1671" spans="8:13" ht="12.75" hidden="1">
      <c r="H1671" s="7">
        <f t="shared" si="66"/>
        <v>0</v>
      </c>
      <c r="M1671" s="2">
        <v>490</v>
      </c>
    </row>
    <row r="1672" spans="8:13" ht="12.75" hidden="1">
      <c r="H1672" s="7">
        <f t="shared" si="66"/>
        <v>0</v>
      </c>
      <c r="M1672" s="2">
        <v>490</v>
      </c>
    </row>
    <row r="1673" spans="8:13" ht="12.75" hidden="1">
      <c r="H1673" s="7">
        <f t="shared" si="66"/>
        <v>0</v>
      </c>
      <c r="M1673" s="2">
        <v>490</v>
      </c>
    </row>
    <row r="1674" spans="8:13" ht="12.75" hidden="1">
      <c r="H1674" s="7">
        <f t="shared" si="66"/>
        <v>0</v>
      </c>
      <c r="M1674" s="2">
        <v>490</v>
      </c>
    </row>
    <row r="1675" spans="8:13" ht="12.75" hidden="1">
      <c r="H1675" s="7">
        <f t="shared" si="66"/>
        <v>0</v>
      </c>
      <c r="M1675" s="2">
        <v>490</v>
      </c>
    </row>
    <row r="1676" spans="8:13" ht="12.75" hidden="1">
      <c r="H1676" s="7">
        <f t="shared" si="66"/>
        <v>0</v>
      </c>
      <c r="M1676" s="2">
        <v>490</v>
      </c>
    </row>
    <row r="1677" spans="8:13" ht="12.75" hidden="1">
      <c r="H1677" s="7">
        <f t="shared" si="66"/>
        <v>0</v>
      </c>
      <c r="M1677" s="2">
        <v>490</v>
      </c>
    </row>
    <row r="1678" spans="8:13" ht="12.75" hidden="1">
      <c r="H1678" s="7">
        <f t="shared" si="66"/>
        <v>0</v>
      </c>
      <c r="M1678" s="2">
        <v>490</v>
      </c>
    </row>
    <row r="1679" spans="8:13" ht="12.75" hidden="1">
      <c r="H1679" s="7">
        <f t="shared" si="66"/>
        <v>0</v>
      </c>
      <c r="M1679" s="2">
        <v>490</v>
      </c>
    </row>
    <row r="1680" spans="8:13" ht="12.75" hidden="1">
      <c r="H1680" s="7">
        <f t="shared" si="66"/>
        <v>0</v>
      </c>
      <c r="M1680" s="2">
        <v>490</v>
      </c>
    </row>
    <row r="1681" spans="8:13" ht="12.75" hidden="1">
      <c r="H1681" s="7">
        <f t="shared" si="66"/>
        <v>0</v>
      </c>
      <c r="M1681" s="2">
        <v>490</v>
      </c>
    </row>
    <row r="1682" spans="8:13" ht="12.75" hidden="1">
      <c r="H1682" s="7">
        <f t="shared" si="66"/>
        <v>0</v>
      </c>
      <c r="M1682" s="2">
        <v>490</v>
      </c>
    </row>
    <row r="1683" spans="8:13" ht="12.75" hidden="1">
      <c r="H1683" s="7">
        <f t="shared" si="66"/>
        <v>0</v>
      </c>
      <c r="M1683" s="2">
        <v>490</v>
      </c>
    </row>
    <row r="1684" spans="8:13" ht="12.75" hidden="1">
      <c r="H1684" s="7">
        <f t="shared" si="66"/>
        <v>0</v>
      </c>
      <c r="M1684" s="2">
        <v>490</v>
      </c>
    </row>
    <row r="1685" spans="8:13" ht="12.75" hidden="1">
      <c r="H1685" s="7">
        <f t="shared" si="66"/>
        <v>0</v>
      </c>
      <c r="M1685" s="2">
        <v>490</v>
      </c>
    </row>
    <row r="1686" spans="8:13" ht="12.75" hidden="1">
      <c r="H1686" s="7">
        <f t="shared" si="66"/>
        <v>0</v>
      </c>
      <c r="M1686" s="2">
        <v>490</v>
      </c>
    </row>
    <row r="1687" spans="8:13" ht="12.75" hidden="1">
      <c r="H1687" s="7">
        <f t="shared" si="66"/>
        <v>0</v>
      </c>
      <c r="M1687" s="2">
        <v>490</v>
      </c>
    </row>
    <row r="1688" spans="8:13" ht="12.75" hidden="1">
      <c r="H1688" s="7">
        <f t="shared" si="66"/>
        <v>0</v>
      </c>
      <c r="M1688" s="2">
        <v>490</v>
      </c>
    </row>
    <row r="1689" spans="8:13" ht="12.75" hidden="1">
      <c r="H1689" s="7">
        <f t="shared" si="66"/>
        <v>0</v>
      </c>
      <c r="M1689" s="2">
        <v>490</v>
      </c>
    </row>
    <row r="1690" spans="8:13" ht="12.75" hidden="1">
      <c r="H1690" s="7">
        <f t="shared" si="66"/>
        <v>0</v>
      </c>
      <c r="M1690" s="2">
        <v>490</v>
      </c>
    </row>
    <row r="1691" spans="8:13" ht="12.75" hidden="1">
      <c r="H1691" s="7">
        <f t="shared" si="66"/>
        <v>0</v>
      </c>
      <c r="M1691" s="2">
        <v>490</v>
      </c>
    </row>
    <row r="1692" spans="8:13" ht="12.75" hidden="1">
      <c r="H1692" s="7">
        <f t="shared" si="66"/>
        <v>0</v>
      </c>
      <c r="M1692" s="2">
        <v>490</v>
      </c>
    </row>
    <row r="1693" spans="8:13" ht="12.75" hidden="1">
      <c r="H1693" s="7">
        <f t="shared" si="66"/>
        <v>0</v>
      </c>
      <c r="M1693" s="2">
        <v>490</v>
      </c>
    </row>
    <row r="1694" spans="8:13" ht="12.75" hidden="1">
      <c r="H1694" s="7">
        <f t="shared" si="66"/>
        <v>0</v>
      </c>
      <c r="M1694" s="2">
        <v>490</v>
      </c>
    </row>
    <row r="1695" spans="8:13" ht="12.75" hidden="1">
      <c r="H1695" s="7">
        <f t="shared" si="66"/>
        <v>0</v>
      </c>
      <c r="M1695" s="2">
        <v>490</v>
      </c>
    </row>
    <row r="1696" spans="8:13" ht="12.75" hidden="1">
      <c r="H1696" s="7">
        <f t="shared" si="66"/>
        <v>0</v>
      </c>
      <c r="M1696" s="2">
        <v>490</v>
      </c>
    </row>
    <row r="1697" spans="8:13" ht="12.75" hidden="1">
      <c r="H1697" s="7">
        <f t="shared" si="66"/>
        <v>0</v>
      </c>
      <c r="M1697" s="2">
        <v>490</v>
      </c>
    </row>
    <row r="1698" spans="8:13" ht="12.75" hidden="1">
      <c r="H1698" s="7">
        <f t="shared" si="66"/>
        <v>0</v>
      </c>
      <c r="M1698" s="2">
        <v>490</v>
      </c>
    </row>
    <row r="1699" spans="8:13" ht="12.75" hidden="1">
      <c r="H1699" s="7">
        <f t="shared" si="66"/>
        <v>0</v>
      </c>
      <c r="M1699" s="2">
        <v>490</v>
      </c>
    </row>
    <row r="1700" spans="8:13" ht="12.75" hidden="1">
      <c r="H1700" s="7">
        <f t="shared" si="66"/>
        <v>0</v>
      </c>
      <c r="M1700" s="2">
        <v>490</v>
      </c>
    </row>
    <row r="1701" spans="8:13" ht="12.75" hidden="1">
      <c r="H1701" s="7">
        <f t="shared" si="66"/>
        <v>0</v>
      </c>
      <c r="M1701" s="2">
        <v>490</v>
      </c>
    </row>
    <row r="1702" spans="8:13" ht="12.75" hidden="1">
      <c r="H1702" s="7">
        <f t="shared" si="66"/>
        <v>0</v>
      </c>
      <c r="M1702" s="2">
        <v>490</v>
      </c>
    </row>
    <row r="1703" spans="8:13" ht="12.75" hidden="1">
      <c r="H1703" s="7">
        <f t="shared" si="66"/>
        <v>0</v>
      </c>
      <c r="M1703" s="2">
        <v>490</v>
      </c>
    </row>
    <row r="1704" spans="8:13" ht="12.75" hidden="1">
      <c r="H1704" s="7">
        <f t="shared" si="66"/>
        <v>0</v>
      </c>
      <c r="M1704" s="2">
        <v>490</v>
      </c>
    </row>
    <row r="1705" spans="8:13" ht="12.75" hidden="1">
      <c r="H1705" s="7">
        <f t="shared" si="66"/>
        <v>0</v>
      </c>
      <c r="M1705" s="2">
        <v>490</v>
      </c>
    </row>
    <row r="1706" spans="8:13" ht="12.75" hidden="1">
      <c r="H1706" s="7">
        <f t="shared" si="66"/>
        <v>0</v>
      </c>
      <c r="M1706" s="2">
        <v>490</v>
      </c>
    </row>
    <row r="1707" spans="8:13" ht="12.75" hidden="1">
      <c r="H1707" s="7">
        <f t="shared" si="66"/>
        <v>0</v>
      </c>
      <c r="M1707" s="2">
        <v>490</v>
      </c>
    </row>
    <row r="1708" spans="8:13" ht="12.75" hidden="1">
      <c r="H1708" s="7">
        <f t="shared" si="66"/>
        <v>0</v>
      </c>
      <c r="M1708" s="2">
        <v>490</v>
      </c>
    </row>
    <row r="1709" spans="8:13" ht="12.75" hidden="1">
      <c r="H1709" s="7">
        <f t="shared" si="66"/>
        <v>0</v>
      </c>
      <c r="M1709" s="2">
        <v>490</v>
      </c>
    </row>
    <row r="1710" spans="8:13" ht="12.75" hidden="1">
      <c r="H1710" s="7">
        <f t="shared" si="66"/>
        <v>0</v>
      </c>
      <c r="M1710" s="2">
        <v>490</v>
      </c>
    </row>
    <row r="1711" spans="8:13" ht="12.75" hidden="1">
      <c r="H1711" s="7">
        <f t="shared" si="66"/>
        <v>0</v>
      </c>
      <c r="M1711" s="2">
        <v>490</v>
      </c>
    </row>
    <row r="1712" spans="8:13" ht="12.75" hidden="1">
      <c r="H1712" s="7">
        <f t="shared" si="66"/>
        <v>0</v>
      </c>
      <c r="M1712" s="2">
        <v>490</v>
      </c>
    </row>
    <row r="1713" spans="8:13" ht="12.75" hidden="1">
      <c r="H1713" s="7">
        <f t="shared" si="66"/>
        <v>0</v>
      </c>
      <c r="M1713" s="2">
        <v>490</v>
      </c>
    </row>
    <row r="1714" spans="8:13" ht="12.75" hidden="1">
      <c r="H1714" s="7">
        <f t="shared" si="66"/>
        <v>0</v>
      </c>
      <c r="M1714" s="2">
        <v>490</v>
      </c>
    </row>
    <row r="1715" spans="8:13" ht="12.75" hidden="1">
      <c r="H1715" s="7">
        <f t="shared" si="66"/>
        <v>0</v>
      </c>
      <c r="M1715" s="2">
        <v>490</v>
      </c>
    </row>
    <row r="1716" spans="8:13" ht="12.75" hidden="1">
      <c r="H1716" s="7">
        <f t="shared" si="66"/>
        <v>0</v>
      </c>
      <c r="M1716" s="2">
        <v>490</v>
      </c>
    </row>
    <row r="1717" spans="8:13" ht="12.75" hidden="1">
      <c r="H1717" s="7">
        <f t="shared" si="66"/>
        <v>0</v>
      </c>
      <c r="M1717" s="2">
        <v>490</v>
      </c>
    </row>
    <row r="1718" spans="8:13" ht="12.75" hidden="1">
      <c r="H1718" s="7">
        <f t="shared" si="66"/>
        <v>0</v>
      </c>
      <c r="M1718" s="2">
        <v>490</v>
      </c>
    </row>
    <row r="1719" spans="8:13" ht="12.75" hidden="1">
      <c r="H1719" s="7">
        <f t="shared" si="66"/>
        <v>0</v>
      </c>
      <c r="M1719" s="2">
        <v>490</v>
      </c>
    </row>
    <row r="1720" spans="8:13" ht="12.75" hidden="1">
      <c r="H1720" s="7">
        <f t="shared" si="66"/>
        <v>0</v>
      </c>
      <c r="M1720" s="2">
        <v>490</v>
      </c>
    </row>
    <row r="1721" spans="8:13" ht="12.75" hidden="1">
      <c r="H1721" s="7">
        <f aca="true" t="shared" si="67" ref="H1721:H1784">H1720-B1721</f>
        <v>0</v>
      </c>
      <c r="M1721" s="2">
        <v>490</v>
      </c>
    </row>
    <row r="1722" spans="8:13" ht="12.75" hidden="1">
      <c r="H1722" s="7">
        <f t="shared" si="67"/>
        <v>0</v>
      </c>
      <c r="M1722" s="2">
        <v>490</v>
      </c>
    </row>
    <row r="1723" spans="8:13" ht="12.75" hidden="1">
      <c r="H1723" s="7">
        <f t="shared" si="67"/>
        <v>0</v>
      </c>
      <c r="M1723" s="2">
        <v>490</v>
      </c>
    </row>
    <row r="1724" spans="8:13" ht="12.75" hidden="1">
      <c r="H1724" s="7">
        <f t="shared" si="67"/>
        <v>0</v>
      </c>
      <c r="M1724" s="2">
        <v>490</v>
      </c>
    </row>
    <row r="1725" spans="8:13" ht="12.75" hidden="1">
      <c r="H1725" s="7">
        <f t="shared" si="67"/>
        <v>0</v>
      </c>
      <c r="M1725" s="2">
        <v>490</v>
      </c>
    </row>
    <row r="1726" spans="8:13" ht="12.75" hidden="1">
      <c r="H1726" s="7">
        <f t="shared" si="67"/>
        <v>0</v>
      </c>
      <c r="M1726" s="2">
        <v>490</v>
      </c>
    </row>
    <row r="1727" spans="8:13" ht="12.75" hidden="1">
      <c r="H1727" s="7">
        <f t="shared" si="67"/>
        <v>0</v>
      </c>
      <c r="M1727" s="2">
        <v>490</v>
      </c>
    </row>
    <row r="1728" spans="8:13" ht="12.75" hidden="1">
      <c r="H1728" s="7">
        <f t="shared" si="67"/>
        <v>0</v>
      </c>
      <c r="M1728" s="2">
        <v>490</v>
      </c>
    </row>
    <row r="1729" spans="8:13" ht="12.75" hidden="1">
      <c r="H1729" s="7">
        <f t="shared" si="67"/>
        <v>0</v>
      </c>
      <c r="M1729" s="2">
        <v>490</v>
      </c>
    </row>
    <row r="1730" spans="8:13" ht="12.75" hidden="1">
      <c r="H1730" s="7">
        <f t="shared" si="67"/>
        <v>0</v>
      </c>
      <c r="M1730" s="2">
        <v>490</v>
      </c>
    </row>
    <row r="1731" spans="8:13" ht="12.75" hidden="1">
      <c r="H1731" s="7">
        <f t="shared" si="67"/>
        <v>0</v>
      </c>
      <c r="M1731" s="2">
        <v>490</v>
      </c>
    </row>
    <row r="1732" spans="8:13" ht="12.75" hidden="1">
      <c r="H1732" s="7">
        <f t="shared" si="67"/>
        <v>0</v>
      </c>
      <c r="M1732" s="2">
        <v>490</v>
      </c>
    </row>
    <row r="1733" spans="8:13" ht="12.75" hidden="1">
      <c r="H1733" s="7">
        <f t="shared" si="67"/>
        <v>0</v>
      </c>
      <c r="M1733" s="2">
        <v>490</v>
      </c>
    </row>
    <row r="1734" spans="8:13" ht="12.75" hidden="1">
      <c r="H1734" s="7">
        <f t="shared" si="67"/>
        <v>0</v>
      </c>
      <c r="M1734" s="2">
        <v>490</v>
      </c>
    </row>
    <row r="1735" spans="8:13" ht="12.75" hidden="1">
      <c r="H1735" s="7">
        <f t="shared" si="67"/>
        <v>0</v>
      </c>
      <c r="M1735" s="2">
        <v>490</v>
      </c>
    </row>
    <row r="1736" spans="8:13" ht="12.75" hidden="1">
      <c r="H1736" s="7">
        <f t="shared" si="67"/>
        <v>0</v>
      </c>
      <c r="M1736" s="2">
        <v>490</v>
      </c>
    </row>
    <row r="1737" spans="8:13" ht="12.75" hidden="1">
      <c r="H1737" s="7">
        <f t="shared" si="67"/>
        <v>0</v>
      </c>
      <c r="M1737" s="2">
        <v>490</v>
      </c>
    </row>
    <row r="1738" spans="8:13" ht="12.75" hidden="1">
      <c r="H1738" s="7">
        <f t="shared" si="67"/>
        <v>0</v>
      </c>
      <c r="M1738" s="2">
        <v>490</v>
      </c>
    </row>
    <row r="1739" spans="8:13" ht="12.75" hidden="1">
      <c r="H1739" s="7">
        <f t="shared" si="67"/>
        <v>0</v>
      </c>
      <c r="M1739" s="2">
        <v>490</v>
      </c>
    </row>
    <row r="1740" spans="8:13" ht="12.75" hidden="1">
      <c r="H1740" s="7">
        <f t="shared" si="67"/>
        <v>0</v>
      </c>
      <c r="M1740" s="2">
        <v>490</v>
      </c>
    </row>
    <row r="1741" spans="8:13" ht="12.75" hidden="1">
      <c r="H1741" s="7">
        <f t="shared" si="67"/>
        <v>0</v>
      </c>
      <c r="M1741" s="2">
        <v>490</v>
      </c>
    </row>
    <row r="1742" spans="8:13" ht="12.75" hidden="1">
      <c r="H1742" s="7">
        <f t="shared" si="67"/>
        <v>0</v>
      </c>
      <c r="M1742" s="2">
        <v>490</v>
      </c>
    </row>
    <row r="1743" spans="8:13" ht="12.75" hidden="1">
      <c r="H1743" s="7">
        <f t="shared" si="67"/>
        <v>0</v>
      </c>
      <c r="M1743" s="2">
        <v>490</v>
      </c>
    </row>
    <row r="1744" spans="8:13" ht="12.75" hidden="1">
      <c r="H1744" s="7">
        <f t="shared" si="67"/>
        <v>0</v>
      </c>
      <c r="M1744" s="2">
        <v>490</v>
      </c>
    </row>
    <row r="1745" spans="8:13" ht="12.75" hidden="1">
      <c r="H1745" s="7">
        <f t="shared" si="67"/>
        <v>0</v>
      </c>
      <c r="M1745" s="2">
        <v>490</v>
      </c>
    </row>
    <row r="1746" spans="8:13" ht="12.75" hidden="1">
      <c r="H1746" s="7">
        <f t="shared" si="67"/>
        <v>0</v>
      </c>
      <c r="M1746" s="2">
        <v>490</v>
      </c>
    </row>
    <row r="1747" spans="8:13" ht="12.75" hidden="1">
      <c r="H1747" s="7">
        <f t="shared" si="67"/>
        <v>0</v>
      </c>
      <c r="M1747" s="2">
        <v>490</v>
      </c>
    </row>
    <row r="1748" spans="8:13" ht="12.75" hidden="1">
      <c r="H1748" s="7">
        <f t="shared" si="67"/>
        <v>0</v>
      </c>
      <c r="M1748" s="2">
        <v>490</v>
      </c>
    </row>
    <row r="1749" spans="8:13" ht="12.75" hidden="1">
      <c r="H1749" s="7">
        <f t="shared" si="67"/>
        <v>0</v>
      </c>
      <c r="M1749" s="2">
        <v>490</v>
      </c>
    </row>
    <row r="1750" spans="8:13" ht="12.75" hidden="1">
      <c r="H1750" s="7">
        <f t="shared" si="67"/>
        <v>0</v>
      </c>
      <c r="M1750" s="2">
        <v>490</v>
      </c>
    </row>
    <row r="1751" spans="8:13" ht="12.75" hidden="1">
      <c r="H1751" s="7">
        <f t="shared" si="67"/>
        <v>0</v>
      </c>
      <c r="M1751" s="2">
        <v>490</v>
      </c>
    </row>
    <row r="1752" spans="8:13" ht="12.75" hidden="1">
      <c r="H1752" s="7">
        <f t="shared" si="67"/>
        <v>0</v>
      </c>
      <c r="M1752" s="2">
        <v>490</v>
      </c>
    </row>
    <row r="1753" spans="8:13" ht="12.75" hidden="1">
      <c r="H1753" s="7">
        <f t="shared" si="67"/>
        <v>0</v>
      </c>
      <c r="M1753" s="2">
        <v>490</v>
      </c>
    </row>
    <row r="1754" spans="8:13" ht="12.75" hidden="1">
      <c r="H1754" s="7">
        <f t="shared" si="67"/>
        <v>0</v>
      </c>
      <c r="M1754" s="2">
        <v>490</v>
      </c>
    </row>
    <row r="1755" spans="8:13" ht="12.75" hidden="1">
      <c r="H1755" s="7">
        <f t="shared" si="67"/>
        <v>0</v>
      </c>
      <c r="M1755" s="2">
        <v>490</v>
      </c>
    </row>
    <row r="1756" spans="8:13" ht="12.75" hidden="1">
      <c r="H1756" s="7">
        <f t="shared" si="67"/>
        <v>0</v>
      </c>
      <c r="M1756" s="2">
        <v>490</v>
      </c>
    </row>
    <row r="1757" spans="8:13" ht="12.75" hidden="1">
      <c r="H1757" s="7">
        <f t="shared" si="67"/>
        <v>0</v>
      </c>
      <c r="M1757" s="2">
        <v>490</v>
      </c>
    </row>
    <row r="1758" spans="8:13" ht="12.75" hidden="1">
      <c r="H1758" s="7">
        <f t="shared" si="67"/>
        <v>0</v>
      </c>
      <c r="M1758" s="2">
        <v>490</v>
      </c>
    </row>
    <row r="1759" spans="8:13" ht="12.75" hidden="1">
      <c r="H1759" s="7">
        <f t="shared" si="67"/>
        <v>0</v>
      </c>
      <c r="M1759" s="2">
        <v>490</v>
      </c>
    </row>
    <row r="1760" spans="8:13" ht="12.75" hidden="1">
      <c r="H1760" s="7">
        <f t="shared" si="67"/>
        <v>0</v>
      </c>
      <c r="M1760" s="2">
        <v>490</v>
      </c>
    </row>
    <row r="1761" spans="8:13" ht="12.75" hidden="1">
      <c r="H1761" s="7">
        <f t="shared" si="67"/>
        <v>0</v>
      </c>
      <c r="M1761" s="2">
        <v>490</v>
      </c>
    </row>
    <row r="1762" spans="8:13" ht="12.75" hidden="1">
      <c r="H1762" s="7">
        <f t="shared" si="67"/>
        <v>0</v>
      </c>
      <c r="M1762" s="2">
        <v>490</v>
      </c>
    </row>
    <row r="1763" spans="8:13" ht="12.75" hidden="1">
      <c r="H1763" s="7">
        <f t="shared" si="67"/>
        <v>0</v>
      </c>
      <c r="M1763" s="2">
        <v>490</v>
      </c>
    </row>
    <row r="1764" spans="8:13" ht="12.75" hidden="1">
      <c r="H1764" s="7">
        <f t="shared" si="67"/>
        <v>0</v>
      </c>
      <c r="M1764" s="2">
        <v>490</v>
      </c>
    </row>
    <row r="1765" spans="8:13" ht="12.75" hidden="1">
      <c r="H1765" s="7">
        <f t="shared" si="67"/>
        <v>0</v>
      </c>
      <c r="M1765" s="2">
        <v>490</v>
      </c>
    </row>
    <row r="1766" spans="8:13" ht="12.75" hidden="1">
      <c r="H1766" s="7">
        <f t="shared" si="67"/>
        <v>0</v>
      </c>
      <c r="M1766" s="2">
        <v>490</v>
      </c>
    </row>
    <row r="1767" spans="8:13" ht="12.75" hidden="1">
      <c r="H1767" s="7">
        <f t="shared" si="67"/>
        <v>0</v>
      </c>
      <c r="M1767" s="2">
        <v>490</v>
      </c>
    </row>
    <row r="1768" spans="8:13" ht="12.75" hidden="1">
      <c r="H1768" s="7">
        <f t="shared" si="67"/>
        <v>0</v>
      </c>
      <c r="M1768" s="2">
        <v>490</v>
      </c>
    </row>
    <row r="1769" spans="8:13" ht="12.75" hidden="1">
      <c r="H1769" s="7">
        <f t="shared" si="67"/>
        <v>0</v>
      </c>
      <c r="M1769" s="2">
        <v>490</v>
      </c>
    </row>
    <row r="1770" spans="8:13" ht="12.75" hidden="1">
      <c r="H1770" s="7">
        <f t="shared" si="67"/>
        <v>0</v>
      </c>
      <c r="M1770" s="2">
        <v>490</v>
      </c>
    </row>
    <row r="1771" spans="8:13" ht="12.75" hidden="1">
      <c r="H1771" s="7">
        <f t="shared" si="67"/>
        <v>0</v>
      </c>
      <c r="M1771" s="2">
        <v>490</v>
      </c>
    </row>
    <row r="1772" spans="8:13" ht="12.75" hidden="1">
      <c r="H1772" s="7">
        <f t="shared" si="67"/>
        <v>0</v>
      </c>
      <c r="M1772" s="2">
        <v>490</v>
      </c>
    </row>
    <row r="1773" spans="8:13" ht="12.75" hidden="1">
      <c r="H1773" s="7">
        <f t="shared" si="67"/>
        <v>0</v>
      </c>
      <c r="M1773" s="2">
        <v>490</v>
      </c>
    </row>
    <row r="1774" spans="8:13" ht="12.75" hidden="1">
      <c r="H1774" s="7">
        <f t="shared" si="67"/>
        <v>0</v>
      </c>
      <c r="M1774" s="2">
        <v>490</v>
      </c>
    </row>
    <row r="1775" spans="8:13" ht="12.75" hidden="1">
      <c r="H1775" s="7">
        <f t="shared" si="67"/>
        <v>0</v>
      </c>
      <c r="M1775" s="2">
        <v>490</v>
      </c>
    </row>
    <row r="1776" spans="8:13" ht="12.75" hidden="1">
      <c r="H1776" s="7">
        <f t="shared" si="67"/>
        <v>0</v>
      </c>
      <c r="M1776" s="2">
        <v>490</v>
      </c>
    </row>
    <row r="1777" spans="8:13" ht="12.75" hidden="1">
      <c r="H1777" s="7">
        <f t="shared" si="67"/>
        <v>0</v>
      </c>
      <c r="M1777" s="2">
        <v>490</v>
      </c>
    </row>
    <row r="1778" spans="8:13" ht="12.75" hidden="1">
      <c r="H1778" s="7">
        <f t="shared" si="67"/>
        <v>0</v>
      </c>
      <c r="M1778" s="2">
        <v>490</v>
      </c>
    </row>
    <row r="1779" spans="8:13" ht="12.75" hidden="1">
      <c r="H1779" s="7">
        <f t="shared" si="67"/>
        <v>0</v>
      </c>
      <c r="M1779" s="2">
        <v>490</v>
      </c>
    </row>
    <row r="1780" spans="8:13" ht="12.75" hidden="1">
      <c r="H1780" s="7">
        <f t="shared" si="67"/>
        <v>0</v>
      </c>
      <c r="M1780" s="2">
        <v>490</v>
      </c>
    </row>
    <row r="1781" spans="8:13" ht="12.75" hidden="1">
      <c r="H1781" s="7">
        <f t="shared" si="67"/>
        <v>0</v>
      </c>
      <c r="M1781" s="2">
        <v>490</v>
      </c>
    </row>
    <row r="1782" spans="8:13" ht="12.75" hidden="1">
      <c r="H1782" s="7">
        <f t="shared" si="67"/>
        <v>0</v>
      </c>
      <c r="M1782" s="2">
        <v>490</v>
      </c>
    </row>
    <row r="1783" spans="8:13" ht="12.75" hidden="1">
      <c r="H1783" s="7">
        <f t="shared" si="67"/>
        <v>0</v>
      </c>
      <c r="M1783" s="2">
        <v>490</v>
      </c>
    </row>
    <row r="1784" spans="8:13" ht="12.75" hidden="1">
      <c r="H1784" s="7">
        <f t="shared" si="67"/>
        <v>0</v>
      </c>
      <c r="M1784" s="2">
        <v>490</v>
      </c>
    </row>
    <row r="1785" spans="8:13" ht="12.75" hidden="1">
      <c r="H1785" s="7">
        <f>H1784-B1785</f>
        <v>0</v>
      </c>
      <c r="M1785" s="2">
        <v>490</v>
      </c>
    </row>
    <row r="1786" spans="8:13" ht="12.75" hidden="1">
      <c r="H1786" s="7">
        <f>H1785-B1786</f>
        <v>0</v>
      </c>
      <c r="M1786" s="2">
        <v>490</v>
      </c>
    </row>
    <row r="1787" spans="8:13" ht="12.75" hidden="1">
      <c r="H1787" s="15">
        <f>H1786-B1787</f>
        <v>0</v>
      </c>
      <c r="M1787" s="2">
        <v>490</v>
      </c>
    </row>
    <row r="1788" spans="8:13" ht="13.5" hidden="1" thickBot="1">
      <c r="H1788" s="10">
        <f>H1787-B1788</f>
        <v>0</v>
      </c>
      <c r="M1788" s="2">
        <v>490</v>
      </c>
    </row>
    <row r="1789" spans="2:13" ht="13.5" hidden="1" thickBot="1">
      <c r="B1789" s="10"/>
      <c r="H1789" s="8"/>
      <c r="M1789" s="2">
        <v>490</v>
      </c>
    </row>
    <row r="1790" spans="2:13" ht="13.5" hidden="1" thickBot="1">
      <c r="B1790" s="11">
        <f>SUM(B816:B1789)</f>
        <v>8620985</v>
      </c>
      <c r="H1790" s="8"/>
      <c r="M1790" s="2">
        <v>490</v>
      </c>
    </row>
    <row r="1791" spans="2:13" ht="12.75" hidden="1">
      <c r="B1791" s="12"/>
      <c r="H1791" s="8"/>
      <c r="M1791" s="2">
        <v>490</v>
      </c>
    </row>
    <row r="1792" spans="1:13" ht="13.5" hidden="1" thickBot="1">
      <c r="A1792" s="3"/>
      <c r="B1792" s="13"/>
      <c r="C1792" s="3"/>
      <c r="D1792" s="3"/>
      <c r="E1792" s="3"/>
      <c r="F1792" s="111"/>
      <c r="G1792" s="36"/>
      <c r="H1792" s="10"/>
      <c r="I1792" s="6"/>
      <c r="M1792" s="2">
        <v>490</v>
      </c>
    </row>
    <row r="1793" ht="12.75" hidden="1">
      <c r="M1793" s="2">
        <v>490</v>
      </c>
    </row>
    <row r="1794" spans="2:13" ht="12.75" hidden="1">
      <c r="B1794" s="9">
        <v>0</v>
      </c>
      <c r="C1794" s="1" t="s">
        <v>30</v>
      </c>
      <c r="E1794" s="1" t="s">
        <v>2</v>
      </c>
      <c r="M1794" s="2">
        <v>490</v>
      </c>
    </row>
    <row r="1795" spans="2:13" ht="12.75" hidden="1">
      <c r="B1795" s="9">
        <v>0</v>
      </c>
      <c r="C1795" s="1" t="s">
        <v>1</v>
      </c>
      <c r="E1795" s="1" t="s">
        <v>2</v>
      </c>
      <c r="M1795" s="2">
        <v>490</v>
      </c>
    </row>
    <row r="1796" spans="2:13" ht="12.75" hidden="1">
      <c r="B1796" s="9"/>
      <c r="M1796" s="2">
        <v>490</v>
      </c>
    </row>
    <row r="1797" spans="2:13" ht="12.75" hidden="1">
      <c r="B1797" s="9"/>
      <c r="M1797" s="2">
        <v>490</v>
      </c>
    </row>
    <row r="1798" spans="2:13" ht="12.75" hidden="1">
      <c r="B1798" s="9">
        <v>0</v>
      </c>
      <c r="M1798" s="2">
        <v>490</v>
      </c>
    </row>
    <row r="1799" spans="2:13" ht="12.75" hidden="1">
      <c r="B1799" s="9">
        <v>0</v>
      </c>
      <c r="M1799" s="2">
        <v>490</v>
      </c>
    </row>
    <row r="1800" spans="2:13" ht="12.75" hidden="1">
      <c r="B1800" s="9">
        <v>0</v>
      </c>
      <c r="M1800" s="2">
        <v>490</v>
      </c>
    </row>
    <row r="1801" spans="2:13" ht="12.75" hidden="1">
      <c r="B1801" s="9">
        <v>0</v>
      </c>
      <c r="M1801" s="2">
        <v>490</v>
      </c>
    </row>
    <row r="1802" spans="2:13" ht="12.75" hidden="1">
      <c r="B1802" s="9">
        <v>0</v>
      </c>
      <c r="M1802" s="2">
        <v>490</v>
      </c>
    </row>
    <row r="1803" spans="2:13" ht="12.75" hidden="1">
      <c r="B1803" s="9">
        <v>0</v>
      </c>
      <c r="M1803" s="2">
        <v>490</v>
      </c>
    </row>
    <row r="1804" spans="2:13" ht="12.75" hidden="1">
      <c r="B1804" s="9">
        <v>0</v>
      </c>
      <c r="M1804" s="2">
        <v>490</v>
      </c>
    </row>
    <row r="1805" spans="2:13" ht="12.75" hidden="1">
      <c r="B1805" s="9">
        <v>0</v>
      </c>
      <c r="M1805" s="2">
        <v>490</v>
      </c>
    </row>
    <row r="1806" spans="2:13" ht="12.75" hidden="1">
      <c r="B1806" s="9">
        <v>0</v>
      </c>
      <c r="M1806" s="2">
        <v>490</v>
      </c>
    </row>
    <row r="1807" spans="2:13" ht="12.75" hidden="1">
      <c r="B1807" s="9">
        <v>0</v>
      </c>
      <c r="M1807" s="2">
        <v>490</v>
      </c>
    </row>
    <row r="1808" spans="2:13" ht="12.75" hidden="1">
      <c r="B1808" s="9">
        <v>0</v>
      </c>
      <c r="M1808" s="2">
        <v>490</v>
      </c>
    </row>
    <row r="1809" spans="2:13" ht="12.75" hidden="1">
      <c r="B1809" s="9">
        <v>0</v>
      </c>
      <c r="M1809" s="2">
        <v>490</v>
      </c>
    </row>
    <row r="1810" spans="2:13" ht="12.75" hidden="1">
      <c r="B1810" s="9">
        <v>0</v>
      </c>
      <c r="M1810" s="2">
        <v>490</v>
      </c>
    </row>
    <row r="1811" spans="2:13" ht="12.75" hidden="1">
      <c r="B1811" s="9">
        <v>0</v>
      </c>
      <c r="M1811" s="2">
        <v>490</v>
      </c>
    </row>
    <row r="1812" ht="12.75" hidden="1">
      <c r="M1812" s="2">
        <v>490</v>
      </c>
    </row>
    <row r="1813" spans="2:13" ht="13.5" hidden="1" thickBot="1">
      <c r="B1813" s="13"/>
      <c r="M1813" s="2">
        <v>490</v>
      </c>
    </row>
    <row r="1814" spans="2:13" ht="13.5" hidden="1" thickBot="1">
      <c r="B1814" s="14"/>
      <c r="M1814" s="2">
        <v>490</v>
      </c>
    </row>
    <row r="1815" ht="12.75">
      <c r="M1815" s="2">
        <v>490</v>
      </c>
    </row>
    <row r="1816" ht="12.75">
      <c r="M1816" s="2">
        <v>490</v>
      </c>
    </row>
    <row r="1817" spans="1:13" s="23" customFormat="1" ht="12.75">
      <c r="A1817" s="20"/>
      <c r="B1817" s="319">
        <v>180000</v>
      </c>
      <c r="C1817" s="1" t="s">
        <v>750</v>
      </c>
      <c r="D1817" s="1" t="s">
        <v>20</v>
      </c>
      <c r="E1817" s="1"/>
      <c r="F1817" s="104" t="s">
        <v>461</v>
      </c>
      <c r="G1817" s="38" t="s">
        <v>286</v>
      </c>
      <c r="H1817" s="7">
        <f aca="true" t="shared" si="68" ref="H1817:H1822">H1816-B1817</f>
        <v>-180000</v>
      </c>
      <c r="I1817" s="30">
        <f aca="true" t="shared" si="69" ref="I1817:I1823">+B1817/M1817</f>
        <v>367.3469387755102</v>
      </c>
      <c r="J1817"/>
      <c r="K1817"/>
      <c r="L1817"/>
      <c r="M1817" s="2">
        <v>490</v>
      </c>
    </row>
    <row r="1818" spans="1:14" ht="12.75">
      <c r="A1818" s="20"/>
      <c r="B1818" s="319">
        <v>80000</v>
      </c>
      <c r="C1818" s="20" t="s">
        <v>751</v>
      </c>
      <c r="D1818" s="1" t="s">
        <v>20</v>
      </c>
      <c r="E1818" s="20"/>
      <c r="F1818" s="301" t="s">
        <v>461</v>
      </c>
      <c r="G1818" s="38" t="s">
        <v>286</v>
      </c>
      <c r="H1818" s="7">
        <f t="shared" si="68"/>
        <v>-260000</v>
      </c>
      <c r="I1818" s="30">
        <f>+B1818/M1818</f>
        <v>163.26530612244898</v>
      </c>
      <c r="J1818" s="23"/>
      <c r="K1818" s="23"/>
      <c r="L1818" s="23"/>
      <c r="M1818" s="2">
        <v>490</v>
      </c>
      <c r="N1818" s="297">
        <v>500</v>
      </c>
    </row>
    <row r="1819" spans="1:13" ht="12.75">
      <c r="A1819" s="48"/>
      <c r="B1819" s="320">
        <v>150000</v>
      </c>
      <c r="C1819" s="1" t="s">
        <v>688</v>
      </c>
      <c r="D1819" s="1" t="s">
        <v>20</v>
      </c>
      <c r="F1819" s="104" t="s">
        <v>461</v>
      </c>
      <c r="G1819" s="38" t="s">
        <v>286</v>
      </c>
      <c r="H1819" s="7">
        <f t="shared" si="68"/>
        <v>-410000</v>
      </c>
      <c r="I1819" s="30">
        <f>+B1819/M1819</f>
        <v>306.1224489795918</v>
      </c>
      <c r="M1819" s="2">
        <v>490</v>
      </c>
    </row>
    <row r="1820" spans="1:13" ht="12.75">
      <c r="A1820" s="20"/>
      <c r="B1820" s="238">
        <v>19425</v>
      </c>
      <c r="C1820" s="1" t="s">
        <v>688</v>
      </c>
      <c r="D1820" s="1" t="s">
        <v>20</v>
      </c>
      <c r="E1820" s="1" t="s">
        <v>462</v>
      </c>
      <c r="F1820" s="104"/>
      <c r="G1820" s="38" t="s">
        <v>286</v>
      </c>
      <c r="H1820" s="7">
        <f t="shared" si="68"/>
        <v>-429425</v>
      </c>
      <c r="I1820" s="30">
        <f t="shared" si="69"/>
        <v>39.642857142857146</v>
      </c>
      <c r="M1820" s="2">
        <v>490</v>
      </c>
    </row>
    <row r="1821" spans="1:13" ht="12.75">
      <c r="A1821" s="48"/>
      <c r="B1821" s="320">
        <v>170000</v>
      </c>
      <c r="C1821" s="1" t="s">
        <v>666</v>
      </c>
      <c r="D1821" s="1" t="s">
        <v>20</v>
      </c>
      <c r="F1821" s="104" t="s">
        <v>461</v>
      </c>
      <c r="G1821" s="38" t="s">
        <v>286</v>
      </c>
      <c r="H1821" s="7">
        <f t="shared" si="68"/>
        <v>-599425</v>
      </c>
      <c r="I1821" s="30">
        <f t="shared" si="69"/>
        <v>346.9387755102041</v>
      </c>
      <c r="M1821" s="2">
        <v>490</v>
      </c>
    </row>
    <row r="1822" spans="1:13" ht="12.75">
      <c r="A1822" s="48"/>
      <c r="B1822" s="320">
        <v>22015</v>
      </c>
      <c r="C1822" s="1" t="s">
        <v>666</v>
      </c>
      <c r="D1822" s="1" t="s">
        <v>20</v>
      </c>
      <c r="E1822" s="1" t="s">
        <v>462</v>
      </c>
      <c r="F1822" s="104"/>
      <c r="G1822" s="38" t="s">
        <v>286</v>
      </c>
      <c r="H1822" s="7">
        <f t="shared" si="68"/>
        <v>-621440</v>
      </c>
      <c r="I1822" s="30">
        <f t="shared" si="69"/>
        <v>44.92857142857143</v>
      </c>
      <c r="M1822" s="2">
        <v>490</v>
      </c>
    </row>
    <row r="1823" spans="1:13" ht="12.75">
      <c r="A1823" s="19"/>
      <c r="B1823" s="284">
        <f>SUM(B1817:B1822)</f>
        <v>621440</v>
      </c>
      <c r="C1823" s="19" t="s">
        <v>82</v>
      </c>
      <c r="D1823" s="19"/>
      <c r="E1823" s="19"/>
      <c r="F1823" s="108"/>
      <c r="G1823" s="26"/>
      <c r="H1823" s="90">
        <v>0</v>
      </c>
      <c r="I1823" s="74">
        <f t="shared" si="69"/>
        <v>1268.2448979591836</v>
      </c>
      <c r="J1823" s="75"/>
      <c r="K1823" s="75"/>
      <c r="L1823" s="75"/>
      <c r="M1823" s="2">
        <v>490</v>
      </c>
    </row>
    <row r="1824" ht="12.75">
      <c r="M1824" s="2">
        <v>490</v>
      </c>
    </row>
    <row r="1825" ht="12.75">
      <c r="M1825" s="2">
        <v>490</v>
      </c>
    </row>
    <row r="1826" ht="12.75">
      <c r="M1826" s="2">
        <v>490</v>
      </c>
    </row>
    <row r="1827" ht="12.75">
      <c r="M1827" s="2">
        <v>490</v>
      </c>
    </row>
    <row r="1828" spans="1:13" ht="13.5" thickBot="1">
      <c r="A1828" s="63"/>
      <c r="B1828" s="277">
        <f>+B1848+B1852+B1859</f>
        <v>183310</v>
      </c>
      <c r="C1828" s="63"/>
      <c r="D1828" s="69" t="s">
        <v>21</v>
      </c>
      <c r="E1828" s="60"/>
      <c r="F1828" s="110"/>
      <c r="G1828" s="64"/>
      <c r="H1828" s="91">
        <f>H1827-B1828</f>
        <v>-183310</v>
      </c>
      <c r="I1828" s="92">
        <f>+B1828/M1828</f>
        <v>374.1020408163265</v>
      </c>
      <c r="J1828" s="67"/>
      <c r="K1828" s="67"/>
      <c r="L1828" s="67"/>
      <c r="M1828" s="2">
        <v>490</v>
      </c>
    </row>
    <row r="1829" spans="2:13" ht="12.75">
      <c r="B1829" s="278"/>
      <c r="D1829" s="20"/>
      <c r="G1829" s="39"/>
      <c r="H1829" s="7">
        <v>0</v>
      </c>
      <c r="I1829" s="30">
        <f>+B1829/M1829</f>
        <v>0</v>
      </c>
      <c r="M1829" s="2">
        <v>490</v>
      </c>
    </row>
    <row r="1830" spans="2:13" ht="12.75">
      <c r="B1830" s="278"/>
      <c r="C1830" s="78"/>
      <c r="D1830" s="20"/>
      <c r="E1830" s="78"/>
      <c r="G1830" s="39"/>
      <c r="H1830" s="7">
        <f aca="true" t="shared" si="70" ref="H1830:H1896">H1829-B1830</f>
        <v>0</v>
      </c>
      <c r="I1830" s="30">
        <f>+B1830/M1830</f>
        <v>0</v>
      </c>
      <c r="M1830" s="2">
        <v>490</v>
      </c>
    </row>
    <row r="1831" spans="2:13" ht="12.75">
      <c r="B1831" s="278">
        <v>3000</v>
      </c>
      <c r="C1831" s="20" t="s">
        <v>752</v>
      </c>
      <c r="D1831" s="20" t="s">
        <v>753</v>
      </c>
      <c r="E1831" s="1" t="s">
        <v>754</v>
      </c>
      <c r="F1831" s="101" t="s">
        <v>755</v>
      </c>
      <c r="G1831" s="35" t="s">
        <v>162</v>
      </c>
      <c r="H1831" s="7">
        <f t="shared" si="70"/>
        <v>-3000</v>
      </c>
      <c r="I1831" s="30">
        <v>6</v>
      </c>
      <c r="K1831" t="s">
        <v>30</v>
      </c>
      <c r="M1831" s="2">
        <v>490</v>
      </c>
    </row>
    <row r="1832" spans="2:13" ht="12.75">
      <c r="B1832" s="193">
        <v>2500</v>
      </c>
      <c r="C1832" s="20" t="s">
        <v>752</v>
      </c>
      <c r="D1832" s="20" t="s">
        <v>753</v>
      </c>
      <c r="E1832" s="1" t="s">
        <v>754</v>
      </c>
      <c r="F1832" s="101" t="s">
        <v>756</v>
      </c>
      <c r="G1832" s="35" t="s">
        <v>419</v>
      </c>
      <c r="H1832" s="7">
        <f t="shared" si="70"/>
        <v>-5500</v>
      </c>
      <c r="I1832" s="30">
        <v>5</v>
      </c>
      <c r="K1832" t="s">
        <v>30</v>
      </c>
      <c r="M1832" s="2">
        <v>490</v>
      </c>
    </row>
    <row r="1833" spans="2:13" ht="12.75">
      <c r="B1833" s="278">
        <v>6560</v>
      </c>
      <c r="C1833" s="1" t="s">
        <v>965</v>
      </c>
      <c r="D1833" s="20" t="s">
        <v>757</v>
      </c>
      <c r="E1833" s="1" t="s">
        <v>754</v>
      </c>
      <c r="F1833" s="35" t="s">
        <v>758</v>
      </c>
      <c r="G1833" s="39" t="s">
        <v>419</v>
      </c>
      <c r="H1833" s="7">
        <f t="shared" si="70"/>
        <v>-12060</v>
      </c>
      <c r="I1833" s="30">
        <f>+B1833/M1833</f>
        <v>13.12</v>
      </c>
      <c r="M1833" s="2">
        <v>500</v>
      </c>
    </row>
    <row r="1834" spans="1:13" s="23" customFormat="1" ht="12.75">
      <c r="A1834" s="1"/>
      <c r="B1834" s="278">
        <v>2500</v>
      </c>
      <c r="C1834" s="1" t="s">
        <v>752</v>
      </c>
      <c r="D1834" s="20" t="s">
        <v>759</v>
      </c>
      <c r="E1834" s="78" t="s">
        <v>99</v>
      </c>
      <c r="F1834" s="101" t="s">
        <v>760</v>
      </c>
      <c r="G1834" s="39" t="s">
        <v>164</v>
      </c>
      <c r="H1834" s="7">
        <f>H1833-B1834</f>
        <v>-14560</v>
      </c>
      <c r="I1834" s="30">
        <v>5</v>
      </c>
      <c r="J1834"/>
      <c r="K1834" t="s">
        <v>30</v>
      </c>
      <c r="L1834"/>
      <c r="M1834" s="2">
        <v>490</v>
      </c>
    </row>
    <row r="1835" spans="2:13" ht="12.75">
      <c r="B1835" s="193">
        <v>12500</v>
      </c>
      <c r="C1835" s="1" t="s">
        <v>752</v>
      </c>
      <c r="D1835" s="1" t="s">
        <v>759</v>
      </c>
      <c r="E1835" s="1" t="s">
        <v>99</v>
      </c>
      <c r="F1835" s="101" t="s">
        <v>761</v>
      </c>
      <c r="G1835" s="35" t="s">
        <v>446</v>
      </c>
      <c r="H1835" s="7">
        <f>H1834-B1835</f>
        <v>-27060</v>
      </c>
      <c r="I1835" s="30">
        <v>25</v>
      </c>
      <c r="K1835" t="s">
        <v>30</v>
      </c>
      <c r="M1835" s="2">
        <v>490</v>
      </c>
    </row>
    <row r="1836" spans="2:13" ht="12.75">
      <c r="B1836" s="193">
        <v>2500</v>
      </c>
      <c r="C1836" s="1" t="s">
        <v>752</v>
      </c>
      <c r="D1836" s="1" t="s">
        <v>759</v>
      </c>
      <c r="E1836" s="1" t="s">
        <v>762</v>
      </c>
      <c r="F1836" s="101" t="s">
        <v>763</v>
      </c>
      <c r="G1836" s="35" t="s">
        <v>447</v>
      </c>
      <c r="H1836" s="7">
        <f t="shared" si="70"/>
        <v>-29560</v>
      </c>
      <c r="I1836" s="30">
        <v>5</v>
      </c>
      <c r="K1836" t="s">
        <v>30</v>
      </c>
      <c r="M1836" s="2">
        <v>490</v>
      </c>
    </row>
    <row r="1837" spans="2:13" ht="12.75">
      <c r="B1837" s="193">
        <v>2500</v>
      </c>
      <c r="C1837" s="1" t="s">
        <v>752</v>
      </c>
      <c r="D1837" s="1" t="s">
        <v>759</v>
      </c>
      <c r="E1837" s="1" t="s">
        <v>99</v>
      </c>
      <c r="F1837" s="101" t="s">
        <v>764</v>
      </c>
      <c r="G1837" s="35" t="s">
        <v>244</v>
      </c>
      <c r="H1837" s="7">
        <f t="shared" si="70"/>
        <v>-32060</v>
      </c>
      <c r="I1837" s="30">
        <v>5</v>
      </c>
      <c r="K1837" t="s">
        <v>30</v>
      </c>
      <c r="M1837" s="2">
        <v>490</v>
      </c>
    </row>
    <row r="1838" spans="2:14" ht="12.75">
      <c r="B1838" s="193">
        <v>2500</v>
      </c>
      <c r="C1838" s="1" t="s">
        <v>752</v>
      </c>
      <c r="D1838" s="1" t="s">
        <v>759</v>
      </c>
      <c r="E1838" s="1" t="s">
        <v>99</v>
      </c>
      <c r="F1838" s="101" t="s">
        <v>765</v>
      </c>
      <c r="G1838" s="35" t="s">
        <v>50</v>
      </c>
      <c r="H1838" s="7">
        <f t="shared" si="70"/>
        <v>-34560</v>
      </c>
      <c r="I1838" s="30">
        <v>5</v>
      </c>
      <c r="K1838" t="s">
        <v>30</v>
      </c>
      <c r="M1838" s="2">
        <v>490</v>
      </c>
      <c r="N1838" s="297"/>
    </row>
    <row r="1839" spans="2:13" ht="12.75">
      <c r="B1839" s="193">
        <v>2500</v>
      </c>
      <c r="C1839" s="1" t="s">
        <v>752</v>
      </c>
      <c r="D1839" s="1" t="s">
        <v>759</v>
      </c>
      <c r="E1839" s="1" t="s">
        <v>99</v>
      </c>
      <c r="F1839" s="101" t="s">
        <v>766</v>
      </c>
      <c r="G1839" s="35" t="s">
        <v>286</v>
      </c>
      <c r="H1839" s="7">
        <f t="shared" si="70"/>
        <v>-37060</v>
      </c>
      <c r="I1839" s="30">
        <v>5</v>
      </c>
      <c r="K1839" t="s">
        <v>30</v>
      </c>
      <c r="M1839" s="2">
        <v>490</v>
      </c>
    </row>
    <row r="1840" spans="2:13" ht="12.75">
      <c r="B1840" s="193">
        <v>2500</v>
      </c>
      <c r="C1840" s="1" t="s">
        <v>752</v>
      </c>
      <c r="D1840" s="1" t="s">
        <v>759</v>
      </c>
      <c r="E1840" s="1" t="s">
        <v>754</v>
      </c>
      <c r="F1840" s="101" t="s">
        <v>767</v>
      </c>
      <c r="G1840" s="35" t="s">
        <v>286</v>
      </c>
      <c r="H1840" s="7">
        <f t="shared" si="70"/>
        <v>-39560</v>
      </c>
      <c r="I1840" s="30">
        <v>5</v>
      </c>
      <c r="K1840" t="s">
        <v>30</v>
      </c>
      <c r="M1840" s="2">
        <v>490</v>
      </c>
    </row>
    <row r="1841" spans="2:13" ht="12.75">
      <c r="B1841" s="193">
        <v>2500</v>
      </c>
      <c r="C1841" s="1" t="s">
        <v>752</v>
      </c>
      <c r="D1841" s="1" t="s">
        <v>759</v>
      </c>
      <c r="E1841" s="1" t="s">
        <v>99</v>
      </c>
      <c r="F1841" s="101" t="s">
        <v>768</v>
      </c>
      <c r="G1841" s="35" t="s">
        <v>288</v>
      </c>
      <c r="H1841" s="7">
        <f t="shared" si="70"/>
        <v>-42060</v>
      </c>
      <c r="I1841" s="30">
        <v>5</v>
      </c>
      <c r="K1841" t="s">
        <v>30</v>
      </c>
      <c r="M1841" s="2">
        <v>490</v>
      </c>
    </row>
    <row r="1842" spans="2:13" ht="12.75">
      <c r="B1842" s="193">
        <v>2500</v>
      </c>
      <c r="C1842" s="1" t="s">
        <v>752</v>
      </c>
      <c r="D1842" s="1" t="s">
        <v>759</v>
      </c>
      <c r="E1842" s="1" t="s">
        <v>99</v>
      </c>
      <c r="F1842" s="101" t="s">
        <v>769</v>
      </c>
      <c r="G1842" s="35" t="s">
        <v>290</v>
      </c>
      <c r="H1842" s="7">
        <f t="shared" si="70"/>
        <v>-44560</v>
      </c>
      <c r="I1842" s="30">
        <v>5</v>
      </c>
      <c r="K1842" t="s">
        <v>30</v>
      </c>
      <c r="M1842" s="2">
        <v>490</v>
      </c>
    </row>
    <row r="1843" spans="2:13" ht="12.75">
      <c r="B1843" s="193">
        <v>5000</v>
      </c>
      <c r="C1843" s="1" t="s">
        <v>752</v>
      </c>
      <c r="D1843" s="1" t="s">
        <v>759</v>
      </c>
      <c r="E1843" s="1" t="s">
        <v>754</v>
      </c>
      <c r="F1843" s="101" t="s">
        <v>770</v>
      </c>
      <c r="G1843" s="35" t="s">
        <v>301</v>
      </c>
      <c r="H1843" s="7">
        <f t="shared" si="70"/>
        <v>-49560</v>
      </c>
      <c r="I1843" s="30">
        <v>10</v>
      </c>
      <c r="K1843" t="s">
        <v>30</v>
      </c>
      <c r="M1843" s="2">
        <v>490</v>
      </c>
    </row>
    <row r="1844" spans="2:13" ht="12.75">
      <c r="B1844" s="193">
        <v>10000</v>
      </c>
      <c r="C1844" s="1" t="s">
        <v>752</v>
      </c>
      <c r="D1844" s="1" t="s">
        <v>759</v>
      </c>
      <c r="E1844" s="1" t="s">
        <v>771</v>
      </c>
      <c r="F1844" s="101" t="s">
        <v>772</v>
      </c>
      <c r="G1844" s="35" t="s">
        <v>301</v>
      </c>
      <c r="H1844" s="7">
        <f t="shared" si="70"/>
        <v>-59560</v>
      </c>
      <c r="I1844" s="30">
        <v>20</v>
      </c>
      <c r="K1844" t="s">
        <v>30</v>
      </c>
      <c r="M1844" s="2">
        <v>490</v>
      </c>
    </row>
    <row r="1845" spans="2:13" ht="12.75">
      <c r="B1845" s="193">
        <v>2500</v>
      </c>
      <c r="C1845" s="1" t="s">
        <v>752</v>
      </c>
      <c r="D1845" s="1" t="s">
        <v>759</v>
      </c>
      <c r="E1845" s="1" t="s">
        <v>99</v>
      </c>
      <c r="F1845" s="101" t="s">
        <v>773</v>
      </c>
      <c r="G1845" s="35" t="s">
        <v>325</v>
      </c>
      <c r="H1845" s="7">
        <f t="shared" si="70"/>
        <v>-62060</v>
      </c>
      <c r="I1845" s="30">
        <v>5</v>
      </c>
      <c r="K1845" t="s">
        <v>30</v>
      </c>
      <c r="M1845" s="2">
        <v>490</v>
      </c>
    </row>
    <row r="1846" spans="2:13" ht="12.75">
      <c r="B1846" s="193">
        <v>8000</v>
      </c>
      <c r="C1846" s="1" t="s">
        <v>752</v>
      </c>
      <c r="D1846" s="1" t="s">
        <v>759</v>
      </c>
      <c r="E1846" s="1" t="s">
        <v>774</v>
      </c>
      <c r="F1846" s="101" t="s">
        <v>775</v>
      </c>
      <c r="G1846" s="35" t="s">
        <v>331</v>
      </c>
      <c r="H1846" s="7">
        <f t="shared" si="70"/>
        <v>-70060</v>
      </c>
      <c r="I1846" s="30">
        <v>16</v>
      </c>
      <c r="K1846" t="s">
        <v>30</v>
      </c>
      <c r="M1846" s="2">
        <v>490</v>
      </c>
    </row>
    <row r="1847" spans="2:13" ht="12.75">
      <c r="B1847" s="193">
        <v>2500</v>
      </c>
      <c r="C1847" s="1" t="s">
        <v>752</v>
      </c>
      <c r="D1847" s="1" t="s">
        <v>759</v>
      </c>
      <c r="E1847" s="1" t="s">
        <v>99</v>
      </c>
      <c r="F1847" s="101" t="s">
        <v>776</v>
      </c>
      <c r="G1847" s="35" t="s">
        <v>331</v>
      </c>
      <c r="H1847" s="7">
        <f t="shared" si="70"/>
        <v>-72560</v>
      </c>
      <c r="I1847" s="30">
        <v>5</v>
      </c>
      <c r="K1847" t="s">
        <v>30</v>
      </c>
      <c r="M1847" s="2">
        <v>490</v>
      </c>
    </row>
    <row r="1848" spans="1:13" s="75" customFormat="1" ht="12.75">
      <c r="A1848" s="19"/>
      <c r="B1848" s="279">
        <f>SUM(B1831:B1847)</f>
        <v>72560</v>
      </c>
      <c r="C1848" s="19" t="s">
        <v>30</v>
      </c>
      <c r="D1848" s="19"/>
      <c r="E1848" s="19"/>
      <c r="F1848" s="98"/>
      <c r="G1848" s="26"/>
      <c r="H1848" s="73">
        <v>0</v>
      </c>
      <c r="I1848" s="74">
        <f aca="true" t="shared" si="71" ref="I1848:I1866">+B1848/M1848</f>
        <v>148.08163265306123</v>
      </c>
      <c r="M1848" s="2">
        <v>490</v>
      </c>
    </row>
    <row r="1849" spans="2:13" ht="12.75">
      <c r="B1849" s="193"/>
      <c r="D1849" s="20"/>
      <c r="H1849" s="7">
        <f t="shared" si="70"/>
        <v>0</v>
      </c>
      <c r="I1849" s="30">
        <f t="shared" si="71"/>
        <v>0</v>
      </c>
      <c r="M1849" s="2">
        <v>490</v>
      </c>
    </row>
    <row r="1850" spans="2:13" ht="12.75">
      <c r="B1850" s="193"/>
      <c r="D1850" s="20"/>
      <c r="H1850" s="7">
        <f t="shared" si="70"/>
        <v>0</v>
      </c>
      <c r="I1850" s="30">
        <f t="shared" si="71"/>
        <v>0</v>
      </c>
      <c r="M1850" s="2">
        <v>490</v>
      </c>
    </row>
    <row r="1851" spans="1:13" ht="12.75">
      <c r="A1851" s="20"/>
      <c r="B1851" s="193">
        <v>75000</v>
      </c>
      <c r="C1851" s="1" t="s">
        <v>1</v>
      </c>
      <c r="D1851" s="20" t="s">
        <v>21</v>
      </c>
      <c r="F1851" s="301" t="s">
        <v>777</v>
      </c>
      <c r="G1851" s="38" t="s">
        <v>335</v>
      </c>
      <c r="H1851" s="321">
        <f>H1850-B1851</f>
        <v>-75000</v>
      </c>
      <c r="I1851" s="30">
        <f t="shared" si="71"/>
        <v>153.0612244897959</v>
      </c>
      <c r="M1851" s="2">
        <v>490</v>
      </c>
    </row>
    <row r="1852" spans="1:13" ht="12.75">
      <c r="A1852" s="19"/>
      <c r="B1852" s="279">
        <f>SUM(B1851:B1851)</f>
        <v>75000</v>
      </c>
      <c r="C1852" s="19" t="s">
        <v>1</v>
      </c>
      <c r="D1852" s="19"/>
      <c r="E1852" s="19"/>
      <c r="F1852" s="98"/>
      <c r="G1852" s="26"/>
      <c r="H1852" s="90">
        <v>0</v>
      </c>
      <c r="I1852" s="74">
        <f t="shared" si="71"/>
        <v>153.0612244897959</v>
      </c>
      <c r="J1852" s="75"/>
      <c r="K1852" s="75"/>
      <c r="L1852" s="75"/>
      <c r="M1852" s="2">
        <v>490</v>
      </c>
    </row>
    <row r="1853" spans="2:13" ht="12.75">
      <c r="B1853" s="193"/>
      <c r="D1853" s="20"/>
      <c r="H1853" s="7">
        <f t="shared" si="70"/>
        <v>0</v>
      </c>
      <c r="I1853" s="30">
        <f t="shared" si="71"/>
        <v>0</v>
      </c>
      <c r="M1853" s="2">
        <v>490</v>
      </c>
    </row>
    <row r="1854" spans="2:13" ht="12.75" hidden="1">
      <c r="B1854" s="193"/>
      <c r="D1854" s="20"/>
      <c r="H1854" s="7">
        <f t="shared" si="70"/>
        <v>0</v>
      </c>
      <c r="I1854" s="30">
        <f t="shared" si="71"/>
        <v>0</v>
      </c>
      <c r="M1854" s="2">
        <v>490</v>
      </c>
    </row>
    <row r="1855" spans="2:13" ht="12.75" hidden="1">
      <c r="B1855" s="193"/>
      <c r="D1855" s="20"/>
      <c r="H1855" s="7">
        <f t="shared" si="70"/>
        <v>0</v>
      </c>
      <c r="I1855" s="30">
        <f t="shared" si="71"/>
        <v>0</v>
      </c>
      <c r="M1855" s="2">
        <v>490</v>
      </c>
    </row>
    <row r="1856" spans="2:13" ht="12.75" hidden="1">
      <c r="B1856" s="193"/>
      <c r="D1856" s="20"/>
      <c r="H1856" s="7">
        <f t="shared" si="70"/>
        <v>0</v>
      </c>
      <c r="I1856" s="30">
        <f t="shared" si="71"/>
        <v>0</v>
      </c>
      <c r="M1856" s="2">
        <v>490</v>
      </c>
    </row>
    <row r="1857" spans="2:13" ht="12.75">
      <c r="B1857" s="193"/>
      <c r="D1857" s="20"/>
      <c r="H1857" s="7">
        <f>H1856-B1857</f>
        <v>0</v>
      </c>
      <c r="I1857" s="30">
        <f aca="true" t="shared" si="72" ref="I1857:I1862">+B1857/M1857</f>
        <v>0</v>
      </c>
      <c r="M1857" s="2">
        <v>490</v>
      </c>
    </row>
    <row r="1858" spans="1:13" ht="12.75">
      <c r="A1858" s="20"/>
      <c r="B1858" s="193">
        <v>35750</v>
      </c>
      <c r="C1858" s="1" t="s">
        <v>778</v>
      </c>
      <c r="D1858" s="1" t="s">
        <v>757</v>
      </c>
      <c r="E1858" s="1" t="s">
        <v>99</v>
      </c>
      <c r="F1858" s="101" t="s">
        <v>779</v>
      </c>
      <c r="G1858" s="35" t="s">
        <v>780</v>
      </c>
      <c r="H1858" s="7">
        <f>H1857-B1858</f>
        <v>-35750</v>
      </c>
      <c r="I1858" s="30">
        <f t="shared" si="72"/>
        <v>72.95918367346938</v>
      </c>
      <c r="K1858" t="s">
        <v>536</v>
      </c>
      <c r="M1858" s="2">
        <v>490</v>
      </c>
    </row>
    <row r="1859" spans="1:13" s="75" customFormat="1" ht="12.75">
      <c r="A1859" s="19"/>
      <c r="B1859" s="279">
        <f>SUM(B1858)</f>
        <v>35750</v>
      </c>
      <c r="C1859" s="19"/>
      <c r="D1859" s="19"/>
      <c r="E1859" s="19" t="s">
        <v>99</v>
      </c>
      <c r="F1859" s="98"/>
      <c r="G1859" s="26"/>
      <c r="H1859" s="73">
        <v>0</v>
      </c>
      <c r="I1859" s="74">
        <f t="shared" si="72"/>
        <v>72.95918367346938</v>
      </c>
      <c r="M1859" s="2">
        <v>490</v>
      </c>
    </row>
    <row r="1860" spans="4:13" ht="12.75">
      <c r="D1860" s="20"/>
      <c r="H1860" s="7">
        <f>H1859-B1860</f>
        <v>0</v>
      </c>
      <c r="I1860" s="30">
        <f t="shared" si="72"/>
        <v>0</v>
      </c>
      <c r="M1860" s="2">
        <v>490</v>
      </c>
    </row>
    <row r="1861" spans="4:13" ht="12.75">
      <c r="D1861" s="20"/>
      <c r="H1861" s="7">
        <f>H1860-B1861</f>
        <v>0</v>
      </c>
      <c r="I1861" s="30">
        <f t="shared" si="72"/>
        <v>0</v>
      </c>
      <c r="M1861" s="2">
        <v>490</v>
      </c>
    </row>
    <row r="1862" spans="4:13" ht="12.75">
      <c r="D1862" s="20"/>
      <c r="H1862" s="7">
        <f>H1861-B1862</f>
        <v>0</v>
      </c>
      <c r="I1862" s="30">
        <f t="shared" si="72"/>
        <v>0</v>
      </c>
      <c r="M1862" s="2">
        <v>490</v>
      </c>
    </row>
    <row r="1863" spans="4:13" ht="12.75">
      <c r="D1863" s="20"/>
      <c r="H1863" s="7">
        <f t="shared" si="70"/>
        <v>0</v>
      </c>
      <c r="I1863" s="30">
        <f t="shared" si="71"/>
        <v>0</v>
      </c>
      <c r="M1863" s="2">
        <v>490</v>
      </c>
    </row>
    <row r="1864" spans="1:13" ht="13.5" thickBot="1">
      <c r="A1864" s="63"/>
      <c r="B1864" s="274">
        <f>+B1887+B1906+B1910</f>
        <v>966000</v>
      </c>
      <c r="C1864" s="63"/>
      <c r="D1864" s="69" t="s">
        <v>22</v>
      </c>
      <c r="E1864" s="63"/>
      <c r="F1864" s="110"/>
      <c r="G1864" s="64"/>
      <c r="H1864" s="91">
        <f>H1863-B1864</f>
        <v>-966000</v>
      </c>
      <c r="I1864" s="92">
        <f t="shared" si="71"/>
        <v>1971.4285714285713</v>
      </c>
      <c r="J1864" s="67"/>
      <c r="K1864" s="67"/>
      <c r="L1864" s="67"/>
      <c r="M1864" s="2">
        <v>490</v>
      </c>
    </row>
    <row r="1865" spans="2:13" ht="12.75">
      <c r="B1865" s="273"/>
      <c r="D1865" s="20"/>
      <c r="H1865" s="7">
        <v>0</v>
      </c>
      <c r="I1865" s="30">
        <f t="shared" si="71"/>
        <v>0</v>
      </c>
      <c r="M1865" s="2">
        <v>490</v>
      </c>
    </row>
    <row r="1866" spans="2:13" ht="12.75">
      <c r="B1866" s="273"/>
      <c r="D1866" s="20"/>
      <c r="H1866" s="7">
        <f t="shared" si="70"/>
        <v>0</v>
      </c>
      <c r="I1866" s="30">
        <f t="shared" si="71"/>
        <v>0</v>
      </c>
      <c r="M1866" s="2">
        <v>490</v>
      </c>
    </row>
    <row r="1867" spans="2:13" ht="12.75">
      <c r="B1867" s="273">
        <v>3000</v>
      </c>
      <c r="C1867" s="20" t="s">
        <v>30</v>
      </c>
      <c r="D1867" s="20" t="s">
        <v>22</v>
      </c>
      <c r="E1867" s="1" t="s">
        <v>781</v>
      </c>
      <c r="F1867" s="101" t="s">
        <v>782</v>
      </c>
      <c r="G1867" s="35" t="s">
        <v>421</v>
      </c>
      <c r="H1867" s="7">
        <f t="shared" si="70"/>
        <v>-3000</v>
      </c>
      <c r="I1867" s="30">
        <v>6</v>
      </c>
      <c r="K1867" t="s">
        <v>30</v>
      </c>
      <c r="M1867" s="2">
        <v>490</v>
      </c>
    </row>
    <row r="1868" spans="2:13" ht="12.75">
      <c r="B1868" s="273">
        <v>5000</v>
      </c>
      <c r="C1868" s="1" t="s">
        <v>30</v>
      </c>
      <c r="D1868" s="20" t="s">
        <v>22</v>
      </c>
      <c r="E1868" s="288" t="s">
        <v>781</v>
      </c>
      <c r="F1868" s="101" t="s">
        <v>783</v>
      </c>
      <c r="G1868" s="35" t="s">
        <v>164</v>
      </c>
      <c r="H1868" s="7">
        <f t="shared" si="70"/>
        <v>-8000</v>
      </c>
      <c r="I1868" s="30">
        <v>10</v>
      </c>
      <c r="J1868" s="289"/>
      <c r="K1868" t="s">
        <v>30</v>
      </c>
      <c r="L1868" s="289"/>
      <c r="M1868" s="2">
        <v>490</v>
      </c>
    </row>
    <row r="1869" spans="2:13" ht="12.75">
      <c r="B1869" s="273">
        <v>5000</v>
      </c>
      <c r="C1869" s="1" t="s">
        <v>30</v>
      </c>
      <c r="D1869" s="20" t="s">
        <v>22</v>
      </c>
      <c r="E1869" s="1" t="s">
        <v>781</v>
      </c>
      <c r="F1869" s="101" t="s">
        <v>784</v>
      </c>
      <c r="G1869" s="35" t="s">
        <v>166</v>
      </c>
      <c r="H1869" s="7">
        <f t="shared" si="70"/>
        <v>-13000</v>
      </c>
      <c r="I1869" s="30">
        <v>10</v>
      </c>
      <c r="K1869" t="s">
        <v>30</v>
      </c>
      <c r="M1869" s="2">
        <v>490</v>
      </c>
    </row>
    <row r="1870" spans="2:13" ht="12.75">
      <c r="B1870" s="273">
        <v>5000</v>
      </c>
      <c r="C1870" s="1" t="s">
        <v>30</v>
      </c>
      <c r="D1870" s="20" t="s">
        <v>22</v>
      </c>
      <c r="E1870" s="1" t="s">
        <v>781</v>
      </c>
      <c r="F1870" s="101" t="s">
        <v>785</v>
      </c>
      <c r="G1870" s="35" t="s">
        <v>186</v>
      </c>
      <c r="H1870" s="7">
        <f t="shared" si="70"/>
        <v>-18000</v>
      </c>
      <c r="I1870" s="30">
        <v>10</v>
      </c>
      <c r="K1870" t="s">
        <v>30</v>
      </c>
      <c r="M1870" s="2">
        <v>490</v>
      </c>
    </row>
    <row r="1871" spans="2:13" ht="12.75">
      <c r="B1871" s="273">
        <v>5000</v>
      </c>
      <c r="C1871" s="1" t="s">
        <v>30</v>
      </c>
      <c r="D1871" s="20" t="s">
        <v>22</v>
      </c>
      <c r="E1871" s="1" t="s">
        <v>781</v>
      </c>
      <c r="F1871" s="101" t="s">
        <v>786</v>
      </c>
      <c r="G1871" s="35" t="s">
        <v>193</v>
      </c>
      <c r="H1871" s="7">
        <f t="shared" si="70"/>
        <v>-23000</v>
      </c>
      <c r="I1871" s="30">
        <v>10</v>
      </c>
      <c r="K1871" t="s">
        <v>30</v>
      </c>
      <c r="M1871" s="2">
        <v>490</v>
      </c>
    </row>
    <row r="1872" spans="2:13" ht="12.75">
      <c r="B1872" s="273">
        <v>8000</v>
      </c>
      <c r="C1872" s="20" t="s">
        <v>30</v>
      </c>
      <c r="D1872" s="20" t="s">
        <v>22</v>
      </c>
      <c r="E1872" s="1" t="s">
        <v>781</v>
      </c>
      <c r="F1872" s="101" t="s">
        <v>787</v>
      </c>
      <c r="G1872" s="35" t="s">
        <v>230</v>
      </c>
      <c r="H1872" s="7">
        <f t="shared" si="70"/>
        <v>-31000</v>
      </c>
      <c r="I1872" s="30">
        <v>16</v>
      </c>
      <c r="K1872" t="s">
        <v>30</v>
      </c>
      <c r="M1872" s="2">
        <v>490</v>
      </c>
    </row>
    <row r="1873" spans="2:13" ht="12.75">
      <c r="B1873" s="322">
        <v>5500</v>
      </c>
      <c r="C1873" s="1" t="s">
        <v>30</v>
      </c>
      <c r="D1873" s="1" t="s">
        <v>22</v>
      </c>
      <c r="E1873" s="1" t="s">
        <v>781</v>
      </c>
      <c r="F1873" s="101" t="s">
        <v>788</v>
      </c>
      <c r="G1873" s="35" t="s">
        <v>250</v>
      </c>
      <c r="H1873" s="7">
        <f t="shared" si="70"/>
        <v>-36500</v>
      </c>
      <c r="I1873" s="30">
        <v>11</v>
      </c>
      <c r="K1873" t="s">
        <v>30</v>
      </c>
      <c r="M1873" s="2">
        <v>490</v>
      </c>
    </row>
    <row r="1874" spans="2:13" ht="12.75">
      <c r="B1874" s="273">
        <v>5000</v>
      </c>
      <c r="C1874" s="1" t="s">
        <v>30</v>
      </c>
      <c r="D1874" s="1" t="s">
        <v>22</v>
      </c>
      <c r="E1874" s="1" t="s">
        <v>781</v>
      </c>
      <c r="F1874" s="101" t="s">
        <v>789</v>
      </c>
      <c r="G1874" s="35" t="s">
        <v>257</v>
      </c>
      <c r="H1874" s="7">
        <f t="shared" si="70"/>
        <v>-41500</v>
      </c>
      <c r="I1874" s="30">
        <v>10</v>
      </c>
      <c r="K1874" t="s">
        <v>30</v>
      </c>
      <c r="M1874" s="2">
        <v>490</v>
      </c>
    </row>
    <row r="1875" spans="2:13" ht="12.75">
      <c r="B1875" s="273">
        <v>11000</v>
      </c>
      <c r="C1875" s="20" t="s">
        <v>30</v>
      </c>
      <c r="D1875" s="1" t="s">
        <v>22</v>
      </c>
      <c r="E1875" s="1" t="s">
        <v>781</v>
      </c>
      <c r="F1875" s="101" t="s">
        <v>790</v>
      </c>
      <c r="G1875" s="35" t="s">
        <v>286</v>
      </c>
      <c r="H1875" s="7">
        <f t="shared" si="70"/>
        <v>-52500</v>
      </c>
      <c r="I1875" s="30">
        <v>22</v>
      </c>
      <c r="K1875" t="s">
        <v>30</v>
      </c>
      <c r="M1875" s="2">
        <v>490</v>
      </c>
    </row>
    <row r="1876" spans="2:13" ht="12.75">
      <c r="B1876" s="273">
        <v>11000</v>
      </c>
      <c r="C1876" s="20" t="s">
        <v>30</v>
      </c>
      <c r="D1876" s="1" t="s">
        <v>22</v>
      </c>
      <c r="E1876" s="1" t="s">
        <v>781</v>
      </c>
      <c r="F1876" s="101" t="s">
        <v>791</v>
      </c>
      <c r="G1876" s="35" t="s">
        <v>288</v>
      </c>
      <c r="H1876" s="7">
        <f t="shared" si="70"/>
        <v>-63500</v>
      </c>
      <c r="I1876" s="30">
        <v>22</v>
      </c>
      <c r="K1876" t="s">
        <v>30</v>
      </c>
      <c r="M1876" s="2">
        <v>490</v>
      </c>
    </row>
    <row r="1877" spans="2:13" ht="12.75">
      <c r="B1877" s="273">
        <v>3000</v>
      </c>
      <c r="C1877" s="20" t="s">
        <v>30</v>
      </c>
      <c r="D1877" s="1" t="s">
        <v>22</v>
      </c>
      <c r="E1877" s="1" t="s">
        <v>781</v>
      </c>
      <c r="F1877" s="101" t="s">
        <v>792</v>
      </c>
      <c r="G1877" s="35" t="s">
        <v>290</v>
      </c>
      <c r="H1877" s="7">
        <f t="shared" si="70"/>
        <v>-66500</v>
      </c>
      <c r="I1877" s="30">
        <v>6</v>
      </c>
      <c r="K1877" t="s">
        <v>30</v>
      </c>
      <c r="M1877" s="2">
        <v>490</v>
      </c>
    </row>
    <row r="1878" spans="2:13" ht="12.75">
      <c r="B1878" s="273">
        <v>5000</v>
      </c>
      <c r="C1878" s="20" t="s">
        <v>30</v>
      </c>
      <c r="D1878" s="1" t="s">
        <v>22</v>
      </c>
      <c r="E1878" s="1" t="s">
        <v>781</v>
      </c>
      <c r="F1878" s="101" t="s">
        <v>793</v>
      </c>
      <c r="G1878" s="35" t="s">
        <v>290</v>
      </c>
      <c r="H1878" s="7">
        <f t="shared" si="70"/>
        <v>-71500</v>
      </c>
      <c r="I1878" s="30">
        <v>10</v>
      </c>
      <c r="K1878" t="s">
        <v>30</v>
      </c>
      <c r="M1878" s="2">
        <v>490</v>
      </c>
    </row>
    <row r="1879" spans="2:13" ht="12.75">
      <c r="B1879" s="273">
        <v>3000</v>
      </c>
      <c r="C1879" s="1" t="s">
        <v>30</v>
      </c>
      <c r="D1879" s="1" t="s">
        <v>22</v>
      </c>
      <c r="E1879" s="1" t="s">
        <v>781</v>
      </c>
      <c r="F1879" s="101" t="s">
        <v>794</v>
      </c>
      <c r="G1879" s="35" t="s">
        <v>301</v>
      </c>
      <c r="H1879" s="7">
        <f t="shared" si="70"/>
        <v>-74500</v>
      </c>
      <c r="I1879" s="30">
        <v>6</v>
      </c>
      <c r="K1879" t="s">
        <v>30</v>
      </c>
      <c r="M1879" s="2">
        <v>490</v>
      </c>
    </row>
    <row r="1880" spans="2:13" ht="12.75">
      <c r="B1880" s="273">
        <v>13000</v>
      </c>
      <c r="C1880" s="1" t="s">
        <v>30</v>
      </c>
      <c r="D1880" s="1" t="s">
        <v>22</v>
      </c>
      <c r="E1880" s="1" t="s">
        <v>781</v>
      </c>
      <c r="F1880" s="101" t="s">
        <v>795</v>
      </c>
      <c r="G1880" s="35" t="s">
        <v>325</v>
      </c>
      <c r="H1880" s="7">
        <f t="shared" si="70"/>
        <v>-87500</v>
      </c>
      <c r="I1880" s="30">
        <v>26</v>
      </c>
      <c r="K1880" t="s">
        <v>30</v>
      </c>
      <c r="M1880" s="2">
        <v>490</v>
      </c>
    </row>
    <row r="1881" spans="2:13" ht="12.75">
      <c r="B1881" s="273">
        <v>15000</v>
      </c>
      <c r="C1881" s="1" t="s">
        <v>30</v>
      </c>
      <c r="D1881" s="1" t="s">
        <v>22</v>
      </c>
      <c r="E1881" s="1" t="s">
        <v>781</v>
      </c>
      <c r="F1881" s="101" t="s">
        <v>796</v>
      </c>
      <c r="G1881" s="35" t="s">
        <v>327</v>
      </c>
      <c r="H1881" s="7">
        <f t="shared" si="70"/>
        <v>-102500</v>
      </c>
      <c r="I1881" s="30">
        <v>30</v>
      </c>
      <c r="K1881" t="s">
        <v>30</v>
      </c>
      <c r="M1881" s="2">
        <v>490</v>
      </c>
    </row>
    <row r="1882" spans="2:13" ht="12.75">
      <c r="B1882" s="273">
        <v>5000</v>
      </c>
      <c r="C1882" s="1" t="s">
        <v>30</v>
      </c>
      <c r="D1882" s="1" t="s">
        <v>22</v>
      </c>
      <c r="E1882" s="1" t="s">
        <v>781</v>
      </c>
      <c r="F1882" s="101" t="s">
        <v>797</v>
      </c>
      <c r="G1882" s="35" t="s">
        <v>329</v>
      </c>
      <c r="H1882" s="7">
        <f t="shared" si="70"/>
        <v>-107500</v>
      </c>
      <c r="I1882" s="30">
        <v>10</v>
      </c>
      <c r="K1882" t="s">
        <v>30</v>
      </c>
      <c r="M1882" s="2">
        <v>490</v>
      </c>
    </row>
    <row r="1883" spans="1:13" s="45" customFormat="1" ht="12.75">
      <c r="A1883" s="1"/>
      <c r="B1883" s="273">
        <v>8000</v>
      </c>
      <c r="C1883" s="1" t="s">
        <v>30</v>
      </c>
      <c r="D1883" s="1" t="s">
        <v>22</v>
      </c>
      <c r="E1883" s="1" t="s">
        <v>781</v>
      </c>
      <c r="F1883" s="101" t="s">
        <v>798</v>
      </c>
      <c r="G1883" s="35" t="s">
        <v>331</v>
      </c>
      <c r="H1883" s="7">
        <f t="shared" si="70"/>
        <v>-115500</v>
      </c>
      <c r="I1883" s="30">
        <v>16</v>
      </c>
      <c r="J1883"/>
      <c r="K1883" t="s">
        <v>30</v>
      </c>
      <c r="L1883"/>
      <c r="M1883" s="2">
        <v>490</v>
      </c>
    </row>
    <row r="1884" spans="2:13" ht="12.75">
      <c r="B1884" s="273">
        <v>5000</v>
      </c>
      <c r="C1884" s="1" t="s">
        <v>30</v>
      </c>
      <c r="D1884" s="1" t="s">
        <v>22</v>
      </c>
      <c r="E1884" s="1" t="s">
        <v>781</v>
      </c>
      <c r="F1884" s="101" t="s">
        <v>799</v>
      </c>
      <c r="G1884" s="35" t="s">
        <v>344</v>
      </c>
      <c r="H1884" s="7">
        <f t="shared" si="70"/>
        <v>-120500</v>
      </c>
      <c r="I1884" s="30">
        <v>10</v>
      </c>
      <c r="K1884" t="s">
        <v>30</v>
      </c>
      <c r="M1884" s="2">
        <v>490</v>
      </c>
    </row>
    <row r="1885" spans="2:13" ht="12.75">
      <c r="B1885" s="273">
        <v>5000</v>
      </c>
      <c r="C1885" s="1" t="s">
        <v>30</v>
      </c>
      <c r="D1885" s="1" t="s">
        <v>22</v>
      </c>
      <c r="E1885" s="1" t="s">
        <v>781</v>
      </c>
      <c r="F1885" s="101" t="s">
        <v>800</v>
      </c>
      <c r="G1885" s="35" t="s">
        <v>333</v>
      </c>
      <c r="H1885" s="7">
        <f t="shared" si="70"/>
        <v>-125500</v>
      </c>
      <c r="I1885" s="30">
        <v>10</v>
      </c>
      <c r="K1885" t="s">
        <v>30</v>
      </c>
      <c r="M1885" s="2">
        <v>490</v>
      </c>
    </row>
    <row r="1886" spans="1:13" s="75" customFormat="1" ht="12.75">
      <c r="A1886" s="1"/>
      <c r="B1886" s="171">
        <v>10000</v>
      </c>
      <c r="C1886" s="1" t="s">
        <v>30</v>
      </c>
      <c r="D1886" s="1" t="s">
        <v>22</v>
      </c>
      <c r="E1886" s="1" t="s">
        <v>781</v>
      </c>
      <c r="F1886" s="101" t="s">
        <v>801</v>
      </c>
      <c r="G1886" s="35" t="s">
        <v>335</v>
      </c>
      <c r="H1886" s="7">
        <f t="shared" si="70"/>
        <v>-135500</v>
      </c>
      <c r="I1886" s="30">
        <v>20</v>
      </c>
      <c r="J1886"/>
      <c r="K1886" t="s">
        <v>30</v>
      </c>
      <c r="L1886"/>
      <c r="M1886" s="2">
        <v>490</v>
      </c>
    </row>
    <row r="1887" spans="1:13" ht="12.75">
      <c r="A1887" s="19"/>
      <c r="B1887" s="275">
        <f>SUM(B1867:B1886)</f>
        <v>135500</v>
      </c>
      <c r="C1887" s="19" t="s">
        <v>30</v>
      </c>
      <c r="D1887" s="19"/>
      <c r="E1887" s="19"/>
      <c r="F1887" s="98"/>
      <c r="G1887" s="26"/>
      <c r="H1887" s="73">
        <v>0</v>
      </c>
      <c r="I1887" s="74">
        <f aca="true" t="shared" si="73" ref="I1887:I1917">+B1887/M1887</f>
        <v>276.53061224489795</v>
      </c>
      <c r="J1887" s="75"/>
      <c r="K1887" s="75"/>
      <c r="L1887" s="75"/>
      <c r="M1887" s="2">
        <v>490</v>
      </c>
    </row>
    <row r="1888" spans="2:13" ht="12.75">
      <c r="B1888" s="273"/>
      <c r="D1888" s="20"/>
      <c r="H1888" s="7">
        <f t="shared" si="70"/>
        <v>0</v>
      </c>
      <c r="I1888" s="30">
        <f t="shared" si="73"/>
        <v>0</v>
      </c>
      <c r="M1888" s="2">
        <v>490</v>
      </c>
    </row>
    <row r="1889" spans="2:13" ht="12.75">
      <c r="B1889" s="273"/>
      <c r="D1889" s="20"/>
      <c r="H1889" s="7">
        <f t="shared" si="70"/>
        <v>0</v>
      </c>
      <c r="I1889" s="30">
        <f t="shared" si="73"/>
        <v>0</v>
      </c>
      <c r="M1889" s="2">
        <v>490</v>
      </c>
    </row>
    <row r="1890" spans="2:13" ht="12.75">
      <c r="B1890" s="273">
        <v>6000</v>
      </c>
      <c r="C1890" s="1" t="s">
        <v>802</v>
      </c>
      <c r="D1890" s="20" t="s">
        <v>803</v>
      </c>
      <c r="F1890" s="101" t="s">
        <v>804</v>
      </c>
      <c r="G1890" s="35" t="s">
        <v>421</v>
      </c>
      <c r="H1890" s="7">
        <f>H1889-B1890</f>
        <v>-6000</v>
      </c>
      <c r="I1890" s="30">
        <f>+B1890/M1890</f>
        <v>12.244897959183673</v>
      </c>
      <c r="K1890" t="s">
        <v>781</v>
      </c>
      <c r="M1890" s="42">
        <v>490</v>
      </c>
    </row>
    <row r="1891" spans="2:13" ht="12.75">
      <c r="B1891" s="171">
        <v>1500</v>
      </c>
      <c r="C1891" s="78" t="s">
        <v>963</v>
      </c>
      <c r="D1891" s="20" t="s">
        <v>803</v>
      </c>
      <c r="E1891" s="78"/>
      <c r="F1891" s="101" t="s">
        <v>804</v>
      </c>
      <c r="G1891" s="39" t="s">
        <v>31</v>
      </c>
      <c r="H1891" s="7">
        <f>H1890-B1891</f>
        <v>-7500</v>
      </c>
      <c r="I1891" s="30">
        <f>+B1891/M1891</f>
        <v>3.061224489795918</v>
      </c>
      <c r="K1891" t="s">
        <v>781</v>
      </c>
      <c r="M1891" s="2">
        <v>490</v>
      </c>
    </row>
    <row r="1892" spans="2:13" ht="12.75">
      <c r="B1892" s="171">
        <v>1000</v>
      </c>
      <c r="C1892" s="78" t="s">
        <v>963</v>
      </c>
      <c r="D1892" s="20" t="s">
        <v>803</v>
      </c>
      <c r="E1892" s="78"/>
      <c r="F1892" s="101" t="s">
        <v>804</v>
      </c>
      <c r="G1892" s="41" t="s">
        <v>166</v>
      </c>
      <c r="H1892" s="7">
        <f t="shared" si="70"/>
        <v>-8500</v>
      </c>
      <c r="I1892" s="30">
        <f t="shared" si="73"/>
        <v>2.0408163265306123</v>
      </c>
      <c r="K1892" t="s">
        <v>781</v>
      </c>
      <c r="M1892" s="2">
        <v>490</v>
      </c>
    </row>
    <row r="1893" spans="1:13" s="23" customFormat="1" ht="12.75">
      <c r="A1893" s="1"/>
      <c r="B1893" s="171">
        <v>1600</v>
      </c>
      <c r="C1893" s="78" t="s">
        <v>963</v>
      </c>
      <c r="D1893" s="20" t="s">
        <v>803</v>
      </c>
      <c r="E1893" s="78"/>
      <c r="F1893" s="101" t="s">
        <v>804</v>
      </c>
      <c r="G1893" s="38" t="s">
        <v>186</v>
      </c>
      <c r="H1893" s="7">
        <f t="shared" si="70"/>
        <v>-10100</v>
      </c>
      <c r="I1893" s="30">
        <f t="shared" si="73"/>
        <v>3.2653061224489797</v>
      </c>
      <c r="J1893"/>
      <c r="K1893" t="s">
        <v>781</v>
      </c>
      <c r="L1893"/>
      <c r="M1893" s="2">
        <v>490</v>
      </c>
    </row>
    <row r="1894" spans="1:13" ht="12.75">
      <c r="A1894" s="20"/>
      <c r="B1894" s="171">
        <v>1800</v>
      </c>
      <c r="C1894" s="78" t="s">
        <v>963</v>
      </c>
      <c r="D1894" s="20" t="s">
        <v>803</v>
      </c>
      <c r="E1894" s="78"/>
      <c r="F1894" s="101" t="s">
        <v>804</v>
      </c>
      <c r="G1894" s="38" t="s">
        <v>193</v>
      </c>
      <c r="H1894" s="7">
        <f t="shared" si="70"/>
        <v>-11900</v>
      </c>
      <c r="I1894" s="30">
        <f t="shared" si="73"/>
        <v>3.673469387755102</v>
      </c>
      <c r="J1894" s="23"/>
      <c r="K1894" t="s">
        <v>781</v>
      </c>
      <c r="L1894" s="23"/>
      <c r="M1894" s="2">
        <v>490</v>
      </c>
    </row>
    <row r="1895" spans="2:13" ht="12.75">
      <c r="B1895" s="273">
        <v>2500</v>
      </c>
      <c r="C1895" s="78" t="s">
        <v>963</v>
      </c>
      <c r="D1895" s="20" t="s">
        <v>803</v>
      </c>
      <c r="E1895" s="78"/>
      <c r="F1895" s="101" t="s">
        <v>804</v>
      </c>
      <c r="G1895" s="35" t="s">
        <v>257</v>
      </c>
      <c r="H1895" s="7">
        <f t="shared" si="70"/>
        <v>-14400</v>
      </c>
      <c r="I1895" s="30">
        <f t="shared" si="73"/>
        <v>5.1020408163265305</v>
      </c>
      <c r="K1895" t="s">
        <v>781</v>
      </c>
      <c r="M1895" s="2">
        <v>490</v>
      </c>
    </row>
    <row r="1896" spans="2:13" ht="12.75">
      <c r="B1896" s="273">
        <v>1600</v>
      </c>
      <c r="C1896" s="78" t="s">
        <v>963</v>
      </c>
      <c r="D1896" s="20" t="s">
        <v>803</v>
      </c>
      <c r="E1896" s="78"/>
      <c r="F1896" s="101" t="s">
        <v>804</v>
      </c>
      <c r="G1896" s="35" t="s">
        <v>286</v>
      </c>
      <c r="H1896" s="7">
        <f t="shared" si="70"/>
        <v>-16000</v>
      </c>
      <c r="I1896" s="30">
        <f t="shared" si="73"/>
        <v>3.2653061224489797</v>
      </c>
      <c r="K1896" t="s">
        <v>781</v>
      </c>
      <c r="M1896" s="2">
        <v>490</v>
      </c>
    </row>
    <row r="1897" spans="2:14" ht="12.75">
      <c r="B1897" s="273">
        <v>1300</v>
      </c>
      <c r="C1897" s="78" t="s">
        <v>963</v>
      </c>
      <c r="D1897" s="20" t="s">
        <v>803</v>
      </c>
      <c r="E1897" s="78"/>
      <c r="F1897" s="101" t="s">
        <v>804</v>
      </c>
      <c r="G1897" s="35" t="s">
        <v>288</v>
      </c>
      <c r="H1897" s="7">
        <f aca="true" t="shared" si="74" ref="H1897:H1905">H1896-B1897</f>
        <v>-17300</v>
      </c>
      <c r="I1897" s="30">
        <f t="shared" si="73"/>
        <v>2.6530612244897958</v>
      </c>
      <c r="K1897" t="s">
        <v>781</v>
      </c>
      <c r="M1897" s="2">
        <v>490</v>
      </c>
      <c r="N1897" s="297"/>
    </row>
    <row r="1898" spans="2:13" ht="12.75">
      <c r="B1898" s="171">
        <v>1900</v>
      </c>
      <c r="C1898" s="78" t="s">
        <v>963</v>
      </c>
      <c r="D1898" s="20" t="s">
        <v>803</v>
      </c>
      <c r="E1898" s="78"/>
      <c r="F1898" s="101" t="s">
        <v>804</v>
      </c>
      <c r="G1898" s="35" t="s">
        <v>290</v>
      </c>
      <c r="H1898" s="7">
        <f t="shared" si="74"/>
        <v>-19200</v>
      </c>
      <c r="I1898" s="30">
        <f t="shared" si="73"/>
        <v>3.877551020408163</v>
      </c>
      <c r="J1898" s="289"/>
      <c r="K1898" t="s">
        <v>781</v>
      </c>
      <c r="L1898" s="289"/>
      <c r="M1898" s="2">
        <v>490</v>
      </c>
    </row>
    <row r="1899" spans="2:13" ht="12.75">
      <c r="B1899" s="273">
        <v>2000</v>
      </c>
      <c r="C1899" s="78" t="s">
        <v>963</v>
      </c>
      <c r="D1899" s="20" t="s">
        <v>803</v>
      </c>
      <c r="E1899" s="78"/>
      <c r="F1899" s="101" t="s">
        <v>804</v>
      </c>
      <c r="G1899" s="35" t="s">
        <v>301</v>
      </c>
      <c r="H1899" s="7">
        <f t="shared" si="74"/>
        <v>-21200</v>
      </c>
      <c r="I1899" s="30">
        <f t="shared" si="73"/>
        <v>4.081632653061225</v>
      </c>
      <c r="K1899" t="s">
        <v>781</v>
      </c>
      <c r="M1899" s="2">
        <v>490</v>
      </c>
    </row>
    <row r="1900" spans="2:13" ht="12.75">
      <c r="B1900" s="273">
        <v>1500</v>
      </c>
      <c r="C1900" s="78" t="s">
        <v>963</v>
      </c>
      <c r="D1900" s="20" t="s">
        <v>803</v>
      </c>
      <c r="E1900" s="78"/>
      <c r="F1900" s="101" t="s">
        <v>804</v>
      </c>
      <c r="G1900" s="35" t="s">
        <v>325</v>
      </c>
      <c r="H1900" s="7">
        <f t="shared" si="74"/>
        <v>-22700</v>
      </c>
      <c r="I1900" s="30">
        <f t="shared" si="73"/>
        <v>3.061224489795918</v>
      </c>
      <c r="K1900" t="s">
        <v>781</v>
      </c>
      <c r="M1900" s="2">
        <v>490</v>
      </c>
    </row>
    <row r="1901" spans="2:13" ht="12.75">
      <c r="B1901" s="273">
        <v>2500</v>
      </c>
      <c r="C1901" s="78" t="s">
        <v>963</v>
      </c>
      <c r="D1901" s="20" t="s">
        <v>803</v>
      </c>
      <c r="E1901" s="78"/>
      <c r="F1901" s="101" t="s">
        <v>804</v>
      </c>
      <c r="G1901" s="35" t="s">
        <v>327</v>
      </c>
      <c r="H1901" s="7">
        <f t="shared" si="74"/>
        <v>-25200</v>
      </c>
      <c r="I1901" s="30">
        <f t="shared" si="73"/>
        <v>5.1020408163265305</v>
      </c>
      <c r="K1901" t="s">
        <v>781</v>
      </c>
      <c r="M1901" s="2">
        <v>490</v>
      </c>
    </row>
    <row r="1902" spans="2:13" ht="12.75">
      <c r="B1902" s="273">
        <v>1600</v>
      </c>
      <c r="C1902" s="78" t="s">
        <v>963</v>
      </c>
      <c r="D1902" s="20" t="s">
        <v>803</v>
      </c>
      <c r="E1902" s="78"/>
      <c r="F1902" s="101" t="s">
        <v>804</v>
      </c>
      <c r="G1902" s="35" t="s">
        <v>331</v>
      </c>
      <c r="H1902" s="7">
        <f t="shared" si="74"/>
        <v>-26800</v>
      </c>
      <c r="I1902" s="30">
        <f t="shared" si="73"/>
        <v>3.2653061224489797</v>
      </c>
      <c r="K1902" t="s">
        <v>781</v>
      </c>
      <c r="M1902" s="2">
        <v>490</v>
      </c>
    </row>
    <row r="1903" spans="2:13" ht="12.75">
      <c r="B1903" s="273">
        <v>800</v>
      </c>
      <c r="C1903" s="78" t="s">
        <v>963</v>
      </c>
      <c r="D1903" s="20" t="s">
        <v>803</v>
      </c>
      <c r="E1903" s="78"/>
      <c r="F1903" s="101" t="s">
        <v>804</v>
      </c>
      <c r="G1903" s="35" t="s">
        <v>344</v>
      </c>
      <c r="H1903" s="7">
        <f t="shared" si="74"/>
        <v>-27600</v>
      </c>
      <c r="I1903" s="30">
        <f t="shared" si="73"/>
        <v>1.6326530612244898</v>
      </c>
      <c r="K1903" t="s">
        <v>781</v>
      </c>
      <c r="M1903" s="2">
        <v>490</v>
      </c>
    </row>
    <row r="1904" spans="2:13" ht="12.75">
      <c r="B1904" s="273">
        <v>1600</v>
      </c>
      <c r="C1904" s="78" t="s">
        <v>963</v>
      </c>
      <c r="D1904" s="20" t="s">
        <v>803</v>
      </c>
      <c r="E1904" s="78"/>
      <c r="F1904" s="101" t="s">
        <v>804</v>
      </c>
      <c r="G1904" s="35" t="s">
        <v>333</v>
      </c>
      <c r="H1904" s="7">
        <f t="shared" si="74"/>
        <v>-29200</v>
      </c>
      <c r="I1904" s="30">
        <f t="shared" si="73"/>
        <v>3.2653061224489797</v>
      </c>
      <c r="K1904" t="s">
        <v>781</v>
      </c>
      <c r="M1904" s="2">
        <v>490</v>
      </c>
    </row>
    <row r="1905" spans="1:13" s="75" customFormat="1" ht="12.75">
      <c r="A1905" s="1"/>
      <c r="B1905" s="273">
        <v>1300</v>
      </c>
      <c r="C1905" s="78" t="s">
        <v>963</v>
      </c>
      <c r="D1905" s="20" t="s">
        <v>803</v>
      </c>
      <c r="E1905" s="78"/>
      <c r="F1905" s="101" t="s">
        <v>804</v>
      </c>
      <c r="G1905" s="35" t="s">
        <v>335</v>
      </c>
      <c r="H1905" s="7">
        <f t="shared" si="74"/>
        <v>-30500</v>
      </c>
      <c r="I1905" s="30">
        <f t="shared" si="73"/>
        <v>2.6530612244897958</v>
      </c>
      <c r="J1905"/>
      <c r="K1905" t="s">
        <v>781</v>
      </c>
      <c r="L1905"/>
      <c r="M1905" s="2">
        <v>490</v>
      </c>
    </row>
    <row r="1906" spans="1:13" ht="12.75">
      <c r="A1906" s="19"/>
      <c r="B1906" s="275">
        <f>SUM(B1890:B1905)</f>
        <v>30500</v>
      </c>
      <c r="C1906" s="83" t="s">
        <v>963</v>
      </c>
      <c r="D1906" s="19"/>
      <c r="E1906" s="83"/>
      <c r="F1906" s="98"/>
      <c r="G1906" s="26"/>
      <c r="H1906" s="73"/>
      <c r="I1906" s="74">
        <f t="shared" si="73"/>
        <v>62.244897959183675</v>
      </c>
      <c r="J1906" s="75"/>
      <c r="K1906" s="75"/>
      <c r="L1906" s="75"/>
      <c r="M1906" s="2">
        <v>490</v>
      </c>
    </row>
    <row r="1907" spans="2:13" ht="12.75">
      <c r="B1907" s="273"/>
      <c r="H1907" s="7">
        <f aca="true" t="shared" si="75" ref="H1907:H1960">H1906-B1907</f>
        <v>0</v>
      </c>
      <c r="I1907" s="30">
        <f t="shared" si="73"/>
        <v>0</v>
      </c>
      <c r="M1907" s="2">
        <v>490</v>
      </c>
    </row>
    <row r="1908" spans="2:13" ht="12.75">
      <c r="B1908" s="273"/>
      <c r="H1908" s="7">
        <f t="shared" si="75"/>
        <v>0</v>
      </c>
      <c r="I1908" s="30">
        <f t="shared" si="73"/>
        <v>0</v>
      </c>
      <c r="M1908" s="2">
        <v>490</v>
      </c>
    </row>
    <row r="1909" spans="1:13" ht="12.75">
      <c r="A1909" s="20"/>
      <c r="B1909" s="171">
        <v>800000</v>
      </c>
      <c r="C1909" s="1" t="s">
        <v>805</v>
      </c>
      <c r="D1909" s="1" t="s">
        <v>803</v>
      </c>
      <c r="E1909" s="1" t="s">
        <v>806</v>
      </c>
      <c r="F1909" s="104" t="s">
        <v>461</v>
      </c>
      <c r="G1909" s="38" t="s">
        <v>286</v>
      </c>
      <c r="H1909" s="7">
        <f t="shared" si="75"/>
        <v>-800000</v>
      </c>
      <c r="I1909" s="30">
        <f t="shared" si="73"/>
        <v>1632.6530612244899</v>
      </c>
      <c r="M1909" s="2">
        <v>490</v>
      </c>
    </row>
    <row r="1910" spans="1:13" ht="12.75">
      <c r="A1910" s="19"/>
      <c r="B1910" s="275">
        <f>SUM(B1909:B1909)</f>
        <v>800000</v>
      </c>
      <c r="C1910" s="19" t="s">
        <v>82</v>
      </c>
      <c r="D1910" s="19"/>
      <c r="E1910" s="19"/>
      <c r="F1910" s="108"/>
      <c r="G1910" s="26"/>
      <c r="H1910" s="73">
        <v>0</v>
      </c>
      <c r="I1910" s="74">
        <f t="shared" si="73"/>
        <v>1632.6530612244899</v>
      </c>
      <c r="J1910" s="75"/>
      <c r="K1910" s="75"/>
      <c r="L1910" s="75"/>
      <c r="M1910" s="2">
        <v>490</v>
      </c>
    </row>
    <row r="1911" spans="8:13" ht="12.75">
      <c r="H1911" s="7">
        <f t="shared" si="75"/>
        <v>0</v>
      </c>
      <c r="I1911" s="30">
        <f t="shared" si="73"/>
        <v>0</v>
      </c>
      <c r="M1911" s="2">
        <v>490</v>
      </c>
    </row>
    <row r="1912" spans="8:13" ht="12.75">
      <c r="H1912" s="7">
        <f t="shared" si="75"/>
        <v>0</v>
      </c>
      <c r="I1912" s="30">
        <f t="shared" si="73"/>
        <v>0</v>
      </c>
      <c r="M1912" s="2">
        <v>490</v>
      </c>
    </row>
    <row r="1913" spans="8:13" ht="12.75">
      <c r="H1913" s="7">
        <f t="shared" si="75"/>
        <v>0</v>
      </c>
      <c r="I1913" s="30">
        <f t="shared" si="73"/>
        <v>0</v>
      </c>
      <c r="M1913" s="2">
        <v>490</v>
      </c>
    </row>
    <row r="1914" spans="8:13" ht="12.75">
      <c r="H1914" s="7">
        <f t="shared" si="75"/>
        <v>0</v>
      </c>
      <c r="I1914" s="30">
        <f t="shared" si="73"/>
        <v>0</v>
      </c>
      <c r="M1914" s="2">
        <v>490</v>
      </c>
    </row>
    <row r="1915" spans="1:13" ht="13.5" thickBot="1">
      <c r="A1915" s="63"/>
      <c r="B1915" s="68">
        <f>+B1961+B2018+B2059+B2092+B2100+B2112+B2119+B2105+B2096</f>
        <v>1397727</v>
      </c>
      <c r="C1915" s="60"/>
      <c r="D1915" s="62" t="s">
        <v>89</v>
      </c>
      <c r="E1915" s="60"/>
      <c r="F1915" s="110"/>
      <c r="G1915" s="64"/>
      <c r="H1915" s="91">
        <f>H1914-B1915</f>
        <v>-1397727</v>
      </c>
      <c r="I1915" s="66">
        <f t="shared" si="73"/>
        <v>2852.504081632653</v>
      </c>
      <c r="J1915" s="67"/>
      <c r="K1915" s="67"/>
      <c r="L1915" s="67"/>
      <c r="M1915" s="2">
        <v>490</v>
      </c>
    </row>
    <row r="1916" spans="8:13" ht="12.75">
      <c r="H1916" s="7">
        <v>0</v>
      </c>
      <c r="I1916" s="30">
        <f t="shared" si="73"/>
        <v>0</v>
      </c>
      <c r="M1916" s="2">
        <v>490</v>
      </c>
    </row>
    <row r="1917" spans="8:13" ht="12.75">
      <c r="H1917" s="7">
        <f t="shared" si="75"/>
        <v>0</v>
      </c>
      <c r="I1917" s="30">
        <f t="shared" si="73"/>
        <v>0</v>
      </c>
      <c r="M1917" s="2">
        <v>490</v>
      </c>
    </row>
    <row r="1918" spans="2:13" ht="12.75">
      <c r="B1918" s="171">
        <v>3000</v>
      </c>
      <c r="C1918" s="20" t="s">
        <v>30</v>
      </c>
      <c r="D1918" s="20" t="s">
        <v>24</v>
      </c>
      <c r="E1918" s="1" t="s">
        <v>807</v>
      </c>
      <c r="F1918" s="101" t="s">
        <v>808</v>
      </c>
      <c r="G1918" s="35" t="s">
        <v>162</v>
      </c>
      <c r="H1918" s="7">
        <f t="shared" si="75"/>
        <v>-3000</v>
      </c>
      <c r="I1918" s="30">
        <v>6</v>
      </c>
      <c r="K1918" t="s">
        <v>30</v>
      </c>
      <c r="M1918" s="2">
        <v>490</v>
      </c>
    </row>
    <row r="1919" spans="2:13" ht="12.75">
      <c r="B1919" s="273">
        <v>2500</v>
      </c>
      <c r="C1919" s="20" t="s">
        <v>30</v>
      </c>
      <c r="D1919" s="20" t="s">
        <v>24</v>
      </c>
      <c r="E1919" s="1" t="s">
        <v>807</v>
      </c>
      <c r="F1919" s="101" t="s">
        <v>809</v>
      </c>
      <c r="G1919" s="35" t="s">
        <v>419</v>
      </c>
      <c r="H1919" s="7">
        <f t="shared" si="75"/>
        <v>-5500</v>
      </c>
      <c r="I1919" s="30">
        <v>5</v>
      </c>
      <c r="K1919" t="s">
        <v>30</v>
      </c>
      <c r="M1919" s="2">
        <v>490</v>
      </c>
    </row>
    <row r="1920" spans="2:13" ht="12.75">
      <c r="B1920" s="273">
        <v>2500</v>
      </c>
      <c r="C1920" s="20" t="s">
        <v>30</v>
      </c>
      <c r="D1920" s="20" t="s">
        <v>24</v>
      </c>
      <c r="E1920" s="1" t="s">
        <v>807</v>
      </c>
      <c r="F1920" s="101" t="s">
        <v>810</v>
      </c>
      <c r="G1920" s="35" t="s">
        <v>421</v>
      </c>
      <c r="H1920" s="7">
        <f t="shared" si="75"/>
        <v>-8000</v>
      </c>
      <c r="I1920" s="30">
        <v>5</v>
      </c>
      <c r="K1920" t="s">
        <v>30</v>
      </c>
      <c r="M1920" s="2">
        <v>490</v>
      </c>
    </row>
    <row r="1921" spans="2:13" ht="12.75">
      <c r="B1921" s="171">
        <v>2500</v>
      </c>
      <c r="C1921" s="1" t="s">
        <v>30</v>
      </c>
      <c r="D1921" s="20" t="s">
        <v>24</v>
      </c>
      <c r="E1921" s="1" t="s">
        <v>807</v>
      </c>
      <c r="F1921" s="101" t="s">
        <v>811</v>
      </c>
      <c r="G1921" s="35" t="s">
        <v>164</v>
      </c>
      <c r="H1921" s="7">
        <f t="shared" si="75"/>
        <v>-10500</v>
      </c>
      <c r="I1921" s="30">
        <v>5</v>
      </c>
      <c r="K1921" t="s">
        <v>30</v>
      </c>
      <c r="M1921" s="2">
        <v>490</v>
      </c>
    </row>
    <row r="1922" spans="2:13" ht="12.75">
      <c r="B1922" s="273">
        <v>2500</v>
      </c>
      <c r="C1922" s="1" t="s">
        <v>30</v>
      </c>
      <c r="D1922" s="20" t="s">
        <v>24</v>
      </c>
      <c r="E1922" s="1" t="s">
        <v>807</v>
      </c>
      <c r="F1922" s="101" t="s">
        <v>812</v>
      </c>
      <c r="G1922" s="35" t="s">
        <v>166</v>
      </c>
      <c r="H1922" s="7">
        <f t="shared" si="75"/>
        <v>-13000</v>
      </c>
      <c r="I1922" s="30">
        <v>5</v>
      </c>
      <c r="K1922" t="s">
        <v>30</v>
      </c>
      <c r="M1922" s="2">
        <v>490</v>
      </c>
    </row>
    <row r="1923" spans="2:13" ht="12.75">
      <c r="B1923" s="273">
        <v>5000</v>
      </c>
      <c r="C1923" s="1" t="s">
        <v>30</v>
      </c>
      <c r="D1923" s="20" t="s">
        <v>24</v>
      </c>
      <c r="E1923" s="1" t="s">
        <v>807</v>
      </c>
      <c r="F1923" s="101" t="s">
        <v>813</v>
      </c>
      <c r="G1923" s="35" t="s">
        <v>186</v>
      </c>
      <c r="H1923" s="7">
        <f t="shared" si="75"/>
        <v>-18000</v>
      </c>
      <c r="I1923" s="30">
        <v>10</v>
      </c>
      <c r="K1923" t="s">
        <v>30</v>
      </c>
      <c r="M1923" s="2">
        <v>490</v>
      </c>
    </row>
    <row r="1924" spans="2:13" ht="12.75">
      <c r="B1924" s="273">
        <v>5000</v>
      </c>
      <c r="C1924" s="1" t="s">
        <v>30</v>
      </c>
      <c r="D1924" s="20" t="s">
        <v>24</v>
      </c>
      <c r="E1924" s="1" t="s">
        <v>807</v>
      </c>
      <c r="F1924" s="101" t="s">
        <v>814</v>
      </c>
      <c r="G1924" s="35" t="s">
        <v>193</v>
      </c>
      <c r="H1924" s="7">
        <f t="shared" si="75"/>
        <v>-23000</v>
      </c>
      <c r="I1924" s="30">
        <v>10</v>
      </c>
      <c r="K1924" t="s">
        <v>30</v>
      </c>
      <c r="M1924" s="2">
        <v>490</v>
      </c>
    </row>
    <row r="1925" spans="2:13" ht="12.75">
      <c r="B1925" s="273">
        <v>2500</v>
      </c>
      <c r="C1925" s="1" t="s">
        <v>30</v>
      </c>
      <c r="D1925" s="1" t="s">
        <v>24</v>
      </c>
      <c r="E1925" s="1" t="s">
        <v>807</v>
      </c>
      <c r="F1925" s="101" t="s">
        <v>815</v>
      </c>
      <c r="G1925" s="35" t="s">
        <v>446</v>
      </c>
      <c r="H1925" s="7">
        <f t="shared" si="75"/>
        <v>-25500</v>
      </c>
      <c r="I1925" s="30">
        <v>5</v>
      </c>
      <c r="K1925" t="s">
        <v>30</v>
      </c>
      <c r="M1925" s="2">
        <v>490</v>
      </c>
    </row>
    <row r="1926" spans="2:13" ht="12.75">
      <c r="B1926" s="273">
        <v>5000</v>
      </c>
      <c r="C1926" s="1" t="s">
        <v>30</v>
      </c>
      <c r="D1926" s="1" t="s">
        <v>24</v>
      </c>
      <c r="E1926" s="1" t="s">
        <v>807</v>
      </c>
      <c r="F1926" s="101" t="s">
        <v>816</v>
      </c>
      <c r="G1926" s="35" t="s">
        <v>447</v>
      </c>
      <c r="H1926" s="7">
        <f t="shared" si="75"/>
        <v>-30500</v>
      </c>
      <c r="I1926" s="30">
        <v>10</v>
      </c>
      <c r="K1926" t="s">
        <v>30</v>
      </c>
      <c r="M1926" s="2">
        <v>490</v>
      </c>
    </row>
    <row r="1927" spans="2:13" ht="12.75">
      <c r="B1927" s="273">
        <v>2500</v>
      </c>
      <c r="C1927" s="1" t="s">
        <v>30</v>
      </c>
      <c r="D1927" s="1" t="s">
        <v>24</v>
      </c>
      <c r="E1927" s="1" t="s">
        <v>807</v>
      </c>
      <c r="F1927" s="101" t="s">
        <v>817</v>
      </c>
      <c r="G1927" s="35" t="s">
        <v>242</v>
      </c>
      <c r="H1927" s="7">
        <f t="shared" si="75"/>
        <v>-33000</v>
      </c>
      <c r="I1927" s="30">
        <v>5</v>
      </c>
      <c r="K1927" t="s">
        <v>30</v>
      </c>
      <c r="M1927" s="2">
        <v>490</v>
      </c>
    </row>
    <row r="1928" spans="2:13" ht="12.75">
      <c r="B1928" s="304">
        <v>2500</v>
      </c>
      <c r="C1928" s="1" t="s">
        <v>30</v>
      </c>
      <c r="D1928" s="1" t="s">
        <v>24</v>
      </c>
      <c r="E1928" s="1" t="s">
        <v>807</v>
      </c>
      <c r="F1928" s="101" t="s">
        <v>818</v>
      </c>
      <c r="G1928" s="35" t="s">
        <v>244</v>
      </c>
      <c r="H1928" s="7">
        <f t="shared" si="75"/>
        <v>-35500</v>
      </c>
      <c r="I1928" s="30">
        <v>5</v>
      </c>
      <c r="K1928" t="s">
        <v>30</v>
      </c>
      <c r="M1928" s="2">
        <v>490</v>
      </c>
    </row>
    <row r="1929" spans="2:13" ht="12.75">
      <c r="B1929" s="273">
        <v>2500</v>
      </c>
      <c r="C1929" s="1" t="s">
        <v>30</v>
      </c>
      <c r="D1929" s="1" t="s">
        <v>24</v>
      </c>
      <c r="E1929" s="1" t="s">
        <v>807</v>
      </c>
      <c r="F1929" s="101" t="s">
        <v>819</v>
      </c>
      <c r="G1929" s="35" t="s">
        <v>50</v>
      </c>
      <c r="H1929" s="7">
        <f t="shared" si="75"/>
        <v>-38000</v>
      </c>
      <c r="I1929" s="30">
        <v>5</v>
      </c>
      <c r="K1929" t="s">
        <v>30</v>
      </c>
      <c r="M1929" s="2">
        <v>490</v>
      </c>
    </row>
    <row r="1930" spans="2:13" ht="12.75">
      <c r="B1930" s="273">
        <v>2000</v>
      </c>
      <c r="C1930" s="1" t="s">
        <v>30</v>
      </c>
      <c r="D1930" s="1" t="s">
        <v>24</v>
      </c>
      <c r="E1930" s="1" t="s">
        <v>807</v>
      </c>
      <c r="F1930" s="101" t="s">
        <v>820</v>
      </c>
      <c r="G1930" s="35" t="s">
        <v>250</v>
      </c>
      <c r="H1930" s="7">
        <f t="shared" si="75"/>
        <v>-40000</v>
      </c>
      <c r="I1930" s="30">
        <v>4</v>
      </c>
      <c r="K1930" t="s">
        <v>30</v>
      </c>
      <c r="M1930" s="2">
        <v>490</v>
      </c>
    </row>
    <row r="1931" spans="2:13" ht="12.75">
      <c r="B1931" s="273">
        <v>2500</v>
      </c>
      <c r="C1931" s="1" t="s">
        <v>30</v>
      </c>
      <c r="D1931" s="1" t="s">
        <v>24</v>
      </c>
      <c r="E1931" s="1" t="s">
        <v>807</v>
      </c>
      <c r="F1931" s="101" t="s">
        <v>821</v>
      </c>
      <c r="G1931" s="35" t="s">
        <v>257</v>
      </c>
      <c r="H1931" s="7">
        <f t="shared" si="75"/>
        <v>-42500</v>
      </c>
      <c r="I1931" s="30">
        <v>5</v>
      </c>
      <c r="K1931" t="s">
        <v>30</v>
      </c>
      <c r="M1931" s="2">
        <v>490</v>
      </c>
    </row>
    <row r="1932" spans="2:13" ht="12.75">
      <c r="B1932" s="273">
        <v>5000</v>
      </c>
      <c r="C1932" s="1" t="s">
        <v>30</v>
      </c>
      <c r="D1932" s="1" t="s">
        <v>24</v>
      </c>
      <c r="E1932" s="1" t="s">
        <v>807</v>
      </c>
      <c r="F1932" s="101" t="s">
        <v>822</v>
      </c>
      <c r="G1932" s="35" t="s">
        <v>286</v>
      </c>
      <c r="H1932" s="7">
        <f t="shared" si="75"/>
        <v>-47500</v>
      </c>
      <c r="I1932" s="30">
        <v>10</v>
      </c>
      <c r="K1932" t="s">
        <v>30</v>
      </c>
      <c r="M1932" s="2">
        <v>490</v>
      </c>
    </row>
    <row r="1933" spans="2:13" ht="12.75">
      <c r="B1933" s="273">
        <v>5000</v>
      </c>
      <c r="C1933" s="1" t="s">
        <v>30</v>
      </c>
      <c r="D1933" s="1" t="s">
        <v>24</v>
      </c>
      <c r="E1933" s="1" t="s">
        <v>807</v>
      </c>
      <c r="F1933" s="101" t="s">
        <v>823</v>
      </c>
      <c r="G1933" s="35" t="s">
        <v>288</v>
      </c>
      <c r="H1933" s="7">
        <f t="shared" si="75"/>
        <v>-52500</v>
      </c>
      <c r="I1933" s="30">
        <v>10</v>
      </c>
      <c r="K1933" t="s">
        <v>30</v>
      </c>
      <c r="M1933" s="2">
        <v>490</v>
      </c>
    </row>
    <row r="1934" spans="2:13" ht="12.75">
      <c r="B1934" s="273">
        <v>2500</v>
      </c>
      <c r="C1934" s="1" t="s">
        <v>30</v>
      </c>
      <c r="D1934" s="1" t="s">
        <v>24</v>
      </c>
      <c r="E1934" s="1" t="s">
        <v>807</v>
      </c>
      <c r="F1934" s="101" t="s">
        <v>824</v>
      </c>
      <c r="G1934" s="35" t="s">
        <v>301</v>
      </c>
      <c r="H1934" s="7">
        <f t="shared" si="75"/>
        <v>-55000</v>
      </c>
      <c r="I1934" s="30">
        <v>5</v>
      </c>
      <c r="K1934" t="s">
        <v>30</v>
      </c>
      <c r="M1934" s="2">
        <v>490</v>
      </c>
    </row>
    <row r="1935" spans="2:13" ht="12.75">
      <c r="B1935" s="273">
        <v>2500</v>
      </c>
      <c r="C1935" s="1" t="s">
        <v>30</v>
      </c>
      <c r="D1935" s="1" t="s">
        <v>24</v>
      </c>
      <c r="E1935" s="1" t="s">
        <v>807</v>
      </c>
      <c r="F1935" s="101" t="s">
        <v>825</v>
      </c>
      <c r="G1935" s="35" t="s">
        <v>325</v>
      </c>
      <c r="H1935" s="7">
        <f t="shared" si="75"/>
        <v>-57500</v>
      </c>
      <c r="I1935" s="30">
        <v>5</v>
      </c>
      <c r="K1935" t="s">
        <v>30</v>
      </c>
      <c r="M1935" s="2">
        <v>490</v>
      </c>
    </row>
    <row r="1936" spans="2:13" ht="12.75">
      <c r="B1936" s="273">
        <v>2500</v>
      </c>
      <c r="C1936" s="1" t="s">
        <v>30</v>
      </c>
      <c r="D1936" s="1" t="s">
        <v>24</v>
      </c>
      <c r="E1936" s="1" t="s">
        <v>807</v>
      </c>
      <c r="F1936" s="101" t="s">
        <v>826</v>
      </c>
      <c r="G1936" s="35" t="s">
        <v>327</v>
      </c>
      <c r="H1936" s="7">
        <f t="shared" si="75"/>
        <v>-60000</v>
      </c>
      <c r="I1936" s="30">
        <v>5</v>
      </c>
      <c r="K1936" t="s">
        <v>30</v>
      </c>
      <c r="M1936" s="2">
        <v>490</v>
      </c>
    </row>
    <row r="1937" spans="2:13" ht="12.75">
      <c r="B1937" s="273">
        <v>2500</v>
      </c>
      <c r="C1937" s="1" t="s">
        <v>30</v>
      </c>
      <c r="D1937" s="1" t="s">
        <v>24</v>
      </c>
      <c r="E1937" s="1" t="s">
        <v>807</v>
      </c>
      <c r="F1937" s="101" t="s">
        <v>827</v>
      </c>
      <c r="G1937" s="35" t="s">
        <v>331</v>
      </c>
      <c r="H1937" s="7">
        <f t="shared" si="75"/>
        <v>-62500</v>
      </c>
      <c r="I1937" s="30">
        <v>5</v>
      </c>
      <c r="K1937" t="s">
        <v>30</v>
      </c>
      <c r="M1937" s="2">
        <v>490</v>
      </c>
    </row>
    <row r="1938" spans="2:13" ht="12.75">
      <c r="B1938" s="273">
        <v>2500</v>
      </c>
      <c r="C1938" s="1" t="s">
        <v>30</v>
      </c>
      <c r="D1938" s="1" t="s">
        <v>24</v>
      </c>
      <c r="E1938" s="1" t="s">
        <v>807</v>
      </c>
      <c r="F1938" s="101" t="s">
        <v>828</v>
      </c>
      <c r="G1938" s="35" t="s">
        <v>333</v>
      </c>
      <c r="H1938" s="7">
        <f t="shared" si="75"/>
        <v>-65000</v>
      </c>
      <c r="I1938" s="30">
        <v>5</v>
      </c>
      <c r="K1938" t="s">
        <v>30</v>
      </c>
      <c r="M1938" s="2">
        <v>490</v>
      </c>
    </row>
    <row r="1939" spans="1:13" s="75" customFormat="1" ht="12.75">
      <c r="A1939" s="1"/>
      <c r="B1939" s="273">
        <v>2500</v>
      </c>
      <c r="C1939" s="1" t="s">
        <v>30</v>
      </c>
      <c r="D1939" s="1" t="s">
        <v>24</v>
      </c>
      <c r="E1939" s="1" t="s">
        <v>807</v>
      </c>
      <c r="F1939" s="101" t="s">
        <v>829</v>
      </c>
      <c r="G1939" s="35" t="s">
        <v>335</v>
      </c>
      <c r="H1939" s="7">
        <f t="shared" si="75"/>
        <v>-67500</v>
      </c>
      <c r="I1939" s="30">
        <v>5</v>
      </c>
      <c r="J1939"/>
      <c r="K1939" t="s">
        <v>30</v>
      </c>
      <c r="L1939"/>
      <c r="M1939" s="2">
        <v>490</v>
      </c>
    </row>
    <row r="1940" spans="2:13" ht="12.75">
      <c r="B1940" s="171">
        <v>2500</v>
      </c>
      <c r="C1940" s="20" t="s">
        <v>30</v>
      </c>
      <c r="D1940" s="20" t="s">
        <v>24</v>
      </c>
      <c r="E1940" s="1" t="s">
        <v>830</v>
      </c>
      <c r="F1940" s="101" t="s">
        <v>831</v>
      </c>
      <c r="G1940" s="35" t="s">
        <v>162</v>
      </c>
      <c r="H1940" s="7">
        <f t="shared" si="75"/>
        <v>-70000</v>
      </c>
      <c r="I1940" s="30">
        <v>5</v>
      </c>
      <c r="K1940" t="s">
        <v>30</v>
      </c>
      <c r="M1940" s="2">
        <v>490</v>
      </c>
    </row>
    <row r="1941" spans="2:13" ht="12.75">
      <c r="B1941" s="273">
        <v>2500</v>
      </c>
      <c r="C1941" s="20" t="s">
        <v>30</v>
      </c>
      <c r="D1941" s="20" t="s">
        <v>24</v>
      </c>
      <c r="E1941" s="1" t="s">
        <v>830</v>
      </c>
      <c r="F1941" s="101" t="s">
        <v>832</v>
      </c>
      <c r="G1941" s="35" t="s">
        <v>419</v>
      </c>
      <c r="H1941" s="7">
        <f t="shared" si="75"/>
        <v>-72500</v>
      </c>
      <c r="I1941" s="30">
        <v>5</v>
      </c>
      <c r="K1941" t="s">
        <v>30</v>
      </c>
      <c r="M1941" s="2">
        <v>490</v>
      </c>
    </row>
    <row r="1942" spans="2:13" ht="12.75">
      <c r="B1942" s="171">
        <v>2500</v>
      </c>
      <c r="C1942" s="1" t="s">
        <v>30</v>
      </c>
      <c r="D1942" s="20" t="s">
        <v>24</v>
      </c>
      <c r="E1942" s="40" t="s">
        <v>830</v>
      </c>
      <c r="F1942" s="101" t="s">
        <v>833</v>
      </c>
      <c r="G1942" s="41" t="s">
        <v>164</v>
      </c>
      <c r="H1942" s="7">
        <f t="shared" si="75"/>
        <v>-75000</v>
      </c>
      <c r="I1942" s="30">
        <v>5</v>
      </c>
      <c r="K1942" t="s">
        <v>30</v>
      </c>
      <c r="M1942" s="2">
        <v>490</v>
      </c>
    </row>
    <row r="1943" spans="2:13" ht="12.75">
      <c r="B1943" s="273">
        <v>2500</v>
      </c>
      <c r="C1943" s="1" t="s">
        <v>30</v>
      </c>
      <c r="D1943" s="20" t="s">
        <v>24</v>
      </c>
      <c r="E1943" s="1" t="s">
        <v>830</v>
      </c>
      <c r="F1943" s="101" t="s">
        <v>834</v>
      </c>
      <c r="G1943" s="35" t="s">
        <v>166</v>
      </c>
      <c r="H1943" s="7">
        <f t="shared" si="75"/>
        <v>-77500</v>
      </c>
      <c r="I1943" s="30">
        <v>5</v>
      </c>
      <c r="K1943" t="s">
        <v>30</v>
      </c>
      <c r="M1943" s="2">
        <v>490</v>
      </c>
    </row>
    <row r="1944" spans="2:13" ht="12.75">
      <c r="B1944" s="273">
        <v>2500</v>
      </c>
      <c r="C1944" s="1" t="s">
        <v>30</v>
      </c>
      <c r="D1944" s="20" t="s">
        <v>24</v>
      </c>
      <c r="E1944" s="1" t="s">
        <v>830</v>
      </c>
      <c r="F1944" s="101" t="s">
        <v>835</v>
      </c>
      <c r="G1944" s="35" t="s">
        <v>186</v>
      </c>
      <c r="H1944" s="7">
        <f t="shared" si="75"/>
        <v>-80000</v>
      </c>
      <c r="I1944" s="30">
        <v>5</v>
      </c>
      <c r="K1944" t="s">
        <v>30</v>
      </c>
      <c r="M1944" s="2">
        <v>490</v>
      </c>
    </row>
    <row r="1945" spans="2:13" ht="12.75">
      <c r="B1945" s="273">
        <v>5500</v>
      </c>
      <c r="C1945" s="1" t="s">
        <v>30</v>
      </c>
      <c r="D1945" s="20" t="s">
        <v>24</v>
      </c>
      <c r="E1945" s="1" t="s">
        <v>830</v>
      </c>
      <c r="F1945" s="101" t="s">
        <v>836</v>
      </c>
      <c r="G1945" s="35" t="s">
        <v>193</v>
      </c>
      <c r="H1945" s="7">
        <f t="shared" si="75"/>
        <v>-85500</v>
      </c>
      <c r="I1945" s="30">
        <v>11</v>
      </c>
      <c r="K1945" t="s">
        <v>30</v>
      </c>
      <c r="M1945" s="2">
        <v>490</v>
      </c>
    </row>
    <row r="1946" spans="2:13" ht="12.75">
      <c r="B1946" s="273">
        <v>2500</v>
      </c>
      <c r="C1946" s="1" t="s">
        <v>30</v>
      </c>
      <c r="D1946" s="20" t="s">
        <v>24</v>
      </c>
      <c r="E1946" s="1" t="s">
        <v>830</v>
      </c>
      <c r="F1946" s="101" t="s">
        <v>837</v>
      </c>
      <c r="G1946" s="35" t="s">
        <v>230</v>
      </c>
      <c r="H1946" s="7">
        <f t="shared" si="75"/>
        <v>-88000</v>
      </c>
      <c r="I1946" s="30">
        <v>5</v>
      </c>
      <c r="K1946" t="s">
        <v>30</v>
      </c>
      <c r="M1946" s="2">
        <v>490</v>
      </c>
    </row>
    <row r="1947" spans="2:13" ht="12.75">
      <c r="B1947" s="273">
        <v>2500</v>
      </c>
      <c r="C1947" s="1" t="s">
        <v>30</v>
      </c>
      <c r="D1947" s="1" t="s">
        <v>24</v>
      </c>
      <c r="E1947" s="1" t="s">
        <v>830</v>
      </c>
      <c r="F1947" s="101" t="s">
        <v>838</v>
      </c>
      <c r="G1947" s="35" t="s">
        <v>447</v>
      </c>
      <c r="H1947" s="7">
        <f t="shared" si="75"/>
        <v>-90500</v>
      </c>
      <c r="I1947" s="30">
        <v>5</v>
      </c>
      <c r="K1947" t="s">
        <v>30</v>
      </c>
      <c r="M1947" s="2">
        <v>490</v>
      </c>
    </row>
    <row r="1948" spans="2:13" ht="12.75">
      <c r="B1948" s="273">
        <v>2500</v>
      </c>
      <c r="C1948" s="1" t="s">
        <v>30</v>
      </c>
      <c r="D1948" s="1" t="s">
        <v>24</v>
      </c>
      <c r="E1948" s="1" t="s">
        <v>830</v>
      </c>
      <c r="F1948" s="101" t="s">
        <v>839</v>
      </c>
      <c r="G1948" s="35" t="s">
        <v>242</v>
      </c>
      <c r="H1948" s="7">
        <f t="shared" si="75"/>
        <v>-93000</v>
      </c>
      <c r="I1948" s="30">
        <v>5</v>
      </c>
      <c r="K1948" t="s">
        <v>30</v>
      </c>
      <c r="M1948" s="2">
        <v>490</v>
      </c>
    </row>
    <row r="1949" spans="2:13" ht="12.75">
      <c r="B1949" s="273">
        <v>2500</v>
      </c>
      <c r="C1949" s="1" t="s">
        <v>30</v>
      </c>
      <c r="D1949" s="1" t="s">
        <v>24</v>
      </c>
      <c r="E1949" s="1" t="s">
        <v>830</v>
      </c>
      <c r="F1949" s="101" t="s">
        <v>840</v>
      </c>
      <c r="G1949" s="35" t="s">
        <v>50</v>
      </c>
      <c r="H1949" s="7">
        <f t="shared" si="75"/>
        <v>-95500</v>
      </c>
      <c r="I1949" s="30">
        <v>5</v>
      </c>
      <c r="K1949" t="s">
        <v>30</v>
      </c>
      <c r="M1949" s="2">
        <v>490</v>
      </c>
    </row>
    <row r="1950" spans="2:13" ht="12.75">
      <c r="B1950" s="273">
        <v>2500</v>
      </c>
      <c r="C1950" s="1" t="s">
        <v>30</v>
      </c>
      <c r="D1950" s="1" t="s">
        <v>24</v>
      </c>
      <c r="E1950" s="1" t="s">
        <v>830</v>
      </c>
      <c r="F1950" s="101" t="s">
        <v>841</v>
      </c>
      <c r="G1950" s="35" t="s">
        <v>257</v>
      </c>
      <c r="H1950" s="7">
        <f t="shared" si="75"/>
        <v>-98000</v>
      </c>
      <c r="I1950" s="30">
        <v>5</v>
      </c>
      <c r="K1950" t="s">
        <v>30</v>
      </c>
      <c r="M1950" s="2">
        <v>490</v>
      </c>
    </row>
    <row r="1951" spans="2:13" ht="12.75">
      <c r="B1951" s="273">
        <v>2500</v>
      </c>
      <c r="C1951" s="1" t="s">
        <v>30</v>
      </c>
      <c r="D1951" s="1" t="s">
        <v>24</v>
      </c>
      <c r="E1951" s="1" t="s">
        <v>830</v>
      </c>
      <c r="F1951" s="101" t="s">
        <v>842</v>
      </c>
      <c r="G1951" s="35" t="s">
        <v>555</v>
      </c>
      <c r="H1951" s="7">
        <f t="shared" si="75"/>
        <v>-100500</v>
      </c>
      <c r="I1951" s="30">
        <v>5</v>
      </c>
      <c r="K1951" t="s">
        <v>30</v>
      </c>
      <c r="M1951" s="2">
        <v>490</v>
      </c>
    </row>
    <row r="1952" spans="2:13" ht="12.75">
      <c r="B1952" s="149">
        <v>3000</v>
      </c>
      <c r="C1952" s="1" t="s">
        <v>30</v>
      </c>
      <c r="D1952" s="1" t="s">
        <v>24</v>
      </c>
      <c r="E1952" s="1" t="s">
        <v>830</v>
      </c>
      <c r="F1952" s="101" t="s">
        <v>843</v>
      </c>
      <c r="G1952" s="35" t="s">
        <v>286</v>
      </c>
      <c r="H1952" s="7">
        <f t="shared" si="75"/>
        <v>-103500</v>
      </c>
      <c r="I1952" s="30">
        <v>6</v>
      </c>
      <c r="K1952" t="s">
        <v>30</v>
      </c>
      <c r="M1952" s="2">
        <v>490</v>
      </c>
    </row>
    <row r="1953" spans="2:13" ht="12.75">
      <c r="B1953" s="318">
        <v>5000</v>
      </c>
      <c r="C1953" s="1" t="s">
        <v>30</v>
      </c>
      <c r="D1953" s="1" t="s">
        <v>24</v>
      </c>
      <c r="E1953" s="1" t="s">
        <v>830</v>
      </c>
      <c r="F1953" s="101" t="s">
        <v>844</v>
      </c>
      <c r="G1953" s="35" t="s">
        <v>288</v>
      </c>
      <c r="H1953" s="7">
        <f t="shared" si="75"/>
        <v>-108500</v>
      </c>
      <c r="I1953" s="30">
        <v>10</v>
      </c>
      <c r="K1953" t="s">
        <v>30</v>
      </c>
      <c r="M1953" s="2">
        <v>490</v>
      </c>
    </row>
    <row r="1954" spans="2:13" ht="12.75">
      <c r="B1954" s="318">
        <v>2500</v>
      </c>
      <c r="C1954" s="1" t="s">
        <v>30</v>
      </c>
      <c r="D1954" s="1" t="s">
        <v>24</v>
      </c>
      <c r="E1954" s="1" t="s">
        <v>830</v>
      </c>
      <c r="F1954" s="101" t="s">
        <v>845</v>
      </c>
      <c r="G1954" s="35" t="s">
        <v>290</v>
      </c>
      <c r="H1954" s="7">
        <f t="shared" si="75"/>
        <v>-111000</v>
      </c>
      <c r="I1954" s="30">
        <v>5</v>
      </c>
      <c r="K1954" t="s">
        <v>30</v>
      </c>
      <c r="M1954" s="2">
        <v>490</v>
      </c>
    </row>
    <row r="1955" spans="2:13" ht="12.75">
      <c r="B1955" s="318">
        <v>2500</v>
      </c>
      <c r="C1955" s="1" t="s">
        <v>30</v>
      </c>
      <c r="D1955" s="1" t="s">
        <v>24</v>
      </c>
      <c r="E1955" s="1" t="s">
        <v>830</v>
      </c>
      <c r="F1955" s="101" t="s">
        <v>846</v>
      </c>
      <c r="G1955" s="35" t="s">
        <v>301</v>
      </c>
      <c r="H1955" s="7">
        <f t="shared" si="75"/>
        <v>-113500</v>
      </c>
      <c r="I1955" s="30">
        <v>5</v>
      </c>
      <c r="K1955" t="s">
        <v>30</v>
      </c>
      <c r="M1955" s="2">
        <v>490</v>
      </c>
    </row>
    <row r="1956" spans="2:13" ht="12.75">
      <c r="B1956" s="318">
        <v>2500</v>
      </c>
      <c r="C1956" s="1" t="s">
        <v>30</v>
      </c>
      <c r="D1956" s="1" t="s">
        <v>24</v>
      </c>
      <c r="E1956" s="1" t="s">
        <v>830</v>
      </c>
      <c r="F1956" s="101" t="s">
        <v>847</v>
      </c>
      <c r="G1956" s="35" t="s">
        <v>325</v>
      </c>
      <c r="H1956" s="7">
        <f t="shared" si="75"/>
        <v>-116000</v>
      </c>
      <c r="I1956" s="30">
        <v>5</v>
      </c>
      <c r="K1956" t="s">
        <v>30</v>
      </c>
      <c r="M1956" s="2">
        <v>490</v>
      </c>
    </row>
    <row r="1957" spans="2:13" ht="12.75">
      <c r="B1957" s="318">
        <v>2500</v>
      </c>
      <c r="C1957" s="1" t="s">
        <v>30</v>
      </c>
      <c r="D1957" s="1" t="s">
        <v>24</v>
      </c>
      <c r="E1957" s="1" t="s">
        <v>830</v>
      </c>
      <c r="F1957" s="101" t="s">
        <v>848</v>
      </c>
      <c r="G1957" s="35" t="s">
        <v>327</v>
      </c>
      <c r="H1957" s="7">
        <f t="shared" si="75"/>
        <v>-118500</v>
      </c>
      <c r="I1957" s="30">
        <v>5</v>
      </c>
      <c r="K1957" t="s">
        <v>30</v>
      </c>
      <c r="M1957" s="2">
        <v>490</v>
      </c>
    </row>
    <row r="1958" spans="2:13" ht="12.75">
      <c r="B1958" s="318">
        <v>2500</v>
      </c>
      <c r="C1958" s="1" t="s">
        <v>30</v>
      </c>
      <c r="D1958" s="1" t="s">
        <v>24</v>
      </c>
      <c r="E1958" s="1" t="s">
        <v>830</v>
      </c>
      <c r="F1958" s="101" t="s">
        <v>849</v>
      </c>
      <c r="G1958" s="35" t="s">
        <v>329</v>
      </c>
      <c r="H1958" s="7">
        <f t="shared" si="75"/>
        <v>-121000</v>
      </c>
      <c r="I1958" s="30">
        <v>5</v>
      </c>
      <c r="K1958" t="s">
        <v>30</v>
      </c>
      <c r="M1958" s="2">
        <v>490</v>
      </c>
    </row>
    <row r="1959" spans="2:13" ht="12.75">
      <c r="B1959" s="318">
        <v>5000</v>
      </c>
      <c r="C1959" s="1" t="s">
        <v>30</v>
      </c>
      <c r="D1959" s="1" t="s">
        <v>24</v>
      </c>
      <c r="E1959" s="1" t="s">
        <v>830</v>
      </c>
      <c r="F1959" s="101" t="s">
        <v>850</v>
      </c>
      <c r="G1959" s="35" t="s">
        <v>331</v>
      </c>
      <c r="H1959" s="7">
        <f t="shared" si="75"/>
        <v>-126000</v>
      </c>
      <c r="I1959" s="30">
        <v>10</v>
      </c>
      <c r="K1959" t="s">
        <v>30</v>
      </c>
      <c r="M1959" s="2">
        <v>490</v>
      </c>
    </row>
    <row r="1960" spans="1:13" s="75" customFormat="1" ht="12.75">
      <c r="A1960" s="1"/>
      <c r="B1960" s="318">
        <v>5000</v>
      </c>
      <c r="C1960" s="1" t="s">
        <v>30</v>
      </c>
      <c r="D1960" s="1" t="s">
        <v>24</v>
      </c>
      <c r="E1960" s="1" t="s">
        <v>830</v>
      </c>
      <c r="F1960" s="101" t="s">
        <v>851</v>
      </c>
      <c r="G1960" s="35" t="s">
        <v>333</v>
      </c>
      <c r="H1960" s="7">
        <f t="shared" si="75"/>
        <v>-131000</v>
      </c>
      <c r="I1960" s="30">
        <v>10</v>
      </c>
      <c r="J1960"/>
      <c r="K1960" t="s">
        <v>30</v>
      </c>
      <c r="L1960"/>
      <c r="M1960" s="2">
        <v>490</v>
      </c>
    </row>
    <row r="1961" spans="1:13" ht="12.75">
      <c r="A1961" s="19"/>
      <c r="B1961" s="272">
        <f>SUM(B1918:B1960)</f>
        <v>131000</v>
      </c>
      <c r="C1961" s="19" t="s">
        <v>30</v>
      </c>
      <c r="D1961" s="19"/>
      <c r="E1961" s="19"/>
      <c r="F1961" s="98"/>
      <c r="G1961" s="26"/>
      <c r="H1961" s="73">
        <v>0</v>
      </c>
      <c r="I1961" s="74">
        <f>+B1961/M1961</f>
        <v>267.3469387755102</v>
      </c>
      <c r="J1961" s="75"/>
      <c r="K1961" s="75"/>
      <c r="L1961" s="75"/>
      <c r="M1961" s="2">
        <v>490</v>
      </c>
    </row>
    <row r="1962" spans="2:13" ht="12.75">
      <c r="B1962" s="9"/>
      <c r="H1962" s="7">
        <f aca="true" t="shared" si="76" ref="H1962:H2024">H1961-B1962</f>
        <v>0</v>
      </c>
      <c r="I1962" s="30">
        <f>+B1962/M1962</f>
        <v>0</v>
      </c>
      <c r="M1962" s="2">
        <v>490</v>
      </c>
    </row>
    <row r="1963" spans="2:13" ht="12.75">
      <c r="B1963" s="9"/>
      <c r="H1963" s="7">
        <f t="shared" si="76"/>
        <v>0</v>
      </c>
      <c r="I1963" s="30">
        <f>+B1963/M1963</f>
        <v>0</v>
      </c>
      <c r="M1963" s="2">
        <v>490</v>
      </c>
    </row>
    <row r="1964" spans="2:13" ht="12.75">
      <c r="B1964" s="323">
        <v>1200</v>
      </c>
      <c r="C1964" s="1" t="s">
        <v>177</v>
      </c>
      <c r="D1964" s="20" t="s">
        <v>89</v>
      </c>
      <c r="E1964" s="1" t="s">
        <v>963</v>
      </c>
      <c r="F1964" s="101" t="s">
        <v>852</v>
      </c>
      <c r="G1964" s="39" t="s">
        <v>162</v>
      </c>
      <c r="H1964" s="7">
        <f t="shared" si="76"/>
        <v>-1200</v>
      </c>
      <c r="I1964" s="30">
        <v>2.4</v>
      </c>
      <c r="K1964" t="s">
        <v>807</v>
      </c>
      <c r="M1964" s="2">
        <v>490</v>
      </c>
    </row>
    <row r="1965" spans="2:13" ht="12.75">
      <c r="B1965" s="323">
        <v>1000</v>
      </c>
      <c r="C1965" s="1" t="s">
        <v>177</v>
      </c>
      <c r="D1965" s="20" t="s">
        <v>89</v>
      </c>
      <c r="E1965" s="1" t="s">
        <v>963</v>
      </c>
      <c r="F1965" s="101" t="s">
        <v>852</v>
      </c>
      <c r="G1965" s="39" t="s">
        <v>419</v>
      </c>
      <c r="H1965" s="7">
        <f t="shared" si="76"/>
        <v>-2200</v>
      </c>
      <c r="I1965" s="30">
        <v>2</v>
      </c>
      <c r="K1965" t="s">
        <v>807</v>
      </c>
      <c r="M1965" s="2">
        <v>490</v>
      </c>
    </row>
    <row r="1966" spans="2:13" ht="12.75">
      <c r="B1966" s="323">
        <v>1500</v>
      </c>
      <c r="C1966" s="1" t="s">
        <v>177</v>
      </c>
      <c r="D1966" s="20" t="s">
        <v>89</v>
      </c>
      <c r="E1966" s="1" t="s">
        <v>963</v>
      </c>
      <c r="F1966" s="101" t="s">
        <v>852</v>
      </c>
      <c r="G1966" s="41" t="s">
        <v>421</v>
      </c>
      <c r="H1966" s="7">
        <f t="shared" si="76"/>
        <v>-3700</v>
      </c>
      <c r="I1966" s="30">
        <v>3</v>
      </c>
      <c r="K1966" t="s">
        <v>807</v>
      </c>
      <c r="M1966" s="2">
        <v>490</v>
      </c>
    </row>
    <row r="1967" spans="2:13" ht="12.75">
      <c r="B1967" s="323">
        <v>800</v>
      </c>
      <c r="C1967" s="1" t="s">
        <v>177</v>
      </c>
      <c r="D1967" s="20" t="s">
        <v>89</v>
      </c>
      <c r="E1967" s="1" t="s">
        <v>963</v>
      </c>
      <c r="F1967" s="101" t="s">
        <v>852</v>
      </c>
      <c r="G1967" s="38" t="s">
        <v>31</v>
      </c>
      <c r="H1967" s="7">
        <f t="shared" si="76"/>
        <v>-4500</v>
      </c>
      <c r="I1967" s="30">
        <v>1.6</v>
      </c>
      <c r="K1967" t="s">
        <v>807</v>
      </c>
      <c r="M1967" s="2">
        <v>490</v>
      </c>
    </row>
    <row r="1968" spans="1:13" ht="12.75">
      <c r="A1968" s="20"/>
      <c r="B1968" s="323">
        <v>1600</v>
      </c>
      <c r="C1968" s="1" t="s">
        <v>177</v>
      </c>
      <c r="D1968" s="20" t="s">
        <v>89</v>
      </c>
      <c r="E1968" s="1" t="s">
        <v>963</v>
      </c>
      <c r="F1968" s="101" t="s">
        <v>852</v>
      </c>
      <c r="G1968" s="38" t="s">
        <v>186</v>
      </c>
      <c r="H1968" s="7">
        <f t="shared" si="76"/>
        <v>-6100</v>
      </c>
      <c r="I1968" s="30">
        <v>3.2</v>
      </c>
      <c r="J1968" s="23"/>
      <c r="K1968" t="s">
        <v>807</v>
      </c>
      <c r="L1968" s="23"/>
      <c r="M1968" s="2">
        <v>490</v>
      </c>
    </row>
    <row r="1969" spans="2:13" ht="12.75">
      <c r="B1969" s="149">
        <v>1500</v>
      </c>
      <c r="C1969" s="1" t="s">
        <v>853</v>
      </c>
      <c r="D1969" s="20" t="s">
        <v>89</v>
      </c>
      <c r="E1969" s="1" t="s">
        <v>963</v>
      </c>
      <c r="F1969" s="101" t="s">
        <v>852</v>
      </c>
      <c r="G1969" s="35" t="s">
        <v>186</v>
      </c>
      <c r="H1969" s="7">
        <f t="shared" si="76"/>
        <v>-7600</v>
      </c>
      <c r="I1969" s="30">
        <v>3</v>
      </c>
      <c r="K1969" t="s">
        <v>807</v>
      </c>
      <c r="M1969" s="2">
        <v>490</v>
      </c>
    </row>
    <row r="1970" spans="2:13" ht="12.75">
      <c r="B1970" s="149">
        <v>1500</v>
      </c>
      <c r="C1970" s="1" t="s">
        <v>853</v>
      </c>
      <c r="D1970" s="20" t="s">
        <v>89</v>
      </c>
      <c r="E1970" s="1" t="s">
        <v>963</v>
      </c>
      <c r="F1970" s="101" t="s">
        <v>852</v>
      </c>
      <c r="G1970" s="35" t="s">
        <v>193</v>
      </c>
      <c r="H1970" s="7">
        <f t="shared" si="76"/>
        <v>-9100</v>
      </c>
      <c r="I1970" s="30">
        <v>3</v>
      </c>
      <c r="K1970" t="s">
        <v>807</v>
      </c>
      <c r="M1970" s="2">
        <v>490</v>
      </c>
    </row>
    <row r="1971" spans="2:13" ht="12.75">
      <c r="B1971" s="149">
        <v>800</v>
      </c>
      <c r="C1971" s="1" t="s">
        <v>177</v>
      </c>
      <c r="D1971" s="20" t="s">
        <v>89</v>
      </c>
      <c r="E1971" s="1" t="s">
        <v>963</v>
      </c>
      <c r="F1971" s="101" t="s">
        <v>852</v>
      </c>
      <c r="G1971" s="35" t="s">
        <v>193</v>
      </c>
      <c r="H1971" s="7">
        <f t="shared" si="76"/>
        <v>-9900</v>
      </c>
      <c r="I1971" s="30">
        <v>1.6</v>
      </c>
      <c r="K1971" t="s">
        <v>807</v>
      </c>
      <c r="M1971" s="2">
        <v>490</v>
      </c>
    </row>
    <row r="1972" spans="2:13" ht="12.75">
      <c r="B1972" s="323">
        <v>1000</v>
      </c>
      <c r="C1972" s="1" t="s">
        <v>177</v>
      </c>
      <c r="D1972" s="20" t="s">
        <v>89</v>
      </c>
      <c r="E1972" s="1" t="s">
        <v>963</v>
      </c>
      <c r="F1972" s="101" t="s">
        <v>852</v>
      </c>
      <c r="G1972" s="35" t="s">
        <v>230</v>
      </c>
      <c r="H1972" s="7">
        <f t="shared" si="76"/>
        <v>-10900</v>
      </c>
      <c r="I1972" s="30">
        <v>2</v>
      </c>
      <c r="J1972" s="289"/>
      <c r="K1972" t="s">
        <v>807</v>
      </c>
      <c r="L1972" s="289"/>
      <c r="M1972" s="2">
        <v>490</v>
      </c>
    </row>
    <row r="1973" spans="2:13" ht="12.75">
      <c r="B1973" s="149">
        <v>1300</v>
      </c>
      <c r="C1973" s="1" t="s">
        <v>177</v>
      </c>
      <c r="D1973" s="20" t="s">
        <v>89</v>
      </c>
      <c r="E1973" s="1" t="s">
        <v>963</v>
      </c>
      <c r="F1973" s="101" t="s">
        <v>852</v>
      </c>
      <c r="G1973" s="35" t="s">
        <v>447</v>
      </c>
      <c r="H1973" s="7">
        <f t="shared" si="76"/>
        <v>-12200</v>
      </c>
      <c r="I1973" s="30">
        <v>2.6</v>
      </c>
      <c r="K1973" t="s">
        <v>807</v>
      </c>
      <c r="M1973" s="2">
        <v>490</v>
      </c>
    </row>
    <row r="1974" spans="2:13" ht="12.75">
      <c r="B1974" s="149">
        <v>1500</v>
      </c>
      <c r="C1974" s="1" t="s">
        <v>853</v>
      </c>
      <c r="D1974" s="20" t="s">
        <v>89</v>
      </c>
      <c r="E1974" s="1" t="s">
        <v>963</v>
      </c>
      <c r="F1974" s="101" t="s">
        <v>852</v>
      </c>
      <c r="G1974" s="35" t="s">
        <v>447</v>
      </c>
      <c r="H1974" s="7">
        <f t="shared" si="76"/>
        <v>-13700</v>
      </c>
      <c r="I1974" s="30">
        <v>3</v>
      </c>
      <c r="K1974" t="s">
        <v>807</v>
      </c>
      <c r="M1974" s="2">
        <v>490</v>
      </c>
    </row>
    <row r="1975" spans="2:13" ht="12.75">
      <c r="B1975" s="149">
        <v>1200</v>
      </c>
      <c r="C1975" s="1" t="s">
        <v>177</v>
      </c>
      <c r="D1975" s="20" t="s">
        <v>89</v>
      </c>
      <c r="E1975" s="1" t="s">
        <v>963</v>
      </c>
      <c r="F1975" s="101" t="s">
        <v>852</v>
      </c>
      <c r="G1975" s="35" t="s">
        <v>242</v>
      </c>
      <c r="H1975" s="7">
        <f t="shared" si="76"/>
        <v>-14900</v>
      </c>
      <c r="I1975" s="30">
        <v>2.4</v>
      </c>
      <c r="K1975" t="s">
        <v>807</v>
      </c>
      <c r="M1975" s="2">
        <v>490</v>
      </c>
    </row>
    <row r="1976" spans="2:13" ht="12.75">
      <c r="B1976" s="149">
        <v>900</v>
      </c>
      <c r="C1976" s="1" t="s">
        <v>177</v>
      </c>
      <c r="D1976" s="20" t="s">
        <v>89</v>
      </c>
      <c r="E1976" s="1" t="s">
        <v>963</v>
      </c>
      <c r="F1976" s="101" t="s">
        <v>852</v>
      </c>
      <c r="G1976" s="35" t="s">
        <v>244</v>
      </c>
      <c r="H1976" s="7">
        <f t="shared" si="76"/>
        <v>-15800</v>
      </c>
      <c r="I1976" s="30">
        <v>1.8</v>
      </c>
      <c r="K1976" t="s">
        <v>807</v>
      </c>
      <c r="M1976" s="2">
        <v>490</v>
      </c>
    </row>
    <row r="1977" spans="2:13" ht="12.75">
      <c r="B1977" s="149">
        <v>800</v>
      </c>
      <c r="C1977" s="1" t="s">
        <v>177</v>
      </c>
      <c r="D1977" s="20" t="s">
        <v>89</v>
      </c>
      <c r="E1977" s="1" t="s">
        <v>963</v>
      </c>
      <c r="F1977" s="101" t="s">
        <v>852</v>
      </c>
      <c r="G1977" s="35" t="s">
        <v>50</v>
      </c>
      <c r="H1977" s="7">
        <f t="shared" si="76"/>
        <v>-16600</v>
      </c>
      <c r="I1977" s="30">
        <v>1.6</v>
      </c>
      <c r="K1977" t="s">
        <v>807</v>
      </c>
      <c r="M1977" s="2">
        <v>490</v>
      </c>
    </row>
    <row r="1978" spans="2:13" ht="12.75">
      <c r="B1978" s="149">
        <v>1600</v>
      </c>
      <c r="C1978" s="1" t="s">
        <v>177</v>
      </c>
      <c r="D1978" s="20" t="s">
        <v>89</v>
      </c>
      <c r="E1978" s="1" t="s">
        <v>963</v>
      </c>
      <c r="F1978" s="101" t="s">
        <v>852</v>
      </c>
      <c r="G1978" s="35" t="s">
        <v>250</v>
      </c>
      <c r="H1978" s="7">
        <f t="shared" si="76"/>
        <v>-18200</v>
      </c>
      <c r="I1978" s="30">
        <v>3.2</v>
      </c>
      <c r="K1978" t="s">
        <v>807</v>
      </c>
      <c r="M1978" s="2">
        <v>490</v>
      </c>
    </row>
    <row r="1979" spans="2:13" ht="12.75">
      <c r="B1979" s="149">
        <v>1400</v>
      </c>
      <c r="C1979" s="1" t="s">
        <v>177</v>
      </c>
      <c r="D1979" s="20" t="s">
        <v>89</v>
      </c>
      <c r="E1979" s="1" t="s">
        <v>963</v>
      </c>
      <c r="F1979" s="101" t="s">
        <v>852</v>
      </c>
      <c r="G1979" s="35" t="s">
        <v>286</v>
      </c>
      <c r="H1979" s="7">
        <f t="shared" si="76"/>
        <v>-19600</v>
      </c>
      <c r="I1979" s="30">
        <v>2.8</v>
      </c>
      <c r="K1979" t="s">
        <v>807</v>
      </c>
      <c r="M1979" s="2">
        <v>490</v>
      </c>
    </row>
    <row r="1980" spans="2:13" ht="12.75">
      <c r="B1980" s="149">
        <v>2500</v>
      </c>
      <c r="C1980" s="1" t="s">
        <v>854</v>
      </c>
      <c r="D1980" s="20" t="s">
        <v>89</v>
      </c>
      <c r="E1980" s="1" t="s">
        <v>963</v>
      </c>
      <c r="F1980" s="101" t="s">
        <v>852</v>
      </c>
      <c r="G1980" s="35" t="s">
        <v>288</v>
      </c>
      <c r="H1980" s="7">
        <f t="shared" si="76"/>
        <v>-22100</v>
      </c>
      <c r="I1980" s="30">
        <v>5</v>
      </c>
      <c r="K1980" t="s">
        <v>807</v>
      </c>
      <c r="M1980" s="2">
        <v>490</v>
      </c>
    </row>
    <row r="1981" spans="2:13" ht="12.75">
      <c r="B1981" s="149">
        <v>800</v>
      </c>
      <c r="C1981" s="1" t="s">
        <v>177</v>
      </c>
      <c r="D1981" s="20" t="s">
        <v>89</v>
      </c>
      <c r="E1981" s="1" t="s">
        <v>963</v>
      </c>
      <c r="F1981" s="101" t="s">
        <v>852</v>
      </c>
      <c r="G1981" s="35" t="s">
        <v>288</v>
      </c>
      <c r="H1981" s="7">
        <f t="shared" si="76"/>
        <v>-22900</v>
      </c>
      <c r="I1981" s="30">
        <v>1.6</v>
      </c>
      <c r="K1981" t="s">
        <v>807</v>
      </c>
      <c r="M1981" s="2">
        <v>490</v>
      </c>
    </row>
    <row r="1982" spans="2:13" ht="12.75">
      <c r="B1982" s="149">
        <v>800</v>
      </c>
      <c r="C1982" s="1" t="s">
        <v>177</v>
      </c>
      <c r="D1982" s="20" t="s">
        <v>89</v>
      </c>
      <c r="E1982" s="1" t="s">
        <v>963</v>
      </c>
      <c r="F1982" s="101" t="s">
        <v>852</v>
      </c>
      <c r="G1982" s="35" t="s">
        <v>290</v>
      </c>
      <c r="H1982" s="7">
        <f t="shared" si="76"/>
        <v>-23700</v>
      </c>
      <c r="I1982" s="30">
        <v>1.6</v>
      </c>
      <c r="K1982" t="s">
        <v>807</v>
      </c>
      <c r="M1982" s="2">
        <v>490</v>
      </c>
    </row>
    <row r="1983" spans="2:13" ht="12.75">
      <c r="B1983" s="149">
        <v>5000</v>
      </c>
      <c r="C1983" s="1" t="s">
        <v>598</v>
      </c>
      <c r="D1983" s="20" t="s">
        <v>89</v>
      </c>
      <c r="E1983" s="1" t="s">
        <v>963</v>
      </c>
      <c r="F1983" s="101" t="s">
        <v>852</v>
      </c>
      <c r="G1983" s="35" t="s">
        <v>290</v>
      </c>
      <c r="H1983" s="7">
        <f t="shared" si="76"/>
        <v>-28700</v>
      </c>
      <c r="I1983" s="30">
        <v>10</v>
      </c>
      <c r="K1983" t="s">
        <v>807</v>
      </c>
      <c r="M1983" s="2">
        <v>490</v>
      </c>
    </row>
    <row r="1984" spans="2:13" ht="12.75">
      <c r="B1984" s="149">
        <v>1000</v>
      </c>
      <c r="C1984" s="1" t="s">
        <v>177</v>
      </c>
      <c r="D1984" s="20" t="s">
        <v>89</v>
      </c>
      <c r="E1984" s="1" t="s">
        <v>963</v>
      </c>
      <c r="F1984" s="101" t="s">
        <v>852</v>
      </c>
      <c r="G1984" s="35" t="s">
        <v>301</v>
      </c>
      <c r="H1984" s="7">
        <f t="shared" si="76"/>
        <v>-29700</v>
      </c>
      <c r="I1984" s="30">
        <v>2</v>
      </c>
      <c r="K1984" t="s">
        <v>807</v>
      </c>
      <c r="M1984" s="2">
        <v>490</v>
      </c>
    </row>
    <row r="1985" spans="2:13" ht="12.75">
      <c r="B1985" s="149">
        <v>800</v>
      </c>
      <c r="C1985" s="1" t="s">
        <v>177</v>
      </c>
      <c r="D1985" s="20" t="s">
        <v>89</v>
      </c>
      <c r="E1985" s="1" t="s">
        <v>963</v>
      </c>
      <c r="F1985" s="101" t="s">
        <v>852</v>
      </c>
      <c r="G1985" s="35" t="s">
        <v>325</v>
      </c>
      <c r="H1985" s="7">
        <f t="shared" si="76"/>
        <v>-30500</v>
      </c>
      <c r="I1985" s="30">
        <v>1.6</v>
      </c>
      <c r="K1985" t="s">
        <v>807</v>
      </c>
      <c r="M1985" s="2">
        <v>490</v>
      </c>
    </row>
    <row r="1986" spans="2:13" ht="12.75">
      <c r="B1986" s="149">
        <v>1000</v>
      </c>
      <c r="C1986" s="1" t="s">
        <v>177</v>
      </c>
      <c r="D1986" s="20" t="s">
        <v>89</v>
      </c>
      <c r="E1986" s="1" t="s">
        <v>963</v>
      </c>
      <c r="F1986" s="101" t="s">
        <v>852</v>
      </c>
      <c r="G1986" s="35" t="s">
        <v>331</v>
      </c>
      <c r="H1986" s="7">
        <f t="shared" si="76"/>
        <v>-31500</v>
      </c>
      <c r="I1986" s="30">
        <v>2</v>
      </c>
      <c r="K1986" t="s">
        <v>807</v>
      </c>
      <c r="M1986" s="2">
        <v>490</v>
      </c>
    </row>
    <row r="1987" spans="2:13" ht="12.75">
      <c r="B1987" s="149">
        <v>1200</v>
      </c>
      <c r="C1987" s="1" t="s">
        <v>177</v>
      </c>
      <c r="D1987" s="20" t="s">
        <v>89</v>
      </c>
      <c r="E1987" s="1" t="s">
        <v>963</v>
      </c>
      <c r="F1987" s="101" t="s">
        <v>852</v>
      </c>
      <c r="G1987" s="35" t="s">
        <v>344</v>
      </c>
      <c r="H1987" s="7">
        <f t="shared" si="76"/>
        <v>-32700</v>
      </c>
      <c r="I1987" s="30">
        <v>2.4</v>
      </c>
      <c r="K1987" t="s">
        <v>807</v>
      </c>
      <c r="M1987" s="2">
        <v>490</v>
      </c>
    </row>
    <row r="1988" spans="2:13" ht="12.75">
      <c r="B1988" s="149">
        <v>1000</v>
      </c>
      <c r="C1988" s="1" t="s">
        <v>177</v>
      </c>
      <c r="D1988" s="20" t="s">
        <v>89</v>
      </c>
      <c r="E1988" s="1" t="s">
        <v>963</v>
      </c>
      <c r="F1988" s="101" t="s">
        <v>852</v>
      </c>
      <c r="G1988" s="35" t="s">
        <v>333</v>
      </c>
      <c r="H1988" s="7">
        <f t="shared" si="76"/>
        <v>-33700</v>
      </c>
      <c r="I1988" s="30">
        <v>2</v>
      </c>
      <c r="K1988" t="s">
        <v>807</v>
      </c>
      <c r="M1988" s="2">
        <v>490</v>
      </c>
    </row>
    <row r="1989" spans="2:13" ht="12.75">
      <c r="B1989" s="149">
        <v>800</v>
      </c>
      <c r="C1989" s="1" t="s">
        <v>177</v>
      </c>
      <c r="D1989" s="20" t="s">
        <v>89</v>
      </c>
      <c r="E1989" s="1" t="s">
        <v>963</v>
      </c>
      <c r="F1989" s="101" t="s">
        <v>852</v>
      </c>
      <c r="G1989" s="35" t="s">
        <v>335</v>
      </c>
      <c r="H1989" s="7">
        <f t="shared" si="76"/>
        <v>-34500</v>
      </c>
      <c r="I1989" s="30">
        <v>1.6</v>
      </c>
      <c r="K1989" t="s">
        <v>807</v>
      </c>
      <c r="M1989" s="2">
        <v>490</v>
      </c>
    </row>
    <row r="1990" spans="2:13" ht="12.75">
      <c r="B1990" s="323">
        <v>1650</v>
      </c>
      <c r="C1990" s="1" t="s">
        <v>177</v>
      </c>
      <c r="D1990" s="20" t="s">
        <v>24</v>
      </c>
      <c r="E1990" s="1" t="s">
        <v>215</v>
      </c>
      <c r="F1990" s="101" t="s">
        <v>855</v>
      </c>
      <c r="G1990" s="39" t="s">
        <v>162</v>
      </c>
      <c r="H1990" s="7">
        <f t="shared" si="76"/>
        <v>-36150</v>
      </c>
      <c r="I1990" s="30">
        <v>3.3</v>
      </c>
      <c r="K1990" t="s">
        <v>460</v>
      </c>
      <c r="M1990" s="2">
        <v>490</v>
      </c>
    </row>
    <row r="1991" spans="2:13" ht="12.75">
      <c r="B1991" s="323">
        <v>1650</v>
      </c>
      <c r="C1991" s="20" t="s">
        <v>177</v>
      </c>
      <c r="D1991" s="20" t="s">
        <v>24</v>
      </c>
      <c r="E1991" s="40" t="s">
        <v>215</v>
      </c>
      <c r="F1991" s="101" t="s">
        <v>855</v>
      </c>
      <c r="G1991" s="41" t="s">
        <v>419</v>
      </c>
      <c r="H1991" s="7">
        <f t="shared" si="76"/>
        <v>-37800</v>
      </c>
      <c r="I1991" s="30">
        <v>3.6</v>
      </c>
      <c r="K1991" t="s">
        <v>460</v>
      </c>
      <c r="M1991" s="2">
        <v>490</v>
      </c>
    </row>
    <row r="1992" spans="2:13" ht="12.75">
      <c r="B1992" s="323">
        <v>1500</v>
      </c>
      <c r="C1992" s="20" t="s">
        <v>177</v>
      </c>
      <c r="D1992" s="20" t="s">
        <v>24</v>
      </c>
      <c r="E1992" s="20" t="s">
        <v>215</v>
      </c>
      <c r="F1992" s="101" t="s">
        <v>855</v>
      </c>
      <c r="G1992" s="38" t="s">
        <v>421</v>
      </c>
      <c r="H1992" s="7">
        <f t="shared" si="76"/>
        <v>-39300</v>
      </c>
      <c r="I1992" s="30">
        <v>3</v>
      </c>
      <c r="K1992" t="s">
        <v>460</v>
      </c>
      <c r="M1992" s="2">
        <v>490</v>
      </c>
    </row>
    <row r="1993" spans="2:13" ht="12.75">
      <c r="B1993" s="149">
        <v>1600</v>
      </c>
      <c r="C1993" s="1" t="s">
        <v>177</v>
      </c>
      <c r="D1993" s="20" t="s">
        <v>24</v>
      </c>
      <c r="E1993" s="1" t="s">
        <v>215</v>
      </c>
      <c r="F1993" s="101" t="s">
        <v>855</v>
      </c>
      <c r="G1993" s="35" t="s">
        <v>164</v>
      </c>
      <c r="H1993" s="7">
        <f t="shared" si="76"/>
        <v>-40900</v>
      </c>
      <c r="I1993" s="30">
        <v>3.2</v>
      </c>
      <c r="K1993" t="s">
        <v>460</v>
      </c>
      <c r="M1993" s="2">
        <v>490</v>
      </c>
    </row>
    <row r="1994" spans="2:13" ht="12.75">
      <c r="B1994" s="149">
        <v>1700</v>
      </c>
      <c r="C1994" s="1" t="s">
        <v>177</v>
      </c>
      <c r="D1994" s="20" t="s">
        <v>24</v>
      </c>
      <c r="E1994" s="1" t="s">
        <v>215</v>
      </c>
      <c r="F1994" s="101" t="s">
        <v>855</v>
      </c>
      <c r="G1994" s="35" t="s">
        <v>541</v>
      </c>
      <c r="H1994" s="7">
        <f t="shared" si="76"/>
        <v>-42600</v>
      </c>
      <c r="I1994" s="30">
        <v>3.7</v>
      </c>
      <c r="K1994" t="s">
        <v>460</v>
      </c>
      <c r="M1994" s="2">
        <v>490</v>
      </c>
    </row>
    <row r="1995" spans="2:13" ht="12.75">
      <c r="B1995" s="149">
        <v>1500</v>
      </c>
      <c r="C1995" s="1" t="s">
        <v>177</v>
      </c>
      <c r="D1995" s="20" t="s">
        <v>24</v>
      </c>
      <c r="E1995" s="1" t="s">
        <v>215</v>
      </c>
      <c r="F1995" s="101" t="s">
        <v>855</v>
      </c>
      <c r="G1995" s="35" t="s">
        <v>31</v>
      </c>
      <c r="H1995" s="7">
        <f t="shared" si="76"/>
        <v>-44100</v>
      </c>
      <c r="I1995" s="30">
        <v>3</v>
      </c>
      <c r="K1995" t="s">
        <v>460</v>
      </c>
      <c r="M1995" s="2">
        <v>490</v>
      </c>
    </row>
    <row r="1996" spans="2:13" ht="12.75">
      <c r="B1996" s="149">
        <v>1700</v>
      </c>
      <c r="C1996" s="1" t="s">
        <v>177</v>
      </c>
      <c r="D1996" s="20" t="s">
        <v>24</v>
      </c>
      <c r="E1996" s="1" t="s">
        <v>215</v>
      </c>
      <c r="F1996" s="101" t="s">
        <v>855</v>
      </c>
      <c r="G1996" s="35" t="s">
        <v>166</v>
      </c>
      <c r="H1996" s="7">
        <f t="shared" si="76"/>
        <v>-45800</v>
      </c>
      <c r="I1996" s="30">
        <v>3.4</v>
      </c>
      <c r="K1996" t="s">
        <v>460</v>
      </c>
      <c r="M1996" s="2">
        <v>490</v>
      </c>
    </row>
    <row r="1997" spans="2:13" ht="12.75">
      <c r="B1997" s="149">
        <v>1650</v>
      </c>
      <c r="C1997" s="1" t="s">
        <v>177</v>
      </c>
      <c r="D1997" s="20" t="s">
        <v>24</v>
      </c>
      <c r="E1997" s="1" t="s">
        <v>215</v>
      </c>
      <c r="F1997" s="101" t="s">
        <v>855</v>
      </c>
      <c r="G1997" s="35" t="s">
        <v>186</v>
      </c>
      <c r="H1997" s="7">
        <f t="shared" si="76"/>
        <v>-47450</v>
      </c>
      <c r="I1997" s="30">
        <v>3.3</v>
      </c>
      <c r="K1997" t="s">
        <v>460</v>
      </c>
      <c r="M1997" s="2">
        <v>490</v>
      </c>
    </row>
    <row r="1998" spans="2:13" ht="12.75">
      <c r="B1998" s="149">
        <v>1500</v>
      </c>
      <c r="C1998" s="1" t="s">
        <v>177</v>
      </c>
      <c r="D1998" s="20" t="s">
        <v>24</v>
      </c>
      <c r="E1998" s="1" t="s">
        <v>215</v>
      </c>
      <c r="F1998" s="101" t="s">
        <v>855</v>
      </c>
      <c r="G1998" s="35" t="s">
        <v>193</v>
      </c>
      <c r="H1998" s="7">
        <f t="shared" si="76"/>
        <v>-48950</v>
      </c>
      <c r="I1998" s="30">
        <v>3</v>
      </c>
      <c r="K1998" t="s">
        <v>460</v>
      </c>
      <c r="M1998" s="2">
        <v>490</v>
      </c>
    </row>
    <row r="1999" spans="2:13" ht="12.75">
      <c r="B1999" s="149">
        <v>1400</v>
      </c>
      <c r="C1999" s="1" t="s">
        <v>177</v>
      </c>
      <c r="D1999" s="20" t="s">
        <v>24</v>
      </c>
      <c r="E1999" s="1" t="s">
        <v>215</v>
      </c>
      <c r="F1999" s="101" t="s">
        <v>855</v>
      </c>
      <c r="G1999" s="35" t="s">
        <v>230</v>
      </c>
      <c r="H1999" s="7">
        <f t="shared" si="76"/>
        <v>-50350</v>
      </c>
      <c r="I1999" s="30">
        <v>2.8</v>
      </c>
      <c r="K1999" t="s">
        <v>460</v>
      </c>
      <c r="M1999" s="2">
        <v>490</v>
      </c>
    </row>
    <row r="2000" spans="2:13" ht="12.75">
      <c r="B2000" s="149">
        <v>1200</v>
      </c>
      <c r="C2000" s="1" t="s">
        <v>177</v>
      </c>
      <c r="D2000" s="20" t="s">
        <v>24</v>
      </c>
      <c r="E2000" s="1" t="s">
        <v>215</v>
      </c>
      <c r="F2000" s="101" t="s">
        <v>855</v>
      </c>
      <c r="G2000" s="35" t="s">
        <v>446</v>
      </c>
      <c r="H2000" s="7">
        <f t="shared" si="76"/>
        <v>-51550</v>
      </c>
      <c r="I2000" s="30">
        <v>2.4</v>
      </c>
      <c r="K2000" t="s">
        <v>460</v>
      </c>
      <c r="M2000" s="2">
        <v>490</v>
      </c>
    </row>
    <row r="2001" spans="2:13" ht="12.75">
      <c r="B2001" s="149">
        <v>1500</v>
      </c>
      <c r="C2001" s="1" t="s">
        <v>177</v>
      </c>
      <c r="D2001" s="20" t="s">
        <v>24</v>
      </c>
      <c r="E2001" s="1" t="s">
        <v>215</v>
      </c>
      <c r="F2001" s="101" t="s">
        <v>855</v>
      </c>
      <c r="G2001" s="35" t="s">
        <v>242</v>
      </c>
      <c r="H2001" s="7">
        <f t="shared" si="76"/>
        <v>-53050</v>
      </c>
      <c r="I2001" s="30">
        <v>3</v>
      </c>
      <c r="K2001" t="s">
        <v>460</v>
      </c>
      <c r="M2001" s="2">
        <v>490</v>
      </c>
    </row>
    <row r="2002" spans="2:13" ht="12.75">
      <c r="B2002" s="149">
        <v>1600</v>
      </c>
      <c r="C2002" s="1" t="s">
        <v>177</v>
      </c>
      <c r="D2002" s="20" t="s">
        <v>24</v>
      </c>
      <c r="E2002" s="1" t="s">
        <v>215</v>
      </c>
      <c r="F2002" s="101" t="s">
        <v>855</v>
      </c>
      <c r="G2002" s="35" t="s">
        <v>244</v>
      </c>
      <c r="H2002" s="7">
        <f t="shared" si="76"/>
        <v>-54650</v>
      </c>
      <c r="I2002" s="30">
        <v>3.2</v>
      </c>
      <c r="K2002" t="s">
        <v>460</v>
      </c>
      <c r="M2002" s="2">
        <v>490</v>
      </c>
    </row>
    <row r="2003" spans="2:13" ht="12.75">
      <c r="B2003" s="149">
        <v>1400</v>
      </c>
      <c r="C2003" s="1" t="s">
        <v>177</v>
      </c>
      <c r="D2003" s="20" t="s">
        <v>24</v>
      </c>
      <c r="E2003" s="1" t="s">
        <v>215</v>
      </c>
      <c r="F2003" s="101" t="s">
        <v>855</v>
      </c>
      <c r="G2003" s="35" t="s">
        <v>50</v>
      </c>
      <c r="H2003" s="7">
        <f t="shared" si="76"/>
        <v>-56050</v>
      </c>
      <c r="I2003" s="30">
        <v>2.8</v>
      </c>
      <c r="K2003" t="s">
        <v>460</v>
      </c>
      <c r="M2003" s="2">
        <v>490</v>
      </c>
    </row>
    <row r="2004" spans="2:13" ht="12.75">
      <c r="B2004" s="149">
        <v>1450</v>
      </c>
      <c r="C2004" s="1" t="s">
        <v>177</v>
      </c>
      <c r="D2004" s="20" t="s">
        <v>24</v>
      </c>
      <c r="E2004" s="1" t="s">
        <v>215</v>
      </c>
      <c r="F2004" s="101" t="s">
        <v>855</v>
      </c>
      <c r="G2004" s="35" t="s">
        <v>250</v>
      </c>
      <c r="H2004" s="7">
        <f t="shared" si="76"/>
        <v>-57500</v>
      </c>
      <c r="I2004" s="30">
        <v>2.9</v>
      </c>
      <c r="K2004" t="s">
        <v>460</v>
      </c>
      <c r="M2004" s="2">
        <v>490</v>
      </c>
    </row>
    <row r="2005" spans="2:13" ht="12.75">
      <c r="B2005" s="149">
        <v>1200</v>
      </c>
      <c r="C2005" s="1" t="s">
        <v>177</v>
      </c>
      <c r="D2005" s="20" t="s">
        <v>24</v>
      </c>
      <c r="E2005" s="1" t="s">
        <v>215</v>
      </c>
      <c r="F2005" s="101" t="s">
        <v>855</v>
      </c>
      <c r="G2005" s="35" t="s">
        <v>257</v>
      </c>
      <c r="H2005" s="7">
        <f t="shared" si="76"/>
        <v>-58700</v>
      </c>
      <c r="I2005" s="30">
        <v>2.4</v>
      </c>
      <c r="K2005" t="s">
        <v>460</v>
      </c>
      <c r="M2005" s="2">
        <v>490</v>
      </c>
    </row>
    <row r="2006" spans="2:13" ht="12.75">
      <c r="B2006" s="149">
        <v>1750</v>
      </c>
      <c r="C2006" s="1" t="s">
        <v>177</v>
      </c>
      <c r="D2006" s="20" t="s">
        <v>24</v>
      </c>
      <c r="E2006" s="1" t="s">
        <v>215</v>
      </c>
      <c r="F2006" s="101" t="s">
        <v>855</v>
      </c>
      <c r="G2006" s="35" t="s">
        <v>286</v>
      </c>
      <c r="H2006" s="7">
        <f t="shared" si="76"/>
        <v>-60450</v>
      </c>
      <c r="I2006" s="30">
        <v>3.5</v>
      </c>
      <c r="K2006" t="s">
        <v>460</v>
      </c>
      <c r="M2006" s="2">
        <v>490</v>
      </c>
    </row>
    <row r="2007" spans="2:13" ht="12.75">
      <c r="B2007" s="149">
        <v>1500</v>
      </c>
      <c r="C2007" s="1" t="s">
        <v>177</v>
      </c>
      <c r="D2007" s="20" t="s">
        <v>24</v>
      </c>
      <c r="E2007" s="1" t="s">
        <v>215</v>
      </c>
      <c r="F2007" s="101" t="s">
        <v>855</v>
      </c>
      <c r="G2007" s="35" t="s">
        <v>288</v>
      </c>
      <c r="H2007" s="7">
        <f t="shared" si="76"/>
        <v>-61950</v>
      </c>
      <c r="I2007" s="30">
        <v>3</v>
      </c>
      <c r="K2007" t="s">
        <v>460</v>
      </c>
      <c r="M2007" s="2">
        <v>490</v>
      </c>
    </row>
    <row r="2008" spans="2:13" ht="12.75">
      <c r="B2008" s="149">
        <v>1800</v>
      </c>
      <c r="C2008" s="1" t="s">
        <v>177</v>
      </c>
      <c r="D2008" s="20" t="s">
        <v>24</v>
      </c>
      <c r="E2008" s="1" t="s">
        <v>215</v>
      </c>
      <c r="F2008" s="101" t="s">
        <v>855</v>
      </c>
      <c r="G2008" s="35" t="s">
        <v>290</v>
      </c>
      <c r="H2008" s="7">
        <f t="shared" si="76"/>
        <v>-63750</v>
      </c>
      <c r="I2008" s="30">
        <v>3.6</v>
      </c>
      <c r="K2008" t="s">
        <v>460</v>
      </c>
      <c r="M2008" s="2">
        <v>490</v>
      </c>
    </row>
    <row r="2009" spans="1:13" ht="12.75">
      <c r="A2009" s="78"/>
      <c r="B2009" s="323">
        <v>1900</v>
      </c>
      <c r="C2009" s="78" t="s">
        <v>177</v>
      </c>
      <c r="D2009" s="78" t="s">
        <v>24</v>
      </c>
      <c r="E2009" s="78" t="s">
        <v>215</v>
      </c>
      <c r="F2009" s="104" t="s">
        <v>855</v>
      </c>
      <c r="G2009" s="39" t="s">
        <v>301</v>
      </c>
      <c r="H2009" s="7">
        <f t="shared" si="76"/>
        <v>-65650</v>
      </c>
      <c r="I2009" s="324">
        <v>3.8</v>
      </c>
      <c r="J2009" s="93"/>
      <c r="K2009" s="325" t="s">
        <v>460</v>
      </c>
      <c r="L2009" s="93"/>
      <c r="M2009" s="2">
        <v>490</v>
      </c>
    </row>
    <row r="2010" spans="2:13" ht="12.75">
      <c r="B2010" s="149">
        <v>1650</v>
      </c>
      <c r="C2010" s="1" t="s">
        <v>177</v>
      </c>
      <c r="D2010" s="20" t="s">
        <v>24</v>
      </c>
      <c r="E2010" s="1" t="s">
        <v>215</v>
      </c>
      <c r="F2010" s="101" t="s">
        <v>855</v>
      </c>
      <c r="G2010" s="35" t="s">
        <v>325</v>
      </c>
      <c r="H2010" s="7">
        <f t="shared" si="76"/>
        <v>-67300</v>
      </c>
      <c r="I2010" s="30">
        <v>3.3</v>
      </c>
      <c r="K2010" t="s">
        <v>460</v>
      </c>
      <c r="M2010" s="2">
        <v>490</v>
      </c>
    </row>
    <row r="2011" spans="2:13" ht="12.75">
      <c r="B2011" s="149">
        <v>1500</v>
      </c>
      <c r="C2011" s="20" t="s">
        <v>853</v>
      </c>
      <c r="D2011" s="20" t="s">
        <v>24</v>
      </c>
      <c r="E2011" s="1" t="s">
        <v>215</v>
      </c>
      <c r="F2011" s="101" t="s">
        <v>855</v>
      </c>
      <c r="G2011" s="35" t="s">
        <v>325</v>
      </c>
      <c r="H2011" s="7">
        <f t="shared" si="76"/>
        <v>-68800</v>
      </c>
      <c r="I2011" s="30">
        <v>3</v>
      </c>
      <c r="K2011" t="s">
        <v>460</v>
      </c>
      <c r="M2011" s="2">
        <v>490</v>
      </c>
    </row>
    <row r="2012" spans="2:13" ht="12.75">
      <c r="B2012" s="149">
        <v>1400</v>
      </c>
      <c r="C2012" s="1" t="s">
        <v>177</v>
      </c>
      <c r="D2012" s="20" t="s">
        <v>24</v>
      </c>
      <c r="E2012" s="1" t="s">
        <v>215</v>
      </c>
      <c r="F2012" s="101" t="s">
        <v>855</v>
      </c>
      <c r="G2012" s="35" t="s">
        <v>327</v>
      </c>
      <c r="H2012" s="7">
        <f t="shared" si="76"/>
        <v>-70200</v>
      </c>
      <c r="I2012" s="30">
        <v>2.8</v>
      </c>
      <c r="K2012" t="s">
        <v>460</v>
      </c>
      <c r="M2012" s="2">
        <v>490</v>
      </c>
    </row>
    <row r="2013" spans="2:13" ht="12.75">
      <c r="B2013" s="149">
        <v>1600</v>
      </c>
      <c r="C2013" s="1" t="s">
        <v>177</v>
      </c>
      <c r="D2013" s="20" t="s">
        <v>24</v>
      </c>
      <c r="E2013" s="1" t="s">
        <v>215</v>
      </c>
      <c r="F2013" s="101" t="s">
        <v>855</v>
      </c>
      <c r="G2013" s="35" t="s">
        <v>331</v>
      </c>
      <c r="H2013" s="7">
        <f t="shared" si="76"/>
        <v>-71800</v>
      </c>
      <c r="I2013" s="30">
        <v>3.2</v>
      </c>
      <c r="K2013" t="s">
        <v>460</v>
      </c>
      <c r="M2013" s="2">
        <v>490</v>
      </c>
    </row>
    <row r="2014" spans="2:13" ht="12.75">
      <c r="B2014" s="149">
        <v>1750</v>
      </c>
      <c r="C2014" s="1" t="s">
        <v>177</v>
      </c>
      <c r="D2014" s="20" t="s">
        <v>24</v>
      </c>
      <c r="E2014" s="1" t="s">
        <v>215</v>
      </c>
      <c r="F2014" s="101" t="s">
        <v>855</v>
      </c>
      <c r="G2014" s="35" t="s">
        <v>344</v>
      </c>
      <c r="H2014" s="7">
        <f t="shared" si="76"/>
        <v>-73550</v>
      </c>
      <c r="I2014" s="30">
        <v>3.5</v>
      </c>
      <c r="K2014" t="s">
        <v>460</v>
      </c>
      <c r="M2014" s="2">
        <v>490</v>
      </c>
    </row>
    <row r="2015" spans="2:13" ht="12.75">
      <c r="B2015" s="149">
        <v>1600</v>
      </c>
      <c r="C2015" s="1" t="s">
        <v>177</v>
      </c>
      <c r="D2015" s="20" t="s">
        <v>24</v>
      </c>
      <c r="E2015" s="1" t="s">
        <v>215</v>
      </c>
      <c r="F2015" s="101" t="s">
        <v>855</v>
      </c>
      <c r="G2015" s="35" t="s">
        <v>333</v>
      </c>
      <c r="H2015" s="7">
        <f t="shared" si="76"/>
        <v>-75150</v>
      </c>
      <c r="I2015" s="30">
        <v>3.2</v>
      </c>
      <c r="K2015" t="s">
        <v>460</v>
      </c>
      <c r="M2015" s="2">
        <v>490</v>
      </c>
    </row>
    <row r="2016" spans="2:13" ht="12.75">
      <c r="B2016" s="149">
        <v>1500</v>
      </c>
      <c r="C2016" s="1" t="s">
        <v>177</v>
      </c>
      <c r="D2016" s="20" t="s">
        <v>24</v>
      </c>
      <c r="E2016" s="1" t="s">
        <v>215</v>
      </c>
      <c r="F2016" s="101" t="s">
        <v>855</v>
      </c>
      <c r="G2016" s="35" t="s">
        <v>335</v>
      </c>
      <c r="H2016" s="7">
        <f t="shared" si="76"/>
        <v>-76650</v>
      </c>
      <c r="I2016" s="30">
        <v>3</v>
      </c>
      <c r="K2016" t="s">
        <v>460</v>
      </c>
      <c r="M2016" s="2">
        <v>490</v>
      </c>
    </row>
    <row r="2017" spans="1:13" s="75" customFormat="1" ht="12.75">
      <c r="A2017" s="1"/>
      <c r="B2017" s="149">
        <v>1500</v>
      </c>
      <c r="C2017" s="20" t="s">
        <v>853</v>
      </c>
      <c r="D2017" s="20" t="s">
        <v>24</v>
      </c>
      <c r="E2017" s="1" t="s">
        <v>215</v>
      </c>
      <c r="F2017" s="101" t="s">
        <v>855</v>
      </c>
      <c r="G2017" s="35" t="s">
        <v>335</v>
      </c>
      <c r="H2017" s="7">
        <f t="shared" si="76"/>
        <v>-78150</v>
      </c>
      <c r="I2017" s="30">
        <v>3</v>
      </c>
      <c r="J2017"/>
      <c r="K2017" t="s">
        <v>460</v>
      </c>
      <c r="L2017"/>
      <c r="M2017" s="2">
        <v>490</v>
      </c>
    </row>
    <row r="2018" spans="1:13" ht="12.75">
      <c r="A2018" s="19"/>
      <c r="B2018" s="162">
        <f>SUM(B1964:B2017)</f>
        <v>78150</v>
      </c>
      <c r="C2018" s="19"/>
      <c r="D2018" s="19"/>
      <c r="E2018" s="19" t="s">
        <v>963</v>
      </c>
      <c r="F2018" s="98"/>
      <c r="G2018" s="26"/>
      <c r="H2018" s="73">
        <v>0</v>
      </c>
      <c r="I2018" s="74">
        <f>+B2018/M2018</f>
        <v>159.48979591836735</v>
      </c>
      <c r="J2018" s="75"/>
      <c r="K2018" s="75"/>
      <c r="L2018" s="75"/>
      <c r="M2018" s="2">
        <v>490</v>
      </c>
    </row>
    <row r="2019" spans="8:13" ht="12.75">
      <c r="H2019" s="7">
        <f t="shared" si="76"/>
        <v>0</v>
      </c>
      <c r="I2019" s="30">
        <f>+B2019/M2019</f>
        <v>0</v>
      </c>
      <c r="M2019" s="2">
        <v>490</v>
      </c>
    </row>
    <row r="2020" spans="8:13" ht="12.75">
      <c r="H2020" s="7">
        <f t="shared" si="76"/>
        <v>0</v>
      </c>
      <c r="I2020" s="30">
        <f>+B2020/M2020</f>
        <v>0</v>
      </c>
      <c r="M2020" s="2">
        <v>490</v>
      </c>
    </row>
    <row r="2021" spans="2:13" ht="12.75">
      <c r="B2021" s="323">
        <v>5000</v>
      </c>
      <c r="C2021" s="1" t="s">
        <v>856</v>
      </c>
      <c r="D2021" s="20" t="s">
        <v>89</v>
      </c>
      <c r="E2021" s="1" t="s">
        <v>89</v>
      </c>
      <c r="F2021" s="302" t="s">
        <v>857</v>
      </c>
      <c r="G2021" s="41" t="s">
        <v>193</v>
      </c>
      <c r="H2021" s="7">
        <f t="shared" si="76"/>
        <v>-5000</v>
      </c>
      <c r="I2021" s="30">
        <v>10</v>
      </c>
      <c r="K2021" t="s">
        <v>807</v>
      </c>
      <c r="M2021" s="2">
        <v>490</v>
      </c>
    </row>
    <row r="2022" spans="2:13" ht="12.75">
      <c r="B2022" s="323">
        <v>5000</v>
      </c>
      <c r="C2022" s="1" t="s">
        <v>856</v>
      </c>
      <c r="D2022" s="20" t="s">
        <v>89</v>
      </c>
      <c r="E2022" s="1" t="s">
        <v>89</v>
      </c>
      <c r="F2022" s="302" t="s">
        <v>858</v>
      </c>
      <c r="G2022" s="41" t="s">
        <v>288</v>
      </c>
      <c r="H2022" s="7">
        <f t="shared" si="76"/>
        <v>-10000</v>
      </c>
      <c r="I2022" s="30">
        <v>10</v>
      </c>
      <c r="K2022" t="s">
        <v>807</v>
      </c>
      <c r="M2022" s="2">
        <v>490</v>
      </c>
    </row>
    <row r="2023" spans="2:13" ht="12.75">
      <c r="B2023" s="149">
        <v>3500</v>
      </c>
      <c r="C2023" s="1" t="s">
        <v>859</v>
      </c>
      <c r="D2023" s="20" t="s">
        <v>89</v>
      </c>
      <c r="E2023" s="1" t="s">
        <v>89</v>
      </c>
      <c r="F2023" s="101" t="s">
        <v>860</v>
      </c>
      <c r="G2023" s="35" t="s">
        <v>301</v>
      </c>
      <c r="H2023" s="7">
        <f t="shared" si="76"/>
        <v>-13500</v>
      </c>
      <c r="I2023" s="30">
        <v>7</v>
      </c>
      <c r="K2023" t="s">
        <v>807</v>
      </c>
      <c r="M2023" s="2">
        <v>490</v>
      </c>
    </row>
    <row r="2024" spans="2:13" ht="12.75">
      <c r="B2024" s="149">
        <v>2700</v>
      </c>
      <c r="C2024" s="1" t="s">
        <v>861</v>
      </c>
      <c r="D2024" s="20" t="s">
        <v>89</v>
      </c>
      <c r="E2024" s="1" t="s">
        <v>89</v>
      </c>
      <c r="F2024" s="101" t="s">
        <v>862</v>
      </c>
      <c r="G2024" s="35" t="s">
        <v>301</v>
      </c>
      <c r="H2024" s="7">
        <f t="shared" si="76"/>
        <v>-16200</v>
      </c>
      <c r="I2024" s="30">
        <v>5.4</v>
      </c>
      <c r="K2024" t="s">
        <v>807</v>
      </c>
      <c r="M2024" s="2">
        <v>490</v>
      </c>
    </row>
    <row r="2025" spans="2:13" ht="12.75">
      <c r="B2025" s="149">
        <v>4500</v>
      </c>
      <c r="C2025" s="1" t="s">
        <v>863</v>
      </c>
      <c r="D2025" s="20" t="s">
        <v>89</v>
      </c>
      <c r="E2025" s="1" t="s">
        <v>89</v>
      </c>
      <c r="F2025" s="101" t="s">
        <v>864</v>
      </c>
      <c r="G2025" s="35" t="s">
        <v>301</v>
      </c>
      <c r="H2025" s="7">
        <f aca="true" t="shared" si="77" ref="H2025:H2091">H2024-B2025</f>
        <v>-20700</v>
      </c>
      <c r="I2025" s="30">
        <v>9</v>
      </c>
      <c r="K2025" t="s">
        <v>807</v>
      </c>
      <c r="M2025" s="2">
        <v>490</v>
      </c>
    </row>
    <row r="2026" spans="2:13" ht="12.75">
      <c r="B2026" s="323">
        <v>5000</v>
      </c>
      <c r="C2026" s="1" t="s">
        <v>856</v>
      </c>
      <c r="D2026" s="20" t="s">
        <v>89</v>
      </c>
      <c r="E2026" s="1" t="s">
        <v>89</v>
      </c>
      <c r="F2026" s="101" t="s">
        <v>865</v>
      </c>
      <c r="G2026" s="41" t="s">
        <v>327</v>
      </c>
      <c r="H2026" s="7">
        <f t="shared" si="77"/>
        <v>-25700</v>
      </c>
      <c r="I2026" s="30">
        <v>10</v>
      </c>
      <c r="K2026" t="s">
        <v>807</v>
      </c>
      <c r="M2026" s="2">
        <v>490</v>
      </c>
    </row>
    <row r="2027" spans="1:13" s="23" customFormat="1" ht="12.75">
      <c r="A2027" s="20"/>
      <c r="B2027" s="323">
        <v>5000</v>
      </c>
      <c r="C2027" s="20" t="s">
        <v>856</v>
      </c>
      <c r="D2027" s="20" t="s">
        <v>89</v>
      </c>
      <c r="E2027" s="20" t="s">
        <v>89</v>
      </c>
      <c r="F2027" s="100" t="s">
        <v>866</v>
      </c>
      <c r="G2027" s="41" t="s">
        <v>335</v>
      </c>
      <c r="H2027" s="37">
        <f t="shared" si="77"/>
        <v>-30700</v>
      </c>
      <c r="I2027" s="81">
        <v>10</v>
      </c>
      <c r="K2027" s="23" t="s">
        <v>807</v>
      </c>
      <c r="M2027" s="2">
        <v>490</v>
      </c>
    </row>
    <row r="2028" spans="1:13" ht="12.75">
      <c r="A2028" s="20"/>
      <c r="B2028" s="323">
        <v>1200</v>
      </c>
      <c r="C2028" s="20" t="s">
        <v>867</v>
      </c>
      <c r="D2028" s="20" t="s">
        <v>24</v>
      </c>
      <c r="E2028" s="20" t="s">
        <v>24</v>
      </c>
      <c r="F2028" s="101" t="s">
        <v>868</v>
      </c>
      <c r="G2028" s="38" t="s">
        <v>164</v>
      </c>
      <c r="H2028" s="7">
        <f t="shared" si="77"/>
        <v>-31900</v>
      </c>
      <c r="I2028" s="30">
        <v>2.4</v>
      </c>
      <c r="J2028" s="23"/>
      <c r="K2028" t="s">
        <v>460</v>
      </c>
      <c r="L2028" s="23"/>
      <c r="M2028" s="2">
        <v>490</v>
      </c>
    </row>
    <row r="2029" spans="2:13" ht="12.75">
      <c r="B2029" s="149">
        <v>800</v>
      </c>
      <c r="C2029" s="20" t="s">
        <v>869</v>
      </c>
      <c r="D2029" s="20" t="s">
        <v>24</v>
      </c>
      <c r="E2029" s="1" t="s">
        <v>24</v>
      </c>
      <c r="F2029" s="101" t="s">
        <v>868</v>
      </c>
      <c r="G2029" s="35" t="s">
        <v>164</v>
      </c>
      <c r="H2029" s="7">
        <f t="shared" si="77"/>
        <v>-32700</v>
      </c>
      <c r="I2029" s="30">
        <v>1.6</v>
      </c>
      <c r="K2029" t="s">
        <v>460</v>
      </c>
      <c r="M2029" s="2">
        <v>490</v>
      </c>
    </row>
    <row r="2030" spans="2:13" ht="12.75">
      <c r="B2030" s="323">
        <v>15000</v>
      </c>
      <c r="C2030" s="288" t="s">
        <v>870</v>
      </c>
      <c r="D2030" s="20" t="s">
        <v>24</v>
      </c>
      <c r="E2030" s="288" t="s">
        <v>24</v>
      </c>
      <c r="F2030" s="101" t="s">
        <v>871</v>
      </c>
      <c r="G2030" s="35" t="s">
        <v>541</v>
      </c>
      <c r="H2030" s="7">
        <f t="shared" si="77"/>
        <v>-47700</v>
      </c>
      <c r="I2030" s="30">
        <v>30</v>
      </c>
      <c r="J2030" s="289"/>
      <c r="K2030" t="s">
        <v>460</v>
      </c>
      <c r="L2030" s="289"/>
      <c r="M2030" s="2">
        <v>490</v>
      </c>
    </row>
    <row r="2031" spans="2:13" ht="12.75">
      <c r="B2031" s="149">
        <v>15000</v>
      </c>
      <c r="C2031" s="1" t="s">
        <v>872</v>
      </c>
      <c r="D2031" s="20" t="s">
        <v>24</v>
      </c>
      <c r="E2031" s="1" t="s">
        <v>24</v>
      </c>
      <c r="F2031" s="101" t="s">
        <v>871</v>
      </c>
      <c r="G2031" s="35" t="s">
        <v>541</v>
      </c>
      <c r="H2031" s="7">
        <f t="shared" si="77"/>
        <v>-62700</v>
      </c>
      <c r="I2031" s="30">
        <v>30</v>
      </c>
      <c r="K2031" t="s">
        <v>460</v>
      </c>
      <c r="M2031" s="2">
        <v>490</v>
      </c>
    </row>
    <row r="2032" spans="2:13" ht="12.75">
      <c r="B2032" s="149">
        <v>1800</v>
      </c>
      <c r="C2032" s="20" t="s">
        <v>873</v>
      </c>
      <c r="D2032" s="20" t="s">
        <v>24</v>
      </c>
      <c r="E2032" s="1" t="s">
        <v>24</v>
      </c>
      <c r="F2032" s="101" t="s">
        <v>871</v>
      </c>
      <c r="G2032" s="35" t="s">
        <v>541</v>
      </c>
      <c r="H2032" s="7">
        <f t="shared" si="77"/>
        <v>-64500</v>
      </c>
      <c r="I2032" s="30">
        <v>3.6</v>
      </c>
      <c r="K2032" t="s">
        <v>460</v>
      </c>
      <c r="M2032" s="2">
        <v>490</v>
      </c>
    </row>
    <row r="2033" spans="2:13" ht="12.75">
      <c r="B2033" s="149">
        <v>800</v>
      </c>
      <c r="C2033" s="20" t="s">
        <v>874</v>
      </c>
      <c r="D2033" s="20" t="s">
        <v>24</v>
      </c>
      <c r="E2033" s="1" t="s">
        <v>24</v>
      </c>
      <c r="F2033" s="101" t="s">
        <v>871</v>
      </c>
      <c r="G2033" s="35" t="s">
        <v>541</v>
      </c>
      <c r="H2033" s="7">
        <f t="shared" si="77"/>
        <v>-65300</v>
      </c>
      <c r="I2033" s="30">
        <v>1.6</v>
      </c>
      <c r="K2033" t="s">
        <v>460</v>
      </c>
      <c r="M2033" s="2">
        <v>490</v>
      </c>
    </row>
    <row r="2034" spans="2:13" ht="12.75">
      <c r="B2034" s="149">
        <v>600</v>
      </c>
      <c r="C2034" s="1" t="s">
        <v>875</v>
      </c>
      <c r="D2034" s="20" t="s">
        <v>24</v>
      </c>
      <c r="E2034" s="1" t="s">
        <v>24</v>
      </c>
      <c r="F2034" s="101" t="s">
        <v>871</v>
      </c>
      <c r="G2034" s="35" t="s">
        <v>541</v>
      </c>
      <c r="H2034" s="7">
        <f t="shared" si="77"/>
        <v>-65900</v>
      </c>
      <c r="I2034" s="30">
        <v>1.2</v>
      </c>
      <c r="K2034" t="s">
        <v>460</v>
      </c>
      <c r="M2034" s="2">
        <v>490</v>
      </c>
    </row>
    <row r="2035" spans="2:13" ht="12.75">
      <c r="B2035" s="149">
        <v>900</v>
      </c>
      <c r="C2035" s="1" t="s">
        <v>876</v>
      </c>
      <c r="D2035" s="20" t="s">
        <v>24</v>
      </c>
      <c r="E2035" s="1" t="s">
        <v>24</v>
      </c>
      <c r="F2035" s="101" t="s">
        <v>871</v>
      </c>
      <c r="G2035" s="35" t="s">
        <v>541</v>
      </c>
      <c r="H2035" s="7">
        <f t="shared" si="77"/>
        <v>-66800</v>
      </c>
      <c r="I2035" s="30">
        <v>1.8</v>
      </c>
      <c r="K2035" t="s">
        <v>460</v>
      </c>
      <c r="M2035" s="2">
        <v>490</v>
      </c>
    </row>
    <row r="2036" spans="2:13" ht="12.75">
      <c r="B2036" s="149">
        <v>1200</v>
      </c>
      <c r="C2036" s="1" t="s">
        <v>877</v>
      </c>
      <c r="D2036" s="20" t="s">
        <v>24</v>
      </c>
      <c r="E2036" s="1" t="s">
        <v>24</v>
      </c>
      <c r="F2036" s="101" t="s">
        <v>871</v>
      </c>
      <c r="G2036" s="35" t="s">
        <v>541</v>
      </c>
      <c r="H2036" s="7">
        <f t="shared" si="77"/>
        <v>-68000</v>
      </c>
      <c r="I2036" s="30">
        <v>2.4</v>
      </c>
      <c r="K2036" t="s">
        <v>460</v>
      </c>
      <c r="M2036" s="2">
        <v>490</v>
      </c>
    </row>
    <row r="2037" spans="2:13" ht="12.75">
      <c r="B2037" s="149">
        <v>2500</v>
      </c>
      <c r="C2037" s="20" t="s">
        <v>878</v>
      </c>
      <c r="D2037" s="20" t="s">
        <v>24</v>
      </c>
      <c r="E2037" s="1" t="s">
        <v>24</v>
      </c>
      <c r="F2037" s="101" t="s">
        <v>871</v>
      </c>
      <c r="G2037" s="35" t="s">
        <v>541</v>
      </c>
      <c r="H2037" s="7">
        <f t="shared" si="77"/>
        <v>-70500</v>
      </c>
      <c r="I2037" s="30">
        <v>5</v>
      </c>
      <c r="K2037" t="s">
        <v>460</v>
      </c>
      <c r="M2037" s="2">
        <v>490</v>
      </c>
    </row>
    <row r="2038" spans="2:13" ht="12.75">
      <c r="B2038" s="149">
        <v>1000</v>
      </c>
      <c r="C2038" s="1" t="s">
        <v>879</v>
      </c>
      <c r="D2038" s="20" t="s">
        <v>24</v>
      </c>
      <c r="E2038" s="1" t="s">
        <v>24</v>
      </c>
      <c r="F2038" s="101" t="s">
        <v>871</v>
      </c>
      <c r="G2038" s="35" t="s">
        <v>541</v>
      </c>
      <c r="H2038" s="7">
        <f t="shared" si="77"/>
        <v>-71500</v>
      </c>
      <c r="I2038" s="30">
        <v>2</v>
      </c>
      <c r="K2038" t="s">
        <v>460</v>
      </c>
      <c r="M2038" s="2">
        <v>490</v>
      </c>
    </row>
    <row r="2039" spans="2:13" ht="12.75">
      <c r="B2039" s="149">
        <v>2800</v>
      </c>
      <c r="C2039" s="1" t="s">
        <v>880</v>
      </c>
      <c r="D2039" s="20" t="s">
        <v>24</v>
      </c>
      <c r="E2039" s="1" t="s">
        <v>24</v>
      </c>
      <c r="F2039" s="101" t="s">
        <v>881</v>
      </c>
      <c r="G2039" s="38" t="s">
        <v>186</v>
      </c>
      <c r="H2039" s="7">
        <f t="shared" si="77"/>
        <v>-74300</v>
      </c>
      <c r="I2039" s="30">
        <v>5.6</v>
      </c>
      <c r="K2039" t="s">
        <v>460</v>
      </c>
      <c r="M2039" s="2">
        <v>490</v>
      </c>
    </row>
    <row r="2040" spans="1:13" s="23" customFormat="1" ht="12.75">
      <c r="A2040" s="20"/>
      <c r="B2040" s="323">
        <v>500</v>
      </c>
      <c r="C2040" s="20" t="s">
        <v>882</v>
      </c>
      <c r="D2040" s="20" t="s">
        <v>89</v>
      </c>
      <c r="E2040" s="20" t="s">
        <v>89</v>
      </c>
      <c r="F2040" s="100" t="s">
        <v>883</v>
      </c>
      <c r="G2040" s="38" t="s">
        <v>186</v>
      </c>
      <c r="H2040" s="37">
        <f t="shared" si="77"/>
        <v>-74800</v>
      </c>
      <c r="I2040" s="81">
        <f>+B2040/M2040</f>
        <v>1.0204081632653061</v>
      </c>
      <c r="K2040" s="23" t="s">
        <v>666</v>
      </c>
      <c r="M2040" s="2">
        <v>490</v>
      </c>
    </row>
    <row r="2041" spans="1:13" s="23" customFormat="1" ht="12.75">
      <c r="A2041" s="20"/>
      <c r="B2041" s="323">
        <v>1500</v>
      </c>
      <c r="C2041" s="20" t="s">
        <v>884</v>
      </c>
      <c r="D2041" s="20" t="s">
        <v>89</v>
      </c>
      <c r="E2041" s="20" t="s">
        <v>89</v>
      </c>
      <c r="F2041" s="100" t="s">
        <v>883</v>
      </c>
      <c r="G2041" s="38" t="s">
        <v>193</v>
      </c>
      <c r="H2041" s="37">
        <f t="shared" si="77"/>
        <v>-76300</v>
      </c>
      <c r="I2041" s="81">
        <f>+B2041/M2041</f>
        <v>3.061224489795918</v>
      </c>
      <c r="K2041" s="23" t="s">
        <v>666</v>
      </c>
      <c r="M2041" s="2">
        <v>490</v>
      </c>
    </row>
    <row r="2042" spans="2:13" ht="12.75">
      <c r="B2042" s="149">
        <v>15000</v>
      </c>
      <c r="C2042" s="1" t="s">
        <v>870</v>
      </c>
      <c r="D2042" s="20" t="s">
        <v>24</v>
      </c>
      <c r="E2042" s="1" t="s">
        <v>24</v>
      </c>
      <c r="F2042" s="101" t="s">
        <v>885</v>
      </c>
      <c r="G2042" s="38" t="s">
        <v>447</v>
      </c>
      <c r="H2042" s="37">
        <f t="shared" si="77"/>
        <v>-91300</v>
      </c>
      <c r="I2042" s="30">
        <v>30</v>
      </c>
      <c r="K2042" t="s">
        <v>460</v>
      </c>
      <c r="M2042" s="2">
        <v>490</v>
      </c>
    </row>
    <row r="2043" spans="1:13" s="23" customFormat="1" ht="12.75">
      <c r="A2043" s="20"/>
      <c r="B2043" s="323">
        <v>14000</v>
      </c>
      <c r="C2043" s="20" t="s">
        <v>886</v>
      </c>
      <c r="D2043" s="20" t="s">
        <v>89</v>
      </c>
      <c r="E2043" s="20" t="s">
        <v>89</v>
      </c>
      <c r="F2043" s="100" t="s">
        <v>887</v>
      </c>
      <c r="G2043" s="38" t="s">
        <v>242</v>
      </c>
      <c r="H2043" s="37">
        <f t="shared" si="77"/>
        <v>-105300</v>
      </c>
      <c r="I2043" s="81">
        <f>+B2043/M2043</f>
        <v>28.571428571428573</v>
      </c>
      <c r="K2043" s="23" t="s">
        <v>666</v>
      </c>
      <c r="M2043" s="2">
        <v>490</v>
      </c>
    </row>
    <row r="2044" spans="1:13" s="23" customFormat="1" ht="12.75">
      <c r="A2044" s="20"/>
      <c r="B2044" s="323">
        <v>8000</v>
      </c>
      <c r="C2044" s="20" t="s">
        <v>888</v>
      </c>
      <c r="D2044" s="20" t="s">
        <v>89</v>
      </c>
      <c r="E2044" s="20" t="s">
        <v>89</v>
      </c>
      <c r="F2044" s="100" t="s">
        <v>889</v>
      </c>
      <c r="G2044" s="38" t="s">
        <v>242</v>
      </c>
      <c r="H2044" s="37">
        <f t="shared" si="77"/>
        <v>-113300</v>
      </c>
      <c r="I2044" s="81">
        <f>+B2044/M2044</f>
        <v>16.3265306122449</v>
      </c>
      <c r="K2044" s="23" t="s">
        <v>666</v>
      </c>
      <c r="M2044" s="2">
        <v>490</v>
      </c>
    </row>
    <row r="2045" spans="1:13" s="23" customFormat="1" ht="12.75">
      <c r="A2045" s="20"/>
      <c r="B2045" s="323">
        <v>1000</v>
      </c>
      <c r="C2045" s="20" t="s">
        <v>890</v>
      </c>
      <c r="D2045" s="20" t="s">
        <v>89</v>
      </c>
      <c r="E2045" s="20" t="s">
        <v>89</v>
      </c>
      <c r="F2045" s="100" t="s">
        <v>891</v>
      </c>
      <c r="G2045" s="38" t="s">
        <v>286</v>
      </c>
      <c r="H2045" s="37">
        <f t="shared" si="77"/>
        <v>-114300</v>
      </c>
      <c r="I2045" s="81">
        <f>+B2045/M2045</f>
        <v>2.0408163265306123</v>
      </c>
      <c r="K2045" s="23" t="s">
        <v>666</v>
      </c>
      <c r="M2045" s="2">
        <v>490</v>
      </c>
    </row>
    <row r="2046" spans="1:13" s="23" customFormat="1" ht="12.75">
      <c r="A2046" s="20"/>
      <c r="B2046" s="323">
        <v>300</v>
      </c>
      <c r="C2046" s="20" t="s">
        <v>892</v>
      </c>
      <c r="D2046" s="20" t="s">
        <v>89</v>
      </c>
      <c r="E2046" s="20" t="s">
        <v>89</v>
      </c>
      <c r="F2046" s="100" t="s">
        <v>891</v>
      </c>
      <c r="G2046" s="38" t="s">
        <v>893</v>
      </c>
      <c r="H2046" s="37">
        <f t="shared" si="77"/>
        <v>-114600</v>
      </c>
      <c r="I2046" s="81">
        <f>+B2046/M2046</f>
        <v>0.6122448979591837</v>
      </c>
      <c r="K2046" s="23" t="s">
        <v>666</v>
      </c>
      <c r="M2046" s="2">
        <v>490</v>
      </c>
    </row>
    <row r="2047" spans="2:13" ht="12.75">
      <c r="B2047" s="149">
        <v>1000</v>
      </c>
      <c r="C2047" s="1" t="s">
        <v>894</v>
      </c>
      <c r="D2047" s="20" t="s">
        <v>24</v>
      </c>
      <c r="E2047" s="1" t="s">
        <v>24</v>
      </c>
      <c r="F2047" s="101" t="s">
        <v>895</v>
      </c>
      <c r="G2047" s="38" t="s">
        <v>286</v>
      </c>
      <c r="H2047" s="37">
        <f t="shared" si="77"/>
        <v>-115600</v>
      </c>
      <c r="I2047" s="30">
        <v>2</v>
      </c>
      <c r="K2047" t="s">
        <v>460</v>
      </c>
      <c r="M2047" s="2">
        <v>490</v>
      </c>
    </row>
    <row r="2048" spans="2:13" ht="12.75">
      <c r="B2048" s="149">
        <v>1000</v>
      </c>
      <c r="C2048" s="20" t="s">
        <v>896</v>
      </c>
      <c r="D2048" s="20" t="s">
        <v>24</v>
      </c>
      <c r="E2048" s="1" t="s">
        <v>24</v>
      </c>
      <c r="F2048" s="101" t="s">
        <v>897</v>
      </c>
      <c r="G2048" s="38" t="s">
        <v>286</v>
      </c>
      <c r="H2048" s="37">
        <f t="shared" si="77"/>
        <v>-116600</v>
      </c>
      <c r="I2048" s="30">
        <v>2</v>
      </c>
      <c r="K2048" t="s">
        <v>460</v>
      </c>
      <c r="M2048" s="2">
        <v>490</v>
      </c>
    </row>
    <row r="2049" spans="2:13" ht="12.75">
      <c r="B2049" s="149">
        <v>2800</v>
      </c>
      <c r="C2049" s="1" t="s">
        <v>880</v>
      </c>
      <c r="D2049" s="20" t="s">
        <v>24</v>
      </c>
      <c r="E2049" s="1" t="s">
        <v>24</v>
      </c>
      <c r="F2049" s="101" t="s">
        <v>898</v>
      </c>
      <c r="G2049" s="38" t="s">
        <v>325</v>
      </c>
      <c r="H2049" s="37">
        <f t="shared" si="77"/>
        <v>-119400</v>
      </c>
      <c r="I2049" s="30">
        <v>5.6</v>
      </c>
      <c r="K2049" t="s">
        <v>460</v>
      </c>
      <c r="M2049" s="2">
        <v>490</v>
      </c>
    </row>
    <row r="2050" spans="1:13" s="23" customFormat="1" ht="12.75">
      <c r="A2050" s="20"/>
      <c r="B2050" s="323">
        <v>320</v>
      </c>
      <c r="C2050" s="20" t="s">
        <v>899</v>
      </c>
      <c r="D2050" s="20" t="s">
        <v>89</v>
      </c>
      <c r="E2050" s="20" t="s">
        <v>89</v>
      </c>
      <c r="F2050" s="100" t="s">
        <v>900</v>
      </c>
      <c r="G2050" s="38" t="s">
        <v>327</v>
      </c>
      <c r="H2050" s="37">
        <f t="shared" si="77"/>
        <v>-119720</v>
      </c>
      <c r="I2050" s="81">
        <f>+B2050/M2050</f>
        <v>0.6530612244897959</v>
      </c>
      <c r="K2050" s="23" t="s">
        <v>688</v>
      </c>
      <c r="M2050" s="2">
        <v>490</v>
      </c>
    </row>
    <row r="2051" spans="1:13" s="23" customFormat="1" ht="12.75">
      <c r="A2051" s="20"/>
      <c r="B2051" s="323">
        <v>4500</v>
      </c>
      <c r="C2051" s="20" t="s">
        <v>901</v>
      </c>
      <c r="D2051" s="20" t="s">
        <v>89</v>
      </c>
      <c r="E2051" s="20" t="s">
        <v>89</v>
      </c>
      <c r="F2051" s="100" t="s">
        <v>902</v>
      </c>
      <c r="G2051" s="38" t="s">
        <v>327</v>
      </c>
      <c r="H2051" s="37">
        <f t="shared" si="77"/>
        <v>-124220</v>
      </c>
      <c r="I2051" s="81">
        <f>+B2051/M2051</f>
        <v>9.183673469387756</v>
      </c>
      <c r="K2051" s="23" t="s">
        <v>666</v>
      </c>
      <c r="M2051" s="2">
        <v>490</v>
      </c>
    </row>
    <row r="2052" spans="2:13" ht="12.75">
      <c r="B2052" s="149">
        <v>15000</v>
      </c>
      <c r="C2052" s="1" t="s">
        <v>870</v>
      </c>
      <c r="D2052" s="20" t="s">
        <v>24</v>
      </c>
      <c r="E2052" s="1" t="s">
        <v>24</v>
      </c>
      <c r="F2052" s="101" t="s">
        <v>903</v>
      </c>
      <c r="G2052" s="35" t="s">
        <v>327</v>
      </c>
      <c r="H2052" s="37">
        <f t="shared" si="77"/>
        <v>-139220</v>
      </c>
      <c r="I2052" s="30">
        <v>30</v>
      </c>
      <c r="K2052" t="s">
        <v>460</v>
      </c>
      <c r="M2052" s="2">
        <v>490</v>
      </c>
    </row>
    <row r="2053" spans="2:13" ht="12.75">
      <c r="B2053" s="149">
        <v>500</v>
      </c>
      <c r="C2053" s="1" t="s">
        <v>904</v>
      </c>
      <c r="D2053" s="20" t="s">
        <v>24</v>
      </c>
      <c r="E2053" s="1" t="s">
        <v>24</v>
      </c>
      <c r="F2053" s="101" t="s">
        <v>905</v>
      </c>
      <c r="G2053" s="35" t="s">
        <v>331</v>
      </c>
      <c r="H2053" s="37">
        <f t="shared" si="77"/>
        <v>-139720</v>
      </c>
      <c r="I2053" s="30">
        <v>1</v>
      </c>
      <c r="K2053" t="s">
        <v>460</v>
      </c>
      <c r="M2053" s="2">
        <v>490</v>
      </c>
    </row>
    <row r="2054" spans="2:13" ht="12.75">
      <c r="B2054" s="149">
        <v>2400</v>
      </c>
      <c r="C2054" s="1" t="s">
        <v>906</v>
      </c>
      <c r="D2054" s="20" t="s">
        <v>24</v>
      </c>
      <c r="E2054" s="1" t="s">
        <v>24</v>
      </c>
      <c r="F2054" s="101" t="s">
        <v>907</v>
      </c>
      <c r="G2054" s="35" t="s">
        <v>335</v>
      </c>
      <c r="H2054" s="37">
        <f t="shared" si="77"/>
        <v>-142120</v>
      </c>
      <c r="I2054" s="30">
        <v>4.8</v>
      </c>
      <c r="K2054" t="s">
        <v>460</v>
      </c>
      <c r="M2054" s="2">
        <v>490</v>
      </c>
    </row>
    <row r="2055" spans="1:13" s="75" customFormat="1" ht="12.75">
      <c r="A2055" s="1"/>
      <c r="B2055" s="149">
        <v>1300</v>
      </c>
      <c r="C2055" s="1" t="s">
        <v>867</v>
      </c>
      <c r="D2055" s="20" t="s">
        <v>24</v>
      </c>
      <c r="E2055" s="1" t="s">
        <v>24</v>
      </c>
      <c r="F2055" s="101" t="s">
        <v>907</v>
      </c>
      <c r="G2055" s="35" t="s">
        <v>335</v>
      </c>
      <c r="H2055" s="37">
        <f t="shared" si="77"/>
        <v>-143420</v>
      </c>
      <c r="I2055" s="30">
        <v>2.6</v>
      </c>
      <c r="J2055"/>
      <c r="K2055" t="s">
        <v>460</v>
      </c>
      <c r="L2055"/>
      <c r="M2055" s="2">
        <v>490</v>
      </c>
    </row>
    <row r="2056" spans="1:13" s="23" customFormat="1" ht="12.75">
      <c r="A2056" s="20"/>
      <c r="B2056" s="323">
        <v>19260</v>
      </c>
      <c r="C2056" s="20" t="s">
        <v>908</v>
      </c>
      <c r="D2056" s="20" t="s">
        <v>89</v>
      </c>
      <c r="E2056" s="20" t="s">
        <v>89</v>
      </c>
      <c r="F2056" s="100" t="s">
        <v>909</v>
      </c>
      <c r="G2056" s="38" t="s">
        <v>335</v>
      </c>
      <c r="H2056" s="37">
        <f t="shared" si="77"/>
        <v>-162680</v>
      </c>
      <c r="I2056" s="81">
        <f>+B2056/M2056</f>
        <v>39.30612244897959</v>
      </c>
      <c r="K2056" s="23" t="s">
        <v>688</v>
      </c>
      <c r="M2056" s="2">
        <v>490</v>
      </c>
    </row>
    <row r="2057" spans="1:13" s="23" customFormat="1" ht="12.75">
      <c r="A2057" s="20"/>
      <c r="B2057" s="323">
        <v>5200</v>
      </c>
      <c r="C2057" s="20" t="s">
        <v>910</v>
      </c>
      <c r="D2057" s="20" t="s">
        <v>89</v>
      </c>
      <c r="E2057" s="20" t="s">
        <v>89</v>
      </c>
      <c r="F2057" s="100" t="s">
        <v>909</v>
      </c>
      <c r="G2057" s="38" t="s">
        <v>335</v>
      </c>
      <c r="H2057" s="37">
        <f t="shared" si="77"/>
        <v>-167880</v>
      </c>
      <c r="I2057" s="81">
        <f>+B2057/M2057</f>
        <v>10.612244897959183</v>
      </c>
      <c r="K2057" s="23" t="s">
        <v>688</v>
      </c>
      <c r="M2057" s="2">
        <v>490</v>
      </c>
    </row>
    <row r="2058" spans="1:13" s="23" customFormat="1" ht="12.75">
      <c r="A2058" s="20"/>
      <c r="B2058" s="323">
        <v>2800</v>
      </c>
      <c r="C2058" s="20" t="s">
        <v>911</v>
      </c>
      <c r="D2058" s="20" t="s">
        <v>89</v>
      </c>
      <c r="E2058" s="20" t="s">
        <v>89</v>
      </c>
      <c r="F2058" s="100" t="s">
        <v>912</v>
      </c>
      <c r="G2058" s="39" t="s">
        <v>335</v>
      </c>
      <c r="H2058" s="37">
        <f t="shared" si="77"/>
        <v>-170680</v>
      </c>
      <c r="I2058" s="81">
        <f>+B2058/M2058</f>
        <v>5.714285714285714</v>
      </c>
      <c r="K2058" s="23" t="s">
        <v>666</v>
      </c>
      <c r="M2058" s="2">
        <v>490</v>
      </c>
    </row>
    <row r="2059" spans="1:13" ht="12.75">
      <c r="A2059" s="19"/>
      <c r="B2059" s="269">
        <f>SUM(B2021:B2058)</f>
        <v>170680</v>
      </c>
      <c r="C2059" s="19"/>
      <c r="D2059" s="19"/>
      <c r="E2059" s="19" t="s">
        <v>89</v>
      </c>
      <c r="F2059" s="98"/>
      <c r="G2059" s="26"/>
      <c r="H2059" s="73">
        <v>0</v>
      </c>
      <c r="I2059" s="74">
        <f>+B2059/M2059</f>
        <v>348.3265306122449</v>
      </c>
      <c r="J2059" s="75"/>
      <c r="K2059" s="75"/>
      <c r="L2059" s="75"/>
      <c r="M2059" s="2">
        <v>490</v>
      </c>
    </row>
    <row r="2060" spans="2:13" ht="12.75">
      <c r="B2060" s="149"/>
      <c r="H2060" s="7">
        <f t="shared" si="77"/>
        <v>0</v>
      </c>
      <c r="I2060" s="30">
        <f>+B2060/M2060</f>
        <v>0</v>
      </c>
      <c r="M2060" s="2">
        <v>490</v>
      </c>
    </row>
    <row r="2061" spans="2:13" ht="12.75">
      <c r="B2061" s="149"/>
      <c r="H2061" s="7">
        <f t="shared" si="77"/>
        <v>0</v>
      </c>
      <c r="I2061" s="30">
        <f aca="true" t="shared" si="78" ref="I2061:I2091">+B2061/M2061</f>
        <v>0</v>
      </c>
      <c r="M2061" s="2">
        <v>490</v>
      </c>
    </row>
    <row r="2062" spans="2:13" ht="12.75">
      <c r="B2062" s="323">
        <v>500</v>
      </c>
      <c r="C2062" s="78" t="s">
        <v>100</v>
      </c>
      <c r="D2062" s="20" t="s">
        <v>24</v>
      </c>
      <c r="E2062" s="78" t="s">
        <v>913</v>
      </c>
      <c r="F2062" s="101" t="s">
        <v>914</v>
      </c>
      <c r="G2062" s="39" t="s">
        <v>419</v>
      </c>
      <c r="H2062" s="7">
        <f t="shared" si="77"/>
        <v>-500</v>
      </c>
      <c r="I2062" s="30">
        <f t="shared" si="78"/>
        <v>1.0204081632653061</v>
      </c>
      <c r="K2062" t="s">
        <v>460</v>
      </c>
      <c r="M2062" s="2">
        <v>490</v>
      </c>
    </row>
    <row r="2063" spans="2:13" ht="12.75">
      <c r="B2063" s="149">
        <v>1300</v>
      </c>
      <c r="C2063" s="1" t="s">
        <v>100</v>
      </c>
      <c r="D2063" s="20" t="s">
        <v>24</v>
      </c>
      <c r="E2063" s="1" t="s">
        <v>913</v>
      </c>
      <c r="F2063" s="101" t="s">
        <v>915</v>
      </c>
      <c r="G2063" s="35" t="s">
        <v>31</v>
      </c>
      <c r="H2063" s="7">
        <f t="shared" si="77"/>
        <v>-1800</v>
      </c>
      <c r="I2063" s="30">
        <f t="shared" si="78"/>
        <v>2.6530612244897958</v>
      </c>
      <c r="K2063" t="s">
        <v>460</v>
      </c>
      <c r="M2063" s="2">
        <v>490</v>
      </c>
    </row>
    <row r="2064" spans="2:13" ht="12.75">
      <c r="B2064" s="149">
        <v>1700</v>
      </c>
      <c r="C2064" s="1" t="s">
        <v>100</v>
      </c>
      <c r="D2064" s="20" t="s">
        <v>24</v>
      </c>
      <c r="E2064" s="1" t="s">
        <v>913</v>
      </c>
      <c r="F2064" s="101" t="s">
        <v>916</v>
      </c>
      <c r="G2064" s="35" t="s">
        <v>166</v>
      </c>
      <c r="H2064" s="7">
        <f t="shared" si="77"/>
        <v>-3500</v>
      </c>
      <c r="I2064" s="30">
        <f t="shared" si="78"/>
        <v>3.4693877551020407</v>
      </c>
      <c r="K2064" t="s">
        <v>460</v>
      </c>
      <c r="M2064" s="2">
        <v>490</v>
      </c>
    </row>
    <row r="2065" spans="2:13" ht="12.75">
      <c r="B2065" s="149">
        <v>800</v>
      </c>
      <c r="C2065" s="1" t="s">
        <v>100</v>
      </c>
      <c r="D2065" s="20" t="s">
        <v>24</v>
      </c>
      <c r="E2065" s="1" t="s">
        <v>913</v>
      </c>
      <c r="F2065" s="101" t="s">
        <v>917</v>
      </c>
      <c r="G2065" s="35" t="s">
        <v>186</v>
      </c>
      <c r="H2065" s="7">
        <f t="shared" si="77"/>
        <v>-4300</v>
      </c>
      <c r="I2065" s="30">
        <f t="shared" si="78"/>
        <v>1.6326530612244898</v>
      </c>
      <c r="K2065" t="s">
        <v>460</v>
      </c>
      <c r="M2065" s="2">
        <v>490</v>
      </c>
    </row>
    <row r="2066" spans="2:13" ht="12.75">
      <c r="B2066" s="149">
        <v>2500</v>
      </c>
      <c r="C2066" s="1" t="s">
        <v>100</v>
      </c>
      <c r="D2066" s="20" t="s">
        <v>24</v>
      </c>
      <c r="E2066" s="1" t="s">
        <v>913</v>
      </c>
      <c r="F2066" s="101" t="s">
        <v>918</v>
      </c>
      <c r="G2066" s="35" t="s">
        <v>186</v>
      </c>
      <c r="H2066" s="7">
        <f t="shared" si="77"/>
        <v>-6800</v>
      </c>
      <c r="I2066" s="30">
        <f t="shared" si="78"/>
        <v>5.1020408163265305</v>
      </c>
      <c r="K2066" t="s">
        <v>460</v>
      </c>
      <c r="M2066" s="2">
        <v>490</v>
      </c>
    </row>
    <row r="2067" spans="2:13" ht="12.75">
      <c r="B2067" s="149">
        <v>800</v>
      </c>
      <c r="C2067" s="1" t="s">
        <v>100</v>
      </c>
      <c r="D2067" s="20" t="s">
        <v>24</v>
      </c>
      <c r="E2067" s="1" t="s">
        <v>913</v>
      </c>
      <c r="F2067" s="101" t="s">
        <v>919</v>
      </c>
      <c r="G2067" s="35" t="s">
        <v>193</v>
      </c>
      <c r="H2067" s="7">
        <f t="shared" si="77"/>
        <v>-7600</v>
      </c>
      <c r="I2067" s="30">
        <f t="shared" si="78"/>
        <v>1.6326530612244898</v>
      </c>
      <c r="K2067" t="s">
        <v>460</v>
      </c>
      <c r="M2067" s="2">
        <v>490</v>
      </c>
    </row>
    <row r="2068" spans="2:13" ht="12.75">
      <c r="B2068" s="149">
        <v>800</v>
      </c>
      <c r="C2068" s="1" t="s">
        <v>100</v>
      </c>
      <c r="D2068" s="20" t="s">
        <v>24</v>
      </c>
      <c r="E2068" s="1" t="s">
        <v>913</v>
      </c>
      <c r="F2068" s="101" t="s">
        <v>920</v>
      </c>
      <c r="G2068" s="35" t="s">
        <v>193</v>
      </c>
      <c r="H2068" s="7">
        <f t="shared" si="77"/>
        <v>-8400</v>
      </c>
      <c r="I2068" s="30">
        <f t="shared" si="78"/>
        <v>1.6326530612244898</v>
      </c>
      <c r="K2068" t="s">
        <v>460</v>
      </c>
      <c r="M2068" s="2">
        <v>490</v>
      </c>
    </row>
    <row r="2069" spans="2:13" ht="12.75">
      <c r="B2069" s="149">
        <v>800</v>
      </c>
      <c r="C2069" s="1" t="s">
        <v>100</v>
      </c>
      <c r="D2069" s="20" t="s">
        <v>24</v>
      </c>
      <c r="E2069" s="1" t="s">
        <v>913</v>
      </c>
      <c r="F2069" s="101" t="s">
        <v>921</v>
      </c>
      <c r="G2069" s="35" t="s">
        <v>447</v>
      </c>
      <c r="H2069" s="7">
        <f t="shared" si="77"/>
        <v>-9200</v>
      </c>
      <c r="I2069" s="30">
        <f t="shared" si="78"/>
        <v>1.6326530612244898</v>
      </c>
      <c r="K2069" t="s">
        <v>460</v>
      </c>
      <c r="M2069" s="2">
        <v>490</v>
      </c>
    </row>
    <row r="2070" spans="2:13" ht="12.75">
      <c r="B2070" s="149">
        <v>1200</v>
      </c>
      <c r="C2070" s="1" t="s">
        <v>100</v>
      </c>
      <c r="D2070" s="20" t="s">
        <v>24</v>
      </c>
      <c r="E2070" s="1" t="s">
        <v>913</v>
      </c>
      <c r="F2070" s="101" t="s">
        <v>922</v>
      </c>
      <c r="G2070" s="35" t="s">
        <v>242</v>
      </c>
      <c r="H2070" s="7">
        <f t="shared" si="77"/>
        <v>-10400</v>
      </c>
      <c r="I2070" s="30">
        <f t="shared" si="78"/>
        <v>2.4489795918367347</v>
      </c>
      <c r="K2070" t="s">
        <v>460</v>
      </c>
      <c r="M2070" s="2">
        <v>490</v>
      </c>
    </row>
    <row r="2071" spans="2:13" ht="12.75">
      <c r="B2071" s="149">
        <v>1600</v>
      </c>
      <c r="C2071" s="1" t="s">
        <v>100</v>
      </c>
      <c r="D2071" s="20" t="s">
        <v>24</v>
      </c>
      <c r="E2071" s="1" t="s">
        <v>913</v>
      </c>
      <c r="F2071" s="101" t="s">
        <v>923</v>
      </c>
      <c r="G2071" s="35" t="s">
        <v>242</v>
      </c>
      <c r="H2071" s="7">
        <f t="shared" si="77"/>
        <v>-12000</v>
      </c>
      <c r="I2071" s="30">
        <f t="shared" si="78"/>
        <v>3.2653061224489797</v>
      </c>
      <c r="K2071" t="s">
        <v>460</v>
      </c>
      <c r="M2071" s="2">
        <v>490</v>
      </c>
    </row>
    <row r="2072" spans="2:13" ht="12.75">
      <c r="B2072" s="149">
        <v>1000</v>
      </c>
      <c r="C2072" s="1" t="s">
        <v>100</v>
      </c>
      <c r="D2072" s="20" t="s">
        <v>24</v>
      </c>
      <c r="E2072" s="1" t="s">
        <v>913</v>
      </c>
      <c r="F2072" s="101" t="s">
        <v>924</v>
      </c>
      <c r="G2072" s="35" t="s">
        <v>244</v>
      </c>
      <c r="H2072" s="7">
        <f t="shared" si="77"/>
        <v>-13000</v>
      </c>
      <c r="I2072" s="30">
        <f t="shared" si="78"/>
        <v>2.0408163265306123</v>
      </c>
      <c r="K2072" t="s">
        <v>460</v>
      </c>
      <c r="M2072" s="2">
        <v>490</v>
      </c>
    </row>
    <row r="2073" spans="2:13" ht="12.75">
      <c r="B2073" s="149">
        <v>1000</v>
      </c>
      <c r="C2073" s="1" t="s">
        <v>100</v>
      </c>
      <c r="D2073" s="20" t="s">
        <v>24</v>
      </c>
      <c r="E2073" s="1" t="s">
        <v>913</v>
      </c>
      <c r="F2073" s="101" t="s">
        <v>925</v>
      </c>
      <c r="G2073" s="35" t="s">
        <v>50</v>
      </c>
      <c r="H2073" s="7">
        <f t="shared" si="77"/>
        <v>-14000</v>
      </c>
      <c r="I2073" s="30">
        <f t="shared" si="78"/>
        <v>2.0408163265306123</v>
      </c>
      <c r="K2073" t="s">
        <v>460</v>
      </c>
      <c r="M2073" s="2">
        <v>490</v>
      </c>
    </row>
    <row r="2074" spans="2:13" ht="12.75">
      <c r="B2074" s="149">
        <v>1600</v>
      </c>
      <c r="C2074" s="1" t="s">
        <v>100</v>
      </c>
      <c r="D2074" s="20" t="s">
        <v>24</v>
      </c>
      <c r="E2074" s="1" t="s">
        <v>913</v>
      </c>
      <c r="F2074" s="101" t="s">
        <v>926</v>
      </c>
      <c r="G2074" s="35" t="s">
        <v>250</v>
      </c>
      <c r="H2074" s="7">
        <f t="shared" si="77"/>
        <v>-15600</v>
      </c>
      <c r="I2074" s="30">
        <f t="shared" si="78"/>
        <v>3.2653061224489797</v>
      </c>
      <c r="K2074" t="s">
        <v>460</v>
      </c>
      <c r="M2074" s="2">
        <v>490</v>
      </c>
    </row>
    <row r="2075" spans="2:13" ht="12.75">
      <c r="B2075" s="149">
        <v>1200</v>
      </c>
      <c r="C2075" s="1" t="s">
        <v>100</v>
      </c>
      <c r="D2075" s="20" t="s">
        <v>24</v>
      </c>
      <c r="E2075" s="1" t="s">
        <v>913</v>
      </c>
      <c r="F2075" s="101" t="s">
        <v>927</v>
      </c>
      <c r="G2075" s="35" t="s">
        <v>286</v>
      </c>
      <c r="H2075" s="7">
        <f t="shared" si="77"/>
        <v>-16800</v>
      </c>
      <c r="I2075" s="30">
        <f t="shared" si="78"/>
        <v>2.4489795918367347</v>
      </c>
      <c r="K2075" t="s">
        <v>460</v>
      </c>
      <c r="M2075" s="2">
        <v>490</v>
      </c>
    </row>
    <row r="2076" spans="2:13" ht="12.75">
      <c r="B2076" s="149">
        <v>3000</v>
      </c>
      <c r="C2076" s="1" t="s">
        <v>100</v>
      </c>
      <c r="D2076" s="20" t="s">
        <v>24</v>
      </c>
      <c r="E2076" s="1" t="s">
        <v>913</v>
      </c>
      <c r="F2076" s="101" t="s">
        <v>928</v>
      </c>
      <c r="G2076" s="35" t="s">
        <v>286</v>
      </c>
      <c r="H2076" s="7">
        <f t="shared" si="77"/>
        <v>-19800</v>
      </c>
      <c r="I2076" s="30">
        <f t="shared" si="78"/>
        <v>6.122448979591836</v>
      </c>
      <c r="K2076" t="s">
        <v>460</v>
      </c>
      <c r="M2076" s="2">
        <v>490</v>
      </c>
    </row>
    <row r="2077" spans="2:13" ht="12.75">
      <c r="B2077" s="149">
        <v>1200</v>
      </c>
      <c r="C2077" s="1" t="s">
        <v>100</v>
      </c>
      <c r="D2077" s="20" t="s">
        <v>24</v>
      </c>
      <c r="E2077" s="1" t="s">
        <v>913</v>
      </c>
      <c r="F2077" s="101" t="s">
        <v>929</v>
      </c>
      <c r="G2077" s="35" t="s">
        <v>286</v>
      </c>
      <c r="H2077" s="7">
        <f t="shared" si="77"/>
        <v>-21000</v>
      </c>
      <c r="I2077" s="30">
        <f t="shared" si="78"/>
        <v>2.4489795918367347</v>
      </c>
      <c r="K2077" t="s">
        <v>460</v>
      </c>
      <c r="M2077" s="2">
        <v>490</v>
      </c>
    </row>
    <row r="2078" spans="2:13" ht="12.75">
      <c r="B2078" s="149">
        <v>2000</v>
      </c>
      <c r="C2078" s="1" t="s">
        <v>100</v>
      </c>
      <c r="D2078" s="20" t="s">
        <v>24</v>
      </c>
      <c r="E2078" s="1" t="s">
        <v>913</v>
      </c>
      <c r="F2078" s="101" t="s">
        <v>930</v>
      </c>
      <c r="G2078" s="35" t="s">
        <v>288</v>
      </c>
      <c r="H2078" s="7">
        <f t="shared" si="77"/>
        <v>-23000</v>
      </c>
      <c r="I2078" s="30">
        <f t="shared" si="78"/>
        <v>4.081632653061225</v>
      </c>
      <c r="K2078" t="s">
        <v>460</v>
      </c>
      <c r="M2078" s="2">
        <v>490</v>
      </c>
    </row>
    <row r="2079" spans="2:13" ht="12.75">
      <c r="B2079" s="149">
        <v>3500</v>
      </c>
      <c r="C2079" s="1" t="s">
        <v>100</v>
      </c>
      <c r="D2079" s="20" t="s">
        <v>24</v>
      </c>
      <c r="E2079" s="1" t="s">
        <v>913</v>
      </c>
      <c r="F2079" s="101" t="s">
        <v>931</v>
      </c>
      <c r="G2079" s="35" t="s">
        <v>288</v>
      </c>
      <c r="H2079" s="7">
        <f t="shared" si="77"/>
        <v>-26500</v>
      </c>
      <c r="I2079" s="30">
        <f t="shared" si="78"/>
        <v>7.142857142857143</v>
      </c>
      <c r="K2079" t="s">
        <v>460</v>
      </c>
      <c r="M2079" s="2">
        <v>490</v>
      </c>
    </row>
    <row r="2080" spans="2:13" ht="12.75">
      <c r="B2080" s="149">
        <v>800</v>
      </c>
      <c r="C2080" s="1" t="s">
        <v>100</v>
      </c>
      <c r="D2080" s="20" t="s">
        <v>24</v>
      </c>
      <c r="E2080" s="1" t="s">
        <v>913</v>
      </c>
      <c r="F2080" s="101" t="s">
        <v>932</v>
      </c>
      <c r="G2080" s="35" t="s">
        <v>301</v>
      </c>
      <c r="H2080" s="7">
        <f t="shared" si="77"/>
        <v>-27300</v>
      </c>
      <c r="I2080" s="30">
        <f t="shared" si="78"/>
        <v>1.6326530612244898</v>
      </c>
      <c r="K2080" t="s">
        <v>460</v>
      </c>
      <c r="M2080" s="2">
        <v>490</v>
      </c>
    </row>
    <row r="2081" spans="2:13" ht="12.75">
      <c r="B2081" s="149">
        <v>1000</v>
      </c>
      <c r="C2081" s="1" t="s">
        <v>100</v>
      </c>
      <c r="D2081" s="20" t="s">
        <v>24</v>
      </c>
      <c r="E2081" s="1" t="s">
        <v>913</v>
      </c>
      <c r="F2081" s="101" t="s">
        <v>933</v>
      </c>
      <c r="G2081" s="35" t="s">
        <v>301</v>
      </c>
      <c r="H2081" s="7">
        <f t="shared" si="77"/>
        <v>-28300</v>
      </c>
      <c r="I2081" s="30">
        <f t="shared" si="78"/>
        <v>2.0408163265306123</v>
      </c>
      <c r="K2081" t="s">
        <v>460</v>
      </c>
      <c r="M2081" s="2">
        <v>490</v>
      </c>
    </row>
    <row r="2082" spans="2:13" ht="12.75">
      <c r="B2082" s="149">
        <v>5800</v>
      </c>
      <c r="C2082" s="1" t="s">
        <v>100</v>
      </c>
      <c r="D2082" s="20" t="s">
        <v>24</v>
      </c>
      <c r="E2082" s="1" t="s">
        <v>913</v>
      </c>
      <c r="F2082" s="101" t="s">
        <v>934</v>
      </c>
      <c r="G2082" s="35" t="s">
        <v>301</v>
      </c>
      <c r="H2082" s="7">
        <f t="shared" si="77"/>
        <v>-34100</v>
      </c>
      <c r="I2082" s="30">
        <f t="shared" si="78"/>
        <v>11.83673469387755</v>
      </c>
      <c r="K2082" t="s">
        <v>460</v>
      </c>
      <c r="M2082" s="2">
        <v>490</v>
      </c>
    </row>
    <row r="2083" spans="2:13" ht="12.75">
      <c r="B2083" s="149">
        <v>2000</v>
      </c>
      <c r="C2083" s="1" t="s">
        <v>100</v>
      </c>
      <c r="D2083" s="20" t="s">
        <v>24</v>
      </c>
      <c r="E2083" s="1" t="s">
        <v>913</v>
      </c>
      <c r="F2083" s="101" t="s">
        <v>935</v>
      </c>
      <c r="G2083" s="35" t="s">
        <v>301</v>
      </c>
      <c r="H2083" s="7">
        <f t="shared" si="77"/>
        <v>-36100</v>
      </c>
      <c r="I2083" s="30">
        <f t="shared" si="78"/>
        <v>4.081632653061225</v>
      </c>
      <c r="K2083" t="s">
        <v>460</v>
      </c>
      <c r="M2083" s="2">
        <v>490</v>
      </c>
    </row>
    <row r="2084" spans="2:13" ht="12.75">
      <c r="B2084" s="149">
        <v>1600</v>
      </c>
      <c r="C2084" s="1" t="s">
        <v>100</v>
      </c>
      <c r="D2084" s="20" t="s">
        <v>24</v>
      </c>
      <c r="E2084" s="1" t="s">
        <v>913</v>
      </c>
      <c r="F2084" s="101" t="s">
        <v>936</v>
      </c>
      <c r="G2084" s="35" t="s">
        <v>327</v>
      </c>
      <c r="H2084" s="7">
        <f t="shared" si="77"/>
        <v>-37700</v>
      </c>
      <c r="I2084" s="30">
        <f t="shared" si="78"/>
        <v>3.2653061224489797</v>
      </c>
      <c r="K2084" t="s">
        <v>460</v>
      </c>
      <c r="M2084" s="2">
        <v>490</v>
      </c>
    </row>
    <row r="2085" spans="2:13" ht="12.75">
      <c r="B2085" s="149">
        <v>1000</v>
      </c>
      <c r="C2085" s="1" t="s">
        <v>100</v>
      </c>
      <c r="D2085" s="20" t="s">
        <v>24</v>
      </c>
      <c r="E2085" s="1" t="s">
        <v>913</v>
      </c>
      <c r="F2085" s="101" t="s">
        <v>937</v>
      </c>
      <c r="G2085" s="35" t="s">
        <v>327</v>
      </c>
      <c r="H2085" s="7">
        <f t="shared" si="77"/>
        <v>-38700</v>
      </c>
      <c r="I2085" s="30">
        <f t="shared" si="78"/>
        <v>2.0408163265306123</v>
      </c>
      <c r="K2085" t="s">
        <v>460</v>
      </c>
      <c r="M2085" s="2">
        <v>490</v>
      </c>
    </row>
    <row r="2086" spans="2:13" ht="12.75">
      <c r="B2086" s="149">
        <v>2000</v>
      </c>
      <c r="C2086" s="1" t="s">
        <v>100</v>
      </c>
      <c r="D2086" s="20" t="s">
        <v>24</v>
      </c>
      <c r="E2086" s="1" t="s">
        <v>913</v>
      </c>
      <c r="F2086" s="101" t="s">
        <v>938</v>
      </c>
      <c r="G2086" s="35" t="s">
        <v>331</v>
      </c>
      <c r="H2086" s="7">
        <f t="shared" si="77"/>
        <v>-40700</v>
      </c>
      <c r="I2086" s="30">
        <f t="shared" si="78"/>
        <v>4.081632653061225</v>
      </c>
      <c r="K2086" t="s">
        <v>460</v>
      </c>
      <c r="M2086" s="2">
        <v>490</v>
      </c>
    </row>
    <row r="2087" spans="2:13" ht="12.75">
      <c r="B2087" s="149">
        <v>1200</v>
      </c>
      <c r="C2087" s="1" t="s">
        <v>100</v>
      </c>
      <c r="D2087" s="20" t="s">
        <v>24</v>
      </c>
      <c r="E2087" s="1" t="s">
        <v>913</v>
      </c>
      <c r="F2087" s="101" t="s">
        <v>939</v>
      </c>
      <c r="G2087" s="35" t="s">
        <v>344</v>
      </c>
      <c r="H2087" s="7">
        <f t="shared" si="77"/>
        <v>-41900</v>
      </c>
      <c r="I2087" s="30">
        <f t="shared" si="78"/>
        <v>2.4489795918367347</v>
      </c>
      <c r="K2087" t="s">
        <v>460</v>
      </c>
      <c r="M2087" s="2">
        <v>490</v>
      </c>
    </row>
    <row r="2088" spans="2:13" ht="12.75">
      <c r="B2088" s="149">
        <v>1200</v>
      </c>
      <c r="C2088" s="1" t="s">
        <v>100</v>
      </c>
      <c r="D2088" s="20" t="s">
        <v>24</v>
      </c>
      <c r="E2088" s="1" t="s">
        <v>913</v>
      </c>
      <c r="F2088" s="101" t="s">
        <v>940</v>
      </c>
      <c r="G2088" s="35" t="s">
        <v>344</v>
      </c>
      <c r="H2088" s="7">
        <f t="shared" si="77"/>
        <v>-43100</v>
      </c>
      <c r="I2088" s="30">
        <f t="shared" si="78"/>
        <v>2.4489795918367347</v>
      </c>
      <c r="K2088" t="s">
        <v>460</v>
      </c>
      <c r="M2088" s="2">
        <v>490</v>
      </c>
    </row>
    <row r="2089" spans="2:13" ht="12.75">
      <c r="B2089" s="149">
        <v>2000</v>
      </c>
      <c r="C2089" s="1" t="s">
        <v>100</v>
      </c>
      <c r="D2089" s="20" t="s">
        <v>24</v>
      </c>
      <c r="E2089" s="1" t="s">
        <v>913</v>
      </c>
      <c r="F2089" s="101" t="s">
        <v>941</v>
      </c>
      <c r="G2089" s="35" t="s">
        <v>333</v>
      </c>
      <c r="H2089" s="7">
        <f t="shared" si="77"/>
        <v>-45100</v>
      </c>
      <c r="I2089" s="30">
        <f t="shared" si="78"/>
        <v>4.081632653061225</v>
      </c>
      <c r="K2089" t="s">
        <v>460</v>
      </c>
      <c r="M2089" s="2">
        <v>490</v>
      </c>
    </row>
    <row r="2090" spans="2:13" ht="12.75">
      <c r="B2090" s="149">
        <v>500</v>
      </c>
      <c r="C2090" s="1" t="s">
        <v>100</v>
      </c>
      <c r="D2090" s="20" t="s">
        <v>24</v>
      </c>
      <c r="E2090" s="1" t="s">
        <v>913</v>
      </c>
      <c r="F2090" s="101" t="s">
        <v>942</v>
      </c>
      <c r="G2090" s="35" t="s">
        <v>335</v>
      </c>
      <c r="H2090" s="7">
        <f t="shared" si="77"/>
        <v>-45600</v>
      </c>
      <c r="I2090" s="30">
        <f>+B2090/M2090</f>
        <v>1.0204081632653061</v>
      </c>
      <c r="K2090" t="s">
        <v>460</v>
      </c>
      <c r="M2090" s="2">
        <v>490</v>
      </c>
    </row>
    <row r="2091" spans="1:13" s="75" customFormat="1" ht="12.75">
      <c r="A2091" s="1"/>
      <c r="B2091" s="149">
        <v>1200</v>
      </c>
      <c r="C2091" s="1" t="s">
        <v>100</v>
      </c>
      <c r="D2091" s="20" t="s">
        <v>24</v>
      </c>
      <c r="E2091" s="1" t="s">
        <v>913</v>
      </c>
      <c r="F2091" s="101" t="s">
        <v>943</v>
      </c>
      <c r="G2091" s="35" t="s">
        <v>335</v>
      </c>
      <c r="H2091" s="7">
        <f t="shared" si="77"/>
        <v>-46800</v>
      </c>
      <c r="I2091" s="30">
        <f t="shared" si="78"/>
        <v>2.4489795918367347</v>
      </c>
      <c r="J2091"/>
      <c r="K2091" t="s">
        <v>460</v>
      </c>
      <c r="L2091"/>
      <c r="M2091" s="2">
        <v>490</v>
      </c>
    </row>
    <row r="2092" spans="1:13" ht="12.75">
      <c r="A2092" s="19"/>
      <c r="B2092" s="162">
        <f>SUM(B2062:B2091)</f>
        <v>46800</v>
      </c>
      <c r="C2092" s="19" t="s">
        <v>100</v>
      </c>
      <c r="D2092" s="19"/>
      <c r="E2092" s="19"/>
      <c r="F2092" s="98"/>
      <c r="G2092" s="26"/>
      <c r="H2092" s="73">
        <v>0</v>
      </c>
      <c r="I2092" s="74">
        <f>+B2092/M2092</f>
        <v>95.51020408163265</v>
      </c>
      <c r="J2092" s="75"/>
      <c r="K2092" s="75"/>
      <c r="L2092" s="75"/>
      <c r="M2092" s="2">
        <v>490</v>
      </c>
    </row>
    <row r="2093" spans="2:13" ht="12.75">
      <c r="B2093" s="149"/>
      <c r="H2093" s="7">
        <f>H2092-B2093</f>
        <v>0</v>
      </c>
      <c r="I2093" s="30">
        <f>+B2093/M2093</f>
        <v>0</v>
      </c>
      <c r="M2093" s="2">
        <v>490</v>
      </c>
    </row>
    <row r="2094" spans="2:13" ht="12.75">
      <c r="B2094" s="149"/>
      <c r="I2094" s="30"/>
      <c r="M2094" s="2"/>
    </row>
    <row r="2095" spans="1:13" ht="12.75">
      <c r="A2095" s="20"/>
      <c r="B2095" s="323">
        <v>20000</v>
      </c>
      <c r="C2095" s="20" t="s">
        <v>944</v>
      </c>
      <c r="D2095" s="20" t="s">
        <v>89</v>
      </c>
      <c r="E2095" s="20" t="s">
        <v>944</v>
      </c>
      <c r="F2095" s="107" t="s">
        <v>945</v>
      </c>
      <c r="G2095" s="38" t="s">
        <v>31</v>
      </c>
      <c r="H2095" s="7">
        <f>H2093-B2095</f>
        <v>-20000</v>
      </c>
      <c r="I2095" s="30">
        <f>+B2095/M2095</f>
        <v>40.816326530612244</v>
      </c>
      <c r="J2095" s="23"/>
      <c r="K2095" t="s">
        <v>388</v>
      </c>
      <c r="L2095" s="23"/>
      <c r="M2095" s="2">
        <v>490</v>
      </c>
    </row>
    <row r="2096" spans="1:13" s="75" customFormat="1" ht="12.75">
      <c r="A2096" s="19"/>
      <c r="B2096" s="162">
        <f>SUM(B2095)</f>
        <v>20000</v>
      </c>
      <c r="C2096" s="19" t="s">
        <v>152</v>
      </c>
      <c r="D2096" s="19"/>
      <c r="E2096" s="19"/>
      <c r="F2096" s="98"/>
      <c r="G2096" s="26"/>
      <c r="H2096" s="73">
        <v>0</v>
      </c>
      <c r="I2096" s="74">
        <f>+B2096/M2096</f>
        <v>40.816326530612244</v>
      </c>
      <c r="M2096" s="2">
        <v>490</v>
      </c>
    </row>
    <row r="2097" spans="2:13" ht="12.75">
      <c r="B2097" s="149"/>
      <c r="H2097" s="7">
        <f>H2093-B2097</f>
        <v>0</v>
      </c>
      <c r="I2097" s="30">
        <f>+B2097/M2097</f>
        <v>0</v>
      </c>
      <c r="M2097" s="2">
        <v>490</v>
      </c>
    </row>
    <row r="2098" spans="2:13" ht="12.75">
      <c r="B2098" s="149"/>
      <c r="I2098" s="30"/>
      <c r="M2098" s="2"/>
    </row>
    <row r="2099" spans="1:13" s="75" customFormat="1" ht="12.75">
      <c r="A2099" s="1"/>
      <c r="B2099" s="323">
        <v>67700</v>
      </c>
      <c r="C2099" s="20" t="s">
        <v>946</v>
      </c>
      <c r="D2099" s="20" t="s">
        <v>24</v>
      </c>
      <c r="E2099" s="1" t="s">
        <v>947</v>
      </c>
      <c r="F2099" s="101" t="s">
        <v>948</v>
      </c>
      <c r="G2099" s="35" t="s">
        <v>335</v>
      </c>
      <c r="H2099" s="7">
        <f>H2097-B2099</f>
        <v>-67700</v>
      </c>
      <c r="I2099" s="30">
        <f aca="true" t="shared" si="79" ref="I2099:I2105">+B2099/M2099</f>
        <v>138.16326530612244</v>
      </c>
      <c r="J2099"/>
      <c r="K2099" t="s">
        <v>460</v>
      </c>
      <c r="L2099"/>
      <c r="M2099" s="2">
        <v>490</v>
      </c>
    </row>
    <row r="2100" spans="1:13" ht="12.75">
      <c r="A2100" s="19"/>
      <c r="B2100" s="162">
        <f>SUM(B2099)</f>
        <v>67700</v>
      </c>
      <c r="C2100" s="19"/>
      <c r="D2100" s="19"/>
      <c r="E2100" s="19" t="s">
        <v>103</v>
      </c>
      <c r="F2100" s="98"/>
      <c r="G2100" s="26"/>
      <c r="H2100" s="73">
        <v>0</v>
      </c>
      <c r="I2100" s="74">
        <f t="shared" si="79"/>
        <v>138.16326530612244</v>
      </c>
      <c r="J2100" s="75"/>
      <c r="K2100" s="75"/>
      <c r="L2100" s="75"/>
      <c r="M2100" s="2">
        <v>490</v>
      </c>
    </row>
    <row r="2101" spans="2:13" ht="12.75">
      <c r="B2101" s="149"/>
      <c r="H2101" s="7">
        <f>H2100-B2101</f>
        <v>0</v>
      </c>
      <c r="I2101" s="30">
        <f t="shared" si="79"/>
        <v>0</v>
      </c>
      <c r="M2101" s="2">
        <v>490</v>
      </c>
    </row>
    <row r="2102" spans="2:13" ht="12.75">
      <c r="B2102" s="149"/>
      <c r="H2102" s="7">
        <f>H2101-B2102</f>
        <v>0</v>
      </c>
      <c r="I2102" s="30">
        <f t="shared" si="79"/>
        <v>0</v>
      </c>
      <c r="M2102" s="2">
        <v>490</v>
      </c>
    </row>
    <row r="2103" spans="1:13" ht="12.75">
      <c r="A2103" s="20"/>
      <c r="B2103" s="326">
        <v>12282</v>
      </c>
      <c r="C2103" s="20" t="s">
        <v>101</v>
      </c>
      <c r="D2103" s="20" t="s">
        <v>89</v>
      </c>
      <c r="E2103" s="20" t="s">
        <v>949</v>
      </c>
      <c r="F2103" s="301" t="s">
        <v>461</v>
      </c>
      <c r="G2103" s="39" t="s">
        <v>950</v>
      </c>
      <c r="H2103" s="7">
        <f>H2102-B2103</f>
        <v>-12282</v>
      </c>
      <c r="I2103" s="30">
        <f t="shared" si="79"/>
        <v>25.06530612244898</v>
      </c>
      <c r="J2103" s="23"/>
      <c r="K2103" s="23"/>
      <c r="L2103" s="23"/>
      <c r="M2103" s="2">
        <v>490</v>
      </c>
    </row>
    <row r="2104" spans="1:13" s="23" customFormat="1" ht="12.75">
      <c r="A2104" s="20"/>
      <c r="B2104" s="326">
        <v>7156</v>
      </c>
      <c r="C2104" s="20" t="s">
        <v>101</v>
      </c>
      <c r="D2104" s="20" t="s">
        <v>89</v>
      </c>
      <c r="E2104" s="20" t="s">
        <v>951</v>
      </c>
      <c r="F2104" s="301" t="s">
        <v>461</v>
      </c>
      <c r="G2104" s="39" t="s">
        <v>950</v>
      </c>
      <c r="H2104" s="321">
        <f>H2103-B2104</f>
        <v>-19438</v>
      </c>
      <c r="I2104" s="30">
        <f t="shared" si="79"/>
        <v>14.604081632653061</v>
      </c>
      <c r="M2104" s="2">
        <v>490</v>
      </c>
    </row>
    <row r="2105" spans="1:13" ht="12.75">
      <c r="A2105" s="19"/>
      <c r="B2105" s="270">
        <f>SUM(B2103:B2104)</f>
        <v>19438</v>
      </c>
      <c r="C2105" s="19" t="s">
        <v>101</v>
      </c>
      <c r="D2105" s="19"/>
      <c r="E2105" s="19"/>
      <c r="F2105" s="108"/>
      <c r="G2105" s="26"/>
      <c r="H2105" s="90">
        <v>0</v>
      </c>
      <c r="I2105" s="74">
        <f t="shared" si="79"/>
        <v>39.66938775510204</v>
      </c>
      <c r="J2105" s="75"/>
      <c r="K2105" s="75"/>
      <c r="L2105" s="75"/>
      <c r="M2105" s="2">
        <v>490</v>
      </c>
    </row>
    <row r="2106" spans="2:13" ht="12.75">
      <c r="B2106" s="95"/>
      <c r="H2106" s="7">
        <f aca="true" t="shared" si="80" ref="H2106:H2111">H2105-B2106</f>
        <v>0</v>
      </c>
      <c r="I2106" s="30">
        <f aca="true" t="shared" si="81" ref="I2106:I2118">+B2106/M2106</f>
        <v>0</v>
      </c>
      <c r="M2106" s="2">
        <v>490</v>
      </c>
    </row>
    <row r="2107" spans="2:13" ht="12.75">
      <c r="B2107" s="95"/>
      <c r="H2107" s="7">
        <f t="shared" si="80"/>
        <v>0</v>
      </c>
      <c r="I2107" s="30">
        <f t="shared" si="81"/>
        <v>0</v>
      </c>
      <c r="M2107" s="2">
        <v>490</v>
      </c>
    </row>
    <row r="2108" spans="1:13" s="23" customFormat="1" ht="12.75">
      <c r="A2108" s="1"/>
      <c r="B2108" s="327">
        <v>200000</v>
      </c>
      <c r="C2108" s="1" t="s">
        <v>952</v>
      </c>
      <c r="D2108" s="20" t="s">
        <v>89</v>
      </c>
      <c r="E2108" s="1" t="s">
        <v>953</v>
      </c>
      <c r="F2108" s="100" t="s">
        <v>954</v>
      </c>
      <c r="G2108" s="35" t="s">
        <v>162</v>
      </c>
      <c r="H2108" s="7">
        <f t="shared" si="80"/>
        <v>-200000</v>
      </c>
      <c r="I2108" s="30">
        <f>+B2108/M2108</f>
        <v>408.16326530612247</v>
      </c>
      <c r="J2108"/>
      <c r="K2108" t="s">
        <v>807</v>
      </c>
      <c r="L2108"/>
      <c r="M2108" s="2">
        <v>490</v>
      </c>
    </row>
    <row r="2109" spans="1:13" s="23" customFormat="1" ht="12.75">
      <c r="A2109" s="1"/>
      <c r="B2109" s="327">
        <v>200000</v>
      </c>
      <c r="C2109" s="1" t="s">
        <v>952</v>
      </c>
      <c r="D2109" s="20" t="s">
        <v>89</v>
      </c>
      <c r="E2109" s="1" t="s">
        <v>953</v>
      </c>
      <c r="F2109" s="100" t="s">
        <v>955</v>
      </c>
      <c r="G2109" s="35" t="s">
        <v>350</v>
      </c>
      <c r="H2109" s="7">
        <f t="shared" si="80"/>
        <v>-400000</v>
      </c>
      <c r="I2109" s="30">
        <f>+B2109/M2109</f>
        <v>408.16326530612247</v>
      </c>
      <c r="J2109"/>
      <c r="K2109" t="s">
        <v>807</v>
      </c>
      <c r="L2109"/>
      <c r="M2109" s="2">
        <v>490</v>
      </c>
    </row>
    <row r="2110" spans="1:13" s="23" customFormat="1" ht="12.75">
      <c r="A2110" s="1"/>
      <c r="B2110" s="327">
        <v>32621</v>
      </c>
      <c r="C2110" s="1" t="s">
        <v>956</v>
      </c>
      <c r="D2110" s="20" t="s">
        <v>89</v>
      </c>
      <c r="E2110" s="1" t="s">
        <v>953</v>
      </c>
      <c r="F2110" s="100" t="s">
        <v>957</v>
      </c>
      <c r="G2110" s="35" t="s">
        <v>50</v>
      </c>
      <c r="H2110" s="7">
        <f t="shared" si="80"/>
        <v>-432621</v>
      </c>
      <c r="I2110" s="30">
        <f>+B2110/M2110</f>
        <v>66.5734693877551</v>
      </c>
      <c r="J2110"/>
      <c r="K2110" t="s">
        <v>807</v>
      </c>
      <c r="L2110"/>
      <c r="M2110" s="2">
        <v>490</v>
      </c>
    </row>
    <row r="2111" spans="2:13" ht="12.75">
      <c r="B2111" s="149">
        <v>5438</v>
      </c>
      <c r="C2111" s="1" t="s">
        <v>958</v>
      </c>
      <c r="D2111" s="20" t="s">
        <v>89</v>
      </c>
      <c r="E2111" s="1" t="s">
        <v>953</v>
      </c>
      <c r="F2111" s="100" t="s">
        <v>959</v>
      </c>
      <c r="G2111" s="35" t="s">
        <v>242</v>
      </c>
      <c r="H2111" s="7">
        <f t="shared" si="80"/>
        <v>-438059</v>
      </c>
      <c r="I2111" s="30">
        <f>+B2111/M2111</f>
        <v>11.097959183673469</v>
      </c>
      <c r="K2111" t="s">
        <v>807</v>
      </c>
      <c r="M2111" s="2">
        <v>490</v>
      </c>
    </row>
    <row r="2112" spans="1:13" ht="12.75">
      <c r="A2112" s="19"/>
      <c r="B2112" s="94">
        <f>SUM(B2108:B2111)</f>
        <v>438059</v>
      </c>
      <c r="C2112" s="19"/>
      <c r="D2112" s="19"/>
      <c r="E2112" s="19" t="s">
        <v>102</v>
      </c>
      <c r="F2112" s="108"/>
      <c r="G2112" s="26"/>
      <c r="H2112" s="90">
        <v>0</v>
      </c>
      <c r="I2112" s="74">
        <f t="shared" si="81"/>
        <v>893.9979591836735</v>
      </c>
      <c r="J2112" s="75"/>
      <c r="K2112" s="75"/>
      <c r="L2112" s="75"/>
      <c r="M2112" s="2">
        <v>490</v>
      </c>
    </row>
    <row r="2113" spans="2:13" ht="12.75">
      <c r="B2113" s="95"/>
      <c r="H2113" s="7">
        <f>H2112-B2113</f>
        <v>0</v>
      </c>
      <c r="I2113" s="30">
        <f t="shared" si="81"/>
        <v>0</v>
      </c>
      <c r="M2113" s="2">
        <v>490</v>
      </c>
    </row>
    <row r="2114" spans="2:13" ht="12.75">
      <c r="B2114" s="95"/>
      <c r="G2114" s="38"/>
      <c r="I2114" s="30">
        <f t="shared" si="81"/>
        <v>0</v>
      </c>
      <c r="M2114" s="2">
        <v>490</v>
      </c>
    </row>
    <row r="2115" spans="1:13" ht="12.75">
      <c r="A2115" s="20"/>
      <c r="B2115" s="328">
        <v>200000</v>
      </c>
      <c r="C2115" s="1" t="s">
        <v>807</v>
      </c>
      <c r="D2115" s="1" t="s">
        <v>24</v>
      </c>
      <c r="F2115" s="104" t="s">
        <v>461</v>
      </c>
      <c r="G2115" s="39" t="s">
        <v>286</v>
      </c>
      <c r="H2115" s="321">
        <f>H2114-B2115</f>
        <v>-200000</v>
      </c>
      <c r="I2115" s="30">
        <f t="shared" si="81"/>
        <v>408.16326530612247</v>
      </c>
      <c r="M2115" s="2">
        <v>490</v>
      </c>
    </row>
    <row r="2116" spans="1:13" ht="12.75">
      <c r="A2116" s="20"/>
      <c r="B2116" s="328">
        <v>25900</v>
      </c>
      <c r="C2116" s="1" t="s">
        <v>807</v>
      </c>
      <c r="D2116" s="1" t="s">
        <v>24</v>
      </c>
      <c r="E2116" s="1" t="s">
        <v>462</v>
      </c>
      <c r="F2116" s="104"/>
      <c r="G2116" s="39" t="s">
        <v>286</v>
      </c>
      <c r="H2116" s="321">
        <f>H2115-B2116</f>
        <v>-225900</v>
      </c>
      <c r="I2116" s="30">
        <f>+B2116/M2116</f>
        <v>52.857142857142854</v>
      </c>
      <c r="M2116" s="2">
        <v>490</v>
      </c>
    </row>
    <row r="2117" spans="1:13" ht="12.75">
      <c r="A2117" s="20"/>
      <c r="B2117" s="328">
        <v>70000</v>
      </c>
      <c r="C2117" s="1" t="s">
        <v>807</v>
      </c>
      <c r="D2117" s="1" t="s">
        <v>24</v>
      </c>
      <c r="E2117" s="1" t="s">
        <v>640</v>
      </c>
      <c r="F2117" s="104"/>
      <c r="G2117" s="39" t="s">
        <v>286</v>
      </c>
      <c r="H2117" s="321">
        <f>H2116-B2117</f>
        <v>-295900</v>
      </c>
      <c r="I2117" s="30">
        <f>+B2117/M2117</f>
        <v>142.85714285714286</v>
      </c>
      <c r="M2117" s="2">
        <v>490</v>
      </c>
    </row>
    <row r="2118" spans="1:13" ht="12.75">
      <c r="A2118" s="20"/>
      <c r="B2118" s="328">
        <v>130000</v>
      </c>
      <c r="C2118" s="1" t="s">
        <v>830</v>
      </c>
      <c r="D2118" s="1" t="s">
        <v>24</v>
      </c>
      <c r="F2118" s="104" t="s">
        <v>461</v>
      </c>
      <c r="G2118" s="39" t="s">
        <v>286</v>
      </c>
      <c r="H2118" s="321">
        <f>H2115-B2118</f>
        <v>-330000</v>
      </c>
      <c r="I2118" s="30">
        <f t="shared" si="81"/>
        <v>265.3061224489796</v>
      </c>
      <c r="M2118" s="2">
        <v>490</v>
      </c>
    </row>
    <row r="2119" spans="1:13" ht="12.75">
      <c r="A2119" s="19"/>
      <c r="B2119" s="276">
        <f>SUM(B2115:B2118)</f>
        <v>425900</v>
      </c>
      <c r="C2119" s="19" t="s">
        <v>82</v>
      </c>
      <c r="D2119" s="19"/>
      <c r="E2119" s="19"/>
      <c r="F2119" s="108"/>
      <c r="G2119" s="26"/>
      <c r="H2119" s="90">
        <v>0</v>
      </c>
      <c r="I2119" s="74">
        <f>+B2119/M2119</f>
        <v>869.1836734693877</v>
      </c>
      <c r="J2119" s="75"/>
      <c r="K2119" s="75"/>
      <c r="L2119" s="75"/>
      <c r="M2119" s="2">
        <v>490</v>
      </c>
    </row>
    <row r="2120" spans="8:13" ht="12.75">
      <c r="H2120" s="7">
        <f>H2119-B2120</f>
        <v>0</v>
      </c>
      <c r="I2120" s="30">
        <f>+B2120/M2120</f>
        <v>0</v>
      </c>
      <c r="M2120" s="2">
        <v>490</v>
      </c>
    </row>
    <row r="2121" spans="8:13" ht="12.75">
      <c r="H2121" s="7">
        <f>H2120-B2121</f>
        <v>0</v>
      </c>
      <c r="I2121" s="30">
        <f>+B2121/M2121</f>
        <v>0</v>
      </c>
      <c r="M2121" s="2">
        <v>490</v>
      </c>
    </row>
    <row r="2122" spans="8:13" ht="12.75">
      <c r="H2122" s="7">
        <f>H2121-B2122</f>
        <v>0</v>
      </c>
      <c r="I2122" s="30">
        <f>+B2122/M2122</f>
        <v>0</v>
      </c>
      <c r="M2122" s="2">
        <v>490</v>
      </c>
    </row>
    <row r="2123" spans="1:13" s="116" customFormat="1" ht="13.5" thickBot="1">
      <c r="A2123" s="63"/>
      <c r="B2123" s="61">
        <f>+B19</f>
        <v>7785652</v>
      </c>
      <c r="C2123" s="69" t="s">
        <v>108</v>
      </c>
      <c r="D2123" s="63"/>
      <c r="E2123" s="60"/>
      <c r="F2123" s="114"/>
      <c r="G2123" s="64"/>
      <c r="H2123" s="91"/>
      <c r="I2123" s="92"/>
      <c r="J2123" s="115"/>
      <c r="K2123" s="67">
        <v>490</v>
      </c>
      <c r="L2123" s="67"/>
      <c r="M2123" s="2">
        <v>490</v>
      </c>
    </row>
    <row r="2124" spans="1:13" s="116" customFormat="1" ht="12.75">
      <c r="A2124" s="1"/>
      <c r="B2124" s="76"/>
      <c r="C2124" s="20"/>
      <c r="D2124" s="20"/>
      <c r="E2124" s="40"/>
      <c r="F2124" s="84"/>
      <c r="G2124" s="41"/>
      <c r="H2124" s="7"/>
      <c r="I2124" s="30"/>
      <c r="J2124" s="30"/>
      <c r="K2124" s="2">
        <v>490</v>
      </c>
      <c r="L2124"/>
      <c r="M2124" s="2">
        <v>490</v>
      </c>
    </row>
    <row r="2125" spans="1:13" s="116" customFormat="1" ht="12.75">
      <c r="A2125" s="20"/>
      <c r="B2125" s="117" t="s">
        <v>110</v>
      </c>
      <c r="C2125" s="118" t="s">
        <v>111</v>
      </c>
      <c r="D2125" s="118"/>
      <c r="E2125" s="118"/>
      <c r="F2125" s="119"/>
      <c r="G2125" s="120"/>
      <c r="H2125" s="121"/>
      <c r="I2125" s="122" t="s">
        <v>16</v>
      </c>
      <c r="J2125" s="123"/>
      <c r="K2125" s="2">
        <v>490</v>
      </c>
      <c r="L2125"/>
      <c r="M2125" s="2">
        <v>490</v>
      </c>
    </row>
    <row r="2126" spans="1:13" s="116" customFormat="1" ht="12.75">
      <c r="A2126" s="20"/>
      <c r="B2126" s="271">
        <f>+B2105+B2100+B2096+B2092+B2059+B2018+B2111+B1952</f>
        <v>411206</v>
      </c>
      <c r="C2126" s="124" t="s">
        <v>112</v>
      </c>
      <c r="D2126" s="124" t="s">
        <v>113</v>
      </c>
      <c r="E2126" s="124" t="s">
        <v>137</v>
      </c>
      <c r="F2126" s="119"/>
      <c r="G2126" s="120"/>
      <c r="H2126" s="121">
        <f>H2124-B2126</f>
        <v>-411206</v>
      </c>
      <c r="I2126" s="122">
        <f aca="true" t="shared" si="82" ref="I2126:I2131">+B2126/M2126</f>
        <v>839.195918367347</v>
      </c>
      <c r="J2126" s="123"/>
      <c r="K2126" s="2">
        <v>490</v>
      </c>
      <c r="L2126"/>
      <c r="M2126" s="2">
        <v>490</v>
      </c>
    </row>
    <row r="2127" spans="1:13" s="75" customFormat="1" ht="12.75">
      <c r="A2127" s="125"/>
      <c r="B2127" s="126">
        <f>+B1961-B1952+B1864+B1357+B1294+B1217+B1213+B1124+B1113+B1071+B1042+B939+B889+B885+B2119</f>
        <v>2565550</v>
      </c>
      <c r="C2127" s="127" t="s">
        <v>114</v>
      </c>
      <c r="D2127" s="127" t="s">
        <v>113</v>
      </c>
      <c r="E2127" s="127" t="s">
        <v>137</v>
      </c>
      <c r="F2127" s="119"/>
      <c r="G2127" s="128"/>
      <c r="H2127" s="121">
        <f>H2125-B2127</f>
        <v>-2565550</v>
      </c>
      <c r="I2127" s="122">
        <f t="shared" si="82"/>
        <v>5235.816326530612</v>
      </c>
      <c r="J2127" s="123"/>
      <c r="K2127" s="2">
        <v>490</v>
      </c>
      <c r="L2127" s="129"/>
      <c r="M2127" s="2">
        <v>490</v>
      </c>
    </row>
    <row r="2128" spans="1:13" ht="12.75">
      <c r="A2128" s="125"/>
      <c r="B2128" s="130">
        <f>+B2112-B2111+B1828+B1332+B1299</f>
        <v>810931</v>
      </c>
      <c r="C2128" s="131" t="s">
        <v>115</v>
      </c>
      <c r="D2128" s="132" t="s">
        <v>113</v>
      </c>
      <c r="E2128" s="132" t="s">
        <v>137</v>
      </c>
      <c r="F2128" s="119"/>
      <c r="G2128" s="128"/>
      <c r="H2128" s="133">
        <f>H2127-B2128</f>
        <v>-3376481</v>
      </c>
      <c r="I2128" s="122">
        <f t="shared" si="82"/>
        <v>1654.961224489796</v>
      </c>
      <c r="J2128" s="123"/>
      <c r="K2128" s="2">
        <v>490</v>
      </c>
      <c r="L2128" s="129"/>
      <c r="M2128" s="2">
        <v>490</v>
      </c>
    </row>
    <row r="2129" spans="1:13" s="141" customFormat="1" ht="12.75">
      <c r="A2129" s="134"/>
      <c r="B2129" s="135">
        <f>+B22+B772</f>
        <v>1835660</v>
      </c>
      <c r="C2129" s="136" t="s">
        <v>116</v>
      </c>
      <c r="D2129" s="136" t="s">
        <v>113</v>
      </c>
      <c r="E2129" s="136" t="s">
        <v>137</v>
      </c>
      <c r="F2129" s="137"/>
      <c r="G2129" s="138"/>
      <c r="H2129" s="133">
        <f>H2128-B2129</f>
        <v>-5212141</v>
      </c>
      <c r="I2129" s="122">
        <f t="shared" si="82"/>
        <v>3746.2448979591836</v>
      </c>
      <c r="J2129" s="139"/>
      <c r="K2129" s="2">
        <v>490</v>
      </c>
      <c r="L2129" s="140"/>
      <c r="M2129" s="2">
        <v>490</v>
      </c>
    </row>
    <row r="2130" spans="1:13" s="236" customFormat="1" ht="12.75">
      <c r="A2130" s="183"/>
      <c r="B2130" s="231">
        <f>+B1823+B1145+B1134+B776</f>
        <v>2162305</v>
      </c>
      <c r="C2130" s="232" t="s">
        <v>150</v>
      </c>
      <c r="D2130" s="232" t="s">
        <v>113</v>
      </c>
      <c r="E2130" s="232" t="s">
        <v>137</v>
      </c>
      <c r="F2130" s="233"/>
      <c r="G2130" s="234"/>
      <c r="H2130" s="133">
        <f>H2129-B2130</f>
        <v>-7374446</v>
      </c>
      <c r="I2130" s="266">
        <f t="shared" si="82"/>
        <v>4412.867346938776</v>
      </c>
      <c r="J2130" s="235"/>
      <c r="K2130" s="285">
        <v>490</v>
      </c>
      <c r="L2130" s="93"/>
      <c r="M2130" s="285">
        <v>490</v>
      </c>
    </row>
    <row r="2131" spans="1:13" ht="12.75">
      <c r="A2131" s="20"/>
      <c r="B2131" s="56">
        <f>SUM(B2126:B2130)</f>
        <v>7785652</v>
      </c>
      <c r="C2131" s="142" t="s">
        <v>117</v>
      </c>
      <c r="D2131" s="143"/>
      <c r="E2131" s="143"/>
      <c r="F2131" s="119"/>
      <c r="G2131" s="144"/>
      <c r="H2131" s="133">
        <f>H2129-B2131</f>
        <v>-12997793</v>
      </c>
      <c r="I2131" s="122">
        <f t="shared" si="82"/>
        <v>15889.085714285715</v>
      </c>
      <c r="J2131" s="145"/>
      <c r="K2131" s="2">
        <v>490</v>
      </c>
      <c r="M2131" s="2">
        <v>490</v>
      </c>
    </row>
    <row r="2132" spans="2:13" ht="12.75">
      <c r="B2132" s="43"/>
      <c r="F2132" s="146"/>
      <c r="I2132" s="30"/>
      <c r="K2132" s="2"/>
      <c r="M2132" s="2"/>
    </row>
    <row r="2133" spans="1:13" s="147" customFormat="1" ht="12.75">
      <c r="A2133" s="1"/>
      <c r="B2133" s="43"/>
      <c r="C2133" s="1"/>
      <c r="D2133" s="1"/>
      <c r="E2133" s="1"/>
      <c r="F2133" s="146"/>
      <c r="G2133" s="35"/>
      <c r="H2133" s="7"/>
      <c r="I2133" s="30"/>
      <c r="J2133"/>
      <c r="K2133"/>
      <c r="L2133"/>
      <c r="M2133" s="2"/>
    </row>
    <row r="2134" spans="1:13" s="147" customFormat="1" ht="12.75">
      <c r="A2134" s="1"/>
      <c r="B2134" s="43"/>
      <c r="C2134" s="1"/>
      <c r="D2134" s="1"/>
      <c r="E2134" s="1"/>
      <c r="F2134" s="146"/>
      <c r="G2134" s="35"/>
      <c r="H2134" s="7"/>
      <c r="I2134" s="30"/>
      <c r="J2134"/>
      <c r="K2134"/>
      <c r="L2134"/>
      <c r="M2134" s="2"/>
    </row>
    <row r="2135" spans="1:13" s="147" customFormat="1" ht="12.75">
      <c r="A2135" s="1"/>
      <c r="B2135" s="43"/>
      <c r="C2135" s="1"/>
      <c r="D2135" s="1"/>
      <c r="E2135" s="1"/>
      <c r="F2135" s="146"/>
      <c r="G2135" s="35"/>
      <c r="H2135" s="7"/>
      <c r="I2135" s="30"/>
      <c r="J2135"/>
      <c r="K2135"/>
      <c r="L2135"/>
      <c r="M2135" s="2"/>
    </row>
    <row r="2136" spans="1:13" s="153" customFormat="1" ht="12.75">
      <c r="A2136" s="148"/>
      <c r="B2136" s="149">
        <v>-4210487</v>
      </c>
      <c r="C2136" s="148" t="s">
        <v>118</v>
      </c>
      <c r="D2136" s="148" t="s">
        <v>119</v>
      </c>
      <c r="E2136" s="148"/>
      <c r="F2136" s="150"/>
      <c r="G2136" s="151"/>
      <c r="H2136" s="149">
        <f>H2133-B2136</f>
        <v>4210487</v>
      </c>
      <c r="I2136" s="152">
        <f aca="true" t="shared" si="83" ref="I2136:I2149">+B2136/M2136</f>
        <v>-8592.830612244898</v>
      </c>
      <c r="K2136" s="153">
        <v>490</v>
      </c>
      <c r="M2136" s="154">
        <v>490</v>
      </c>
    </row>
    <row r="2137" spans="1:13" s="153" customFormat="1" ht="12.75">
      <c r="A2137" s="148"/>
      <c r="B2137" s="149">
        <v>-4308500</v>
      </c>
      <c r="C2137" s="148" t="s">
        <v>118</v>
      </c>
      <c r="D2137" s="148" t="s">
        <v>120</v>
      </c>
      <c r="E2137" s="148"/>
      <c r="F2137" s="150"/>
      <c r="G2137" s="151"/>
      <c r="H2137" s="149">
        <f aca="true" t="shared" si="84" ref="H2137:H2146">H2136-B2137</f>
        <v>8518987</v>
      </c>
      <c r="I2137" s="152">
        <f t="shared" si="83"/>
        <v>-8792.857142857143</v>
      </c>
      <c r="K2137" s="153">
        <v>490</v>
      </c>
      <c r="M2137" s="154">
        <v>490</v>
      </c>
    </row>
    <row r="2138" spans="1:13" s="153" customFormat="1" ht="12.75">
      <c r="A2138" s="148"/>
      <c r="B2138" s="149">
        <v>2033750</v>
      </c>
      <c r="C2138" s="148" t="s">
        <v>118</v>
      </c>
      <c r="D2138" s="148" t="s">
        <v>121</v>
      </c>
      <c r="E2138" s="148"/>
      <c r="F2138" s="150"/>
      <c r="G2138" s="151"/>
      <c r="H2138" s="149">
        <f t="shared" si="84"/>
        <v>6485237</v>
      </c>
      <c r="I2138" s="152">
        <f t="shared" si="83"/>
        <v>4236.979166666667</v>
      </c>
      <c r="K2138" s="153">
        <v>480</v>
      </c>
      <c r="M2138" s="154">
        <v>480</v>
      </c>
    </row>
    <row r="2139" spans="1:13" s="157" customFormat="1" ht="12.75">
      <c r="A2139" s="155"/>
      <c r="B2139" s="149">
        <v>1068750</v>
      </c>
      <c r="C2139" s="148" t="s">
        <v>118</v>
      </c>
      <c r="D2139" s="148" t="s">
        <v>122</v>
      </c>
      <c r="E2139" s="148"/>
      <c r="F2139" s="150"/>
      <c r="G2139" s="151"/>
      <c r="H2139" s="149">
        <f t="shared" si="84"/>
        <v>5416487</v>
      </c>
      <c r="I2139" s="152">
        <f t="shared" si="83"/>
        <v>2428.9772727272725</v>
      </c>
      <c r="J2139" s="152"/>
      <c r="K2139" s="156">
        <v>440</v>
      </c>
      <c r="M2139" s="156">
        <v>440</v>
      </c>
    </row>
    <row r="2140" spans="1:13" s="157" customFormat="1" ht="12.75">
      <c r="A2140" s="155"/>
      <c r="B2140" s="149">
        <v>934776</v>
      </c>
      <c r="C2140" s="148" t="s">
        <v>118</v>
      </c>
      <c r="D2140" s="155" t="s">
        <v>123</v>
      </c>
      <c r="E2140" s="148"/>
      <c r="F2140" s="150"/>
      <c r="G2140" s="151"/>
      <c r="H2140" s="149">
        <f t="shared" si="84"/>
        <v>4481711</v>
      </c>
      <c r="I2140" s="152">
        <f t="shared" si="83"/>
        <v>2077.28</v>
      </c>
      <c r="J2140" s="152"/>
      <c r="K2140" s="156">
        <v>450</v>
      </c>
      <c r="M2140" s="156">
        <v>450</v>
      </c>
    </row>
    <row r="2141" spans="1:13" s="157" customFormat="1" ht="12.75">
      <c r="A2141" s="155"/>
      <c r="B2141" s="149">
        <v>1343271</v>
      </c>
      <c r="C2141" s="148" t="s">
        <v>118</v>
      </c>
      <c r="D2141" s="155" t="s">
        <v>124</v>
      </c>
      <c r="E2141" s="148"/>
      <c r="F2141" s="150"/>
      <c r="G2141" s="151"/>
      <c r="H2141" s="149">
        <f t="shared" si="84"/>
        <v>3138440</v>
      </c>
      <c r="I2141" s="152">
        <f t="shared" si="83"/>
        <v>2686.542</v>
      </c>
      <c r="J2141" s="152"/>
      <c r="K2141" s="156">
        <v>500</v>
      </c>
      <c r="M2141" s="156">
        <v>500</v>
      </c>
    </row>
    <row r="2142" spans="1:13" s="157" customFormat="1" ht="12.75">
      <c r="A2142" s="155"/>
      <c r="B2142" s="149">
        <v>1527528</v>
      </c>
      <c r="C2142" s="148" t="s">
        <v>118</v>
      </c>
      <c r="D2142" s="155" t="s">
        <v>125</v>
      </c>
      <c r="E2142" s="148"/>
      <c r="F2142" s="150"/>
      <c r="G2142" s="151"/>
      <c r="H2142" s="149">
        <f t="shared" si="84"/>
        <v>1610912</v>
      </c>
      <c r="I2142" s="152">
        <f t="shared" si="83"/>
        <v>2995.1529411764704</v>
      </c>
      <c r="J2142" s="152"/>
      <c r="K2142" s="156">
        <v>510</v>
      </c>
      <c r="M2142" s="156">
        <v>510</v>
      </c>
    </row>
    <row r="2143" spans="1:13" s="157" customFormat="1" ht="12.75">
      <c r="A2143" s="155"/>
      <c r="B2143" s="149">
        <v>935545</v>
      </c>
      <c r="C2143" s="148" t="s">
        <v>118</v>
      </c>
      <c r="D2143" s="155" t="s">
        <v>126</v>
      </c>
      <c r="E2143" s="148"/>
      <c r="F2143" s="150"/>
      <c r="G2143" s="151"/>
      <c r="H2143" s="149">
        <f t="shared" si="84"/>
        <v>675367</v>
      </c>
      <c r="I2143" s="152">
        <f t="shared" si="83"/>
        <v>1949.0520833333333</v>
      </c>
      <c r="J2143" s="152"/>
      <c r="K2143" s="156">
        <v>480</v>
      </c>
      <c r="M2143" s="156">
        <v>480</v>
      </c>
    </row>
    <row r="2144" spans="1:13" s="157" customFormat="1" ht="12.75">
      <c r="A2144" s="155"/>
      <c r="B2144" s="149">
        <v>675900</v>
      </c>
      <c r="C2144" s="148" t="s">
        <v>118</v>
      </c>
      <c r="D2144" s="155" t="s">
        <v>127</v>
      </c>
      <c r="E2144" s="148"/>
      <c r="F2144" s="150"/>
      <c r="G2144" s="151"/>
      <c r="H2144" s="149">
        <f t="shared" si="84"/>
        <v>-533</v>
      </c>
      <c r="I2144" s="152">
        <f t="shared" si="83"/>
        <v>1351.8</v>
      </c>
      <c r="J2144" s="152"/>
      <c r="K2144" s="156">
        <v>500</v>
      </c>
      <c r="M2144" s="156">
        <v>500</v>
      </c>
    </row>
    <row r="2145" spans="1:13" s="157" customFormat="1" ht="12.75">
      <c r="A2145" s="155"/>
      <c r="B2145" s="149">
        <v>-521850</v>
      </c>
      <c r="C2145" s="148" t="s">
        <v>118</v>
      </c>
      <c r="D2145" s="155" t="s">
        <v>128</v>
      </c>
      <c r="E2145" s="148"/>
      <c r="F2145" s="150"/>
      <c r="G2145" s="151"/>
      <c r="H2145" s="149">
        <f t="shared" si="84"/>
        <v>521317</v>
      </c>
      <c r="I2145" s="152">
        <f t="shared" si="83"/>
        <v>-1033.3663366336634</v>
      </c>
      <c r="J2145" s="152"/>
      <c r="K2145" s="156">
        <v>505</v>
      </c>
      <c r="M2145" s="156">
        <v>505</v>
      </c>
    </row>
    <row r="2146" spans="1:13" s="157" customFormat="1" ht="12.75">
      <c r="A2146" s="155"/>
      <c r="B2146" s="149">
        <v>978261</v>
      </c>
      <c r="C2146" s="148" t="s">
        <v>118</v>
      </c>
      <c r="D2146" s="155" t="s">
        <v>129</v>
      </c>
      <c r="E2146" s="148"/>
      <c r="F2146" s="150"/>
      <c r="G2146" s="151"/>
      <c r="H2146" s="149">
        <f t="shared" si="84"/>
        <v>-456944</v>
      </c>
      <c r="I2146" s="152">
        <f t="shared" si="83"/>
        <v>1937.150495049505</v>
      </c>
      <c r="J2146" s="152"/>
      <c r="K2146" s="156">
        <v>505</v>
      </c>
      <c r="M2146" s="156">
        <v>505</v>
      </c>
    </row>
    <row r="2147" spans="1:13" s="157" customFormat="1" ht="12.75">
      <c r="A2147" s="155"/>
      <c r="B2147" s="149">
        <v>-868212</v>
      </c>
      <c r="C2147" s="148" t="s">
        <v>118</v>
      </c>
      <c r="D2147" s="155" t="s">
        <v>158</v>
      </c>
      <c r="E2147" s="148"/>
      <c r="F2147" s="150"/>
      <c r="G2147" s="151"/>
      <c r="H2147" s="149">
        <f>H2146-B2147</f>
        <v>411268</v>
      </c>
      <c r="I2147" s="152">
        <f>+B2147/M2147</f>
        <v>-1771.8612244897959</v>
      </c>
      <c r="J2147" s="152"/>
      <c r="K2147" s="156">
        <v>490</v>
      </c>
      <c r="M2147" s="156">
        <v>490</v>
      </c>
    </row>
    <row r="2148" spans="1:13" s="157" customFormat="1" ht="12.75">
      <c r="A2148" s="155"/>
      <c r="B2148" s="149">
        <f>+B2126</f>
        <v>411206</v>
      </c>
      <c r="C2148" s="148" t="s">
        <v>118</v>
      </c>
      <c r="D2148" s="155" t="s">
        <v>138</v>
      </c>
      <c r="E2148" s="148"/>
      <c r="F2148" s="150"/>
      <c r="G2148" s="151"/>
      <c r="H2148" s="149">
        <f>H2146-B2148</f>
        <v>-868150</v>
      </c>
      <c r="I2148" s="152">
        <f>+B2148/M2148</f>
        <v>839.195918367347</v>
      </c>
      <c r="J2148" s="152"/>
      <c r="K2148" s="156">
        <v>490</v>
      </c>
      <c r="M2148" s="156">
        <v>490</v>
      </c>
    </row>
    <row r="2149" spans="1:13" s="157" customFormat="1" ht="12.75">
      <c r="A2149" s="158"/>
      <c r="B2149" s="159">
        <f>SUM(B2136:B2148)</f>
        <v>-62</v>
      </c>
      <c r="C2149" s="158" t="s">
        <v>118</v>
      </c>
      <c r="D2149" s="158" t="s">
        <v>139</v>
      </c>
      <c r="E2149" s="158"/>
      <c r="F2149" s="160"/>
      <c r="G2149" s="161"/>
      <c r="H2149" s="162">
        <f>H2146-B2149</f>
        <v>-456882</v>
      </c>
      <c r="I2149" s="163">
        <f t="shared" si="83"/>
        <v>-0.12653061224489795</v>
      </c>
      <c r="J2149" s="163"/>
      <c r="K2149" s="164">
        <v>490</v>
      </c>
      <c r="L2149" s="165"/>
      <c r="M2149" s="164">
        <v>490</v>
      </c>
    </row>
    <row r="2150" spans="1:13" s="147" customFormat="1" ht="12.75">
      <c r="A2150" s="125"/>
      <c r="B2150" s="76"/>
      <c r="C2150" s="125"/>
      <c r="D2150" s="125"/>
      <c r="E2150" s="125"/>
      <c r="F2150" s="166"/>
      <c r="G2150" s="167"/>
      <c r="H2150" s="7"/>
      <c r="I2150" s="168"/>
      <c r="J2150" s="168"/>
      <c r="K2150" s="169"/>
      <c r="L2150" s="170"/>
      <c r="M2150" s="169"/>
    </row>
    <row r="2151" spans="1:13" s="147" customFormat="1" ht="12.75">
      <c r="A2151" s="125"/>
      <c r="B2151" s="76"/>
      <c r="C2151" s="125"/>
      <c r="D2151" s="125"/>
      <c r="E2151" s="125"/>
      <c r="F2151" s="166"/>
      <c r="G2151" s="167"/>
      <c r="H2151" s="7"/>
      <c r="I2151" s="168"/>
      <c r="J2151" s="168"/>
      <c r="K2151" s="169"/>
      <c r="L2151" s="170"/>
      <c r="M2151" s="169"/>
    </row>
    <row r="2152" spans="1:13" s="147" customFormat="1" ht="12.75">
      <c r="A2152" s="125"/>
      <c r="B2152" s="76"/>
      <c r="C2152" s="125"/>
      <c r="D2152" s="125"/>
      <c r="E2152" s="125"/>
      <c r="F2152" s="166"/>
      <c r="G2152" s="167"/>
      <c r="H2152" s="7"/>
      <c r="I2152" s="168"/>
      <c r="J2152" s="168"/>
      <c r="K2152" s="169"/>
      <c r="L2152" s="170"/>
      <c r="M2152" s="169"/>
    </row>
    <row r="2153" spans="1:13" s="176" customFormat="1" ht="12.75">
      <c r="A2153" s="20"/>
      <c r="B2153" s="171">
        <v>2428938</v>
      </c>
      <c r="C2153" s="172" t="s">
        <v>130</v>
      </c>
      <c r="D2153" s="172" t="s">
        <v>131</v>
      </c>
      <c r="E2153" s="173"/>
      <c r="F2153" s="166"/>
      <c r="G2153" s="174"/>
      <c r="H2153" s="175">
        <f>H2150-B2153</f>
        <v>-2428938</v>
      </c>
      <c r="I2153" s="30">
        <f aca="true" t="shared" si="85" ref="I2153:I2165">+B2153/M2153</f>
        <v>5783.185714285714</v>
      </c>
      <c r="J2153" s="81"/>
      <c r="K2153" s="42">
        <v>420</v>
      </c>
      <c r="L2153" s="23"/>
      <c r="M2153" s="42">
        <v>420</v>
      </c>
    </row>
    <row r="2154" spans="1:13" ht="12.75">
      <c r="A2154" s="20"/>
      <c r="B2154" s="171">
        <v>2186776</v>
      </c>
      <c r="C2154" s="172" t="s">
        <v>130</v>
      </c>
      <c r="D2154" s="172" t="s">
        <v>121</v>
      </c>
      <c r="E2154" s="173"/>
      <c r="F2154" s="166"/>
      <c r="G2154" s="174"/>
      <c r="H2154" s="175">
        <f>H2153-B2154</f>
        <v>-4615714</v>
      </c>
      <c r="I2154" s="30">
        <f t="shared" si="85"/>
        <v>5269.339759036145</v>
      </c>
      <c r="J2154" s="81"/>
      <c r="K2154" s="42">
        <v>415</v>
      </c>
      <c r="L2154" s="23"/>
      <c r="M2154" s="42">
        <v>415</v>
      </c>
    </row>
    <row r="2155" spans="1:13" s="75" customFormat="1" ht="12.75">
      <c r="A2155" s="20"/>
      <c r="B2155" s="171">
        <v>1309165</v>
      </c>
      <c r="C2155" s="172" t="s">
        <v>130</v>
      </c>
      <c r="D2155" s="172" t="s">
        <v>122</v>
      </c>
      <c r="E2155" s="173"/>
      <c r="F2155" s="166"/>
      <c r="G2155" s="174"/>
      <c r="H2155" s="175">
        <f>H2154-B2155</f>
        <v>-5924879</v>
      </c>
      <c r="I2155" s="30">
        <f t="shared" si="85"/>
        <v>2975.375</v>
      </c>
      <c r="J2155" s="81"/>
      <c r="K2155" s="42">
        <v>440</v>
      </c>
      <c r="L2155" s="23"/>
      <c r="M2155" s="42">
        <v>440</v>
      </c>
    </row>
    <row r="2156" spans="1:13" s="23" customFormat="1" ht="12.75">
      <c r="A2156" s="20"/>
      <c r="B2156" s="171">
        <v>-28842700</v>
      </c>
      <c r="C2156" s="172" t="s">
        <v>130</v>
      </c>
      <c r="D2156" s="172" t="s">
        <v>132</v>
      </c>
      <c r="E2156" s="173"/>
      <c r="F2156" s="166"/>
      <c r="G2156" s="174"/>
      <c r="H2156" s="175">
        <f>H2155-B2156</f>
        <v>22917821</v>
      </c>
      <c r="I2156" s="30">
        <f t="shared" si="85"/>
        <v>-64094.88888888889</v>
      </c>
      <c r="J2156" s="81"/>
      <c r="K2156" s="42">
        <v>450</v>
      </c>
      <c r="M2156" s="42">
        <v>450</v>
      </c>
    </row>
    <row r="2157" spans="1:13" s="23" customFormat="1" ht="12.75">
      <c r="A2157" s="20"/>
      <c r="B2157" s="171">
        <v>2847585</v>
      </c>
      <c r="C2157" s="172" t="s">
        <v>130</v>
      </c>
      <c r="D2157" s="172" t="s">
        <v>123</v>
      </c>
      <c r="E2157" s="173"/>
      <c r="F2157" s="166"/>
      <c r="G2157" s="174"/>
      <c r="H2157" s="175">
        <f aca="true" t="shared" si="86" ref="H2157:H2163">H2155-B2157</f>
        <v>-8772464</v>
      </c>
      <c r="I2157" s="30">
        <f t="shared" si="85"/>
        <v>6327.966666666666</v>
      </c>
      <c r="J2157" s="81"/>
      <c r="K2157" s="42">
        <v>450</v>
      </c>
      <c r="M2157" s="42">
        <v>450</v>
      </c>
    </row>
    <row r="2158" spans="1:13" s="23" customFormat="1" ht="12.75">
      <c r="A2158" s="20"/>
      <c r="B2158" s="171">
        <v>3986925</v>
      </c>
      <c r="C2158" s="172" t="s">
        <v>130</v>
      </c>
      <c r="D2158" s="172" t="s">
        <v>124</v>
      </c>
      <c r="E2158" s="173"/>
      <c r="F2158" s="166"/>
      <c r="G2158" s="174"/>
      <c r="H2158" s="175">
        <f t="shared" si="86"/>
        <v>18930896</v>
      </c>
      <c r="I2158" s="30">
        <f t="shared" si="85"/>
        <v>7973.85</v>
      </c>
      <c r="J2158" s="81"/>
      <c r="K2158" s="42">
        <v>500</v>
      </c>
      <c r="M2158" s="42">
        <v>500</v>
      </c>
    </row>
    <row r="2159" spans="1:13" s="23" customFormat="1" ht="12.75">
      <c r="A2159" s="20"/>
      <c r="B2159" s="171">
        <v>4009688</v>
      </c>
      <c r="C2159" s="172" t="s">
        <v>130</v>
      </c>
      <c r="D2159" s="172" t="s">
        <v>125</v>
      </c>
      <c r="E2159" s="173"/>
      <c r="F2159" s="166"/>
      <c r="G2159" s="174"/>
      <c r="H2159" s="175">
        <f t="shared" si="86"/>
        <v>-12782152</v>
      </c>
      <c r="I2159" s="30">
        <f t="shared" si="85"/>
        <v>7862.133333333333</v>
      </c>
      <c r="J2159" s="81"/>
      <c r="K2159" s="42">
        <v>510</v>
      </c>
      <c r="M2159" s="42">
        <v>510</v>
      </c>
    </row>
    <row r="2160" spans="1:13" s="23" customFormat="1" ht="12.75">
      <c r="A2160" s="20"/>
      <c r="B2160" s="171">
        <v>1926705</v>
      </c>
      <c r="C2160" s="172" t="s">
        <v>130</v>
      </c>
      <c r="D2160" s="172" t="s">
        <v>126</v>
      </c>
      <c r="E2160" s="173"/>
      <c r="F2160" s="166"/>
      <c r="G2160" s="174"/>
      <c r="H2160" s="175">
        <f t="shared" si="86"/>
        <v>17004191</v>
      </c>
      <c r="I2160" s="30">
        <f t="shared" si="85"/>
        <v>4013.96875</v>
      </c>
      <c r="J2160" s="81"/>
      <c r="K2160" s="42">
        <v>480</v>
      </c>
      <c r="M2160" s="42">
        <v>480</v>
      </c>
    </row>
    <row r="2161" spans="1:13" s="23" customFormat="1" ht="12.75">
      <c r="A2161" s="20"/>
      <c r="B2161" s="171">
        <v>2579050</v>
      </c>
      <c r="C2161" s="172" t="s">
        <v>130</v>
      </c>
      <c r="D2161" s="172" t="s">
        <v>133</v>
      </c>
      <c r="E2161" s="173"/>
      <c r="F2161" s="166"/>
      <c r="G2161" s="174"/>
      <c r="H2161" s="175">
        <f t="shared" si="86"/>
        <v>-15361202</v>
      </c>
      <c r="I2161" s="30">
        <f t="shared" si="85"/>
        <v>5158.1</v>
      </c>
      <c r="J2161" s="81"/>
      <c r="K2161" s="42">
        <v>500</v>
      </c>
      <c r="M2161" s="42">
        <v>500</v>
      </c>
    </row>
    <row r="2162" spans="1:13" s="23" customFormat="1" ht="12.75">
      <c r="A2162" s="20"/>
      <c r="B2162" s="171">
        <v>3974955</v>
      </c>
      <c r="C2162" s="172" t="s">
        <v>130</v>
      </c>
      <c r="D2162" s="172" t="s">
        <v>134</v>
      </c>
      <c r="E2162" s="173"/>
      <c r="F2162" s="166"/>
      <c r="G2162" s="174"/>
      <c r="H2162" s="175">
        <f t="shared" si="86"/>
        <v>13029236</v>
      </c>
      <c r="I2162" s="30">
        <f t="shared" si="85"/>
        <v>7718.359223300971</v>
      </c>
      <c r="J2162" s="81"/>
      <c r="K2162" s="42">
        <v>515</v>
      </c>
      <c r="M2162" s="42">
        <v>515</v>
      </c>
    </row>
    <row r="2163" spans="1:13" s="23" customFormat="1" ht="12.75">
      <c r="A2163" s="20"/>
      <c r="B2163" s="171">
        <v>3105900</v>
      </c>
      <c r="C2163" s="172" t="s">
        <v>130</v>
      </c>
      <c r="D2163" s="172" t="s">
        <v>129</v>
      </c>
      <c r="E2163" s="173"/>
      <c r="F2163" s="166"/>
      <c r="G2163" s="174"/>
      <c r="H2163" s="175">
        <f t="shared" si="86"/>
        <v>-18467102</v>
      </c>
      <c r="I2163" s="30">
        <f t="shared" si="85"/>
        <v>6150.297029702971</v>
      </c>
      <c r="J2163" s="81"/>
      <c r="K2163" s="42">
        <v>505</v>
      </c>
      <c r="M2163" s="42">
        <v>505</v>
      </c>
    </row>
    <row r="2164" spans="1:13" s="23" customFormat="1" ht="12.75">
      <c r="A2164" s="20"/>
      <c r="B2164" s="171">
        <f>+B2127</f>
        <v>2565550</v>
      </c>
      <c r="C2164" s="172" t="s">
        <v>130</v>
      </c>
      <c r="D2164" s="172" t="s">
        <v>138</v>
      </c>
      <c r="E2164" s="173"/>
      <c r="F2164" s="166"/>
      <c r="G2164" s="174"/>
      <c r="H2164" s="175">
        <f>H2162-B2164</f>
        <v>10463686</v>
      </c>
      <c r="I2164" s="30">
        <f>+B2164/M2164</f>
        <v>5235.816326530612</v>
      </c>
      <c r="J2164" s="81"/>
      <c r="K2164" s="42">
        <v>490</v>
      </c>
      <c r="M2164" s="42">
        <v>490</v>
      </c>
    </row>
    <row r="2165" spans="1:13" s="23" customFormat="1" ht="12.75">
      <c r="A2165" s="19"/>
      <c r="B2165" s="177">
        <f>SUM(B2153:B2164)</f>
        <v>2078537</v>
      </c>
      <c r="C2165" s="178" t="s">
        <v>130</v>
      </c>
      <c r="D2165" s="178" t="s">
        <v>139</v>
      </c>
      <c r="E2165" s="179"/>
      <c r="F2165" s="112"/>
      <c r="G2165" s="180"/>
      <c r="H2165" s="181">
        <f>H2155-B2165</f>
        <v>-8003416</v>
      </c>
      <c r="I2165" s="74">
        <f t="shared" si="85"/>
        <v>4241.912244897959</v>
      </c>
      <c r="J2165" s="182"/>
      <c r="K2165" s="77">
        <v>490</v>
      </c>
      <c r="L2165" s="75"/>
      <c r="M2165" s="77">
        <v>490</v>
      </c>
    </row>
    <row r="2166" spans="1:13" s="23" customFormat="1" ht="12.75">
      <c r="A2166" s="1"/>
      <c r="B2166" s="43"/>
      <c r="C2166" s="1"/>
      <c r="D2166" s="1"/>
      <c r="E2166" s="1"/>
      <c r="F2166" s="146"/>
      <c r="G2166" s="35"/>
      <c r="H2166" s="7"/>
      <c r="I2166" s="30"/>
      <c r="J2166"/>
      <c r="K2166"/>
      <c r="L2166"/>
      <c r="M2166" s="2"/>
    </row>
    <row r="2167" spans="1:13" s="23" customFormat="1" ht="12.75">
      <c r="A2167" s="183"/>
      <c r="B2167" s="43"/>
      <c r="C2167" s="184"/>
      <c r="D2167" s="184"/>
      <c r="E2167" s="183"/>
      <c r="F2167" s="166"/>
      <c r="G2167" s="185"/>
      <c r="H2167" s="186"/>
      <c r="I2167" s="187"/>
      <c r="J2167" s="188"/>
      <c r="K2167" s="189"/>
      <c r="L2167" s="190"/>
      <c r="M2167" s="189"/>
    </row>
    <row r="2168" spans="1:13" s="23" customFormat="1" ht="12.75">
      <c r="A2168" s="20"/>
      <c r="B2168" s="76"/>
      <c r="C2168" s="191"/>
      <c r="D2168" s="191"/>
      <c r="E2168" s="191"/>
      <c r="F2168" s="166"/>
      <c r="G2168" s="192"/>
      <c r="H2168" s="37"/>
      <c r="I2168" s="81"/>
      <c r="J2168" s="81"/>
      <c r="K2168" s="42"/>
      <c r="M2168" s="42"/>
    </row>
    <row r="2169" spans="1:13" s="23" customFormat="1" ht="12.75">
      <c r="A2169" s="125"/>
      <c r="B2169" s="193">
        <v>2363440</v>
      </c>
      <c r="C2169" s="194" t="s">
        <v>115</v>
      </c>
      <c r="D2169" s="194" t="s">
        <v>123</v>
      </c>
      <c r="E2169" s="125"/>
      <c r="F2169" s="166"/>
      <c r="G2169" s="167"/>
      <c r="H2169" s="175">
        <f aca="true" t="shared" si="87" ref="H2169:H2174">H2168-B2169</f>
        <v>-2363440</v>
      </c>
      <c r="I2169" s="195">
        <f aca="true" t="shared" si="88" ref="I2169:I2178">+B2169/M2169</f>
        <v>5252.0888888888885</v>
      </c>
      <c r="J2169" s="168"/>
      <c r="K2169" s="42">
        <v>440</v>
      </c>
      <c r="M2169" s="42">
        <v>450</v>
      </c>
    </row>
    <row r="2170" spans="1:13" s="23" customFormat="1" ht="12.75">
      <c r="A2170" s="125"/>
      <c r="B2170" s="193">
        <v>2731850</v>
      </c>
      <c r="C2170" s="194" t="s">
        <v>115</v>
      </c>
      <c r="D2170" s="194" t="s">
        <v>124</v>
      </c>
      <c r="E2170" s="125"/>
      <c r="F2170" s="166"/>
      <c r="G2170" s="167"/>
      <c r="H2170" s="175">
        <f t="shared" si="87"/>
        <v>-5095290</v>
      </c>
      <c r="I2170" s="195">
        <f t="shared" si="88"/>
        <v>5463.7</v>
      </c>
      <c r="J2170" s="168"/>
      <c r="K2170" s="42">
        <v>500</v>
      </c>
      <c r="M2170" s="42">
        <v>500</v>
      </c>
    </row>
    <row r="2171" spans="1:13" s="23" customFormat="1" ht="12.75">
      <c r="A2171" s="125"/>
      <c r="B2171" s="193">
        <v>2547660</v>
      </c>
      <c r="C2171" s="194" t="s">
        <v>115</v>
      </c>
      <c r="D2171" s="194" t="s">
        <v>125</v>
      </c>
      <c r="E2171" s="125"/>
      <c r="F2171" s="166"/>
      <c r="G2171" s="167"/>
      <c r="H2171" s="175">
        <f t="shared" si="87"/>
        <v>-7642950</v>
      </c>
      <c r="I2171" s="195">
        <f t="shared" si="88"/>
        <v>4995.411764705882</v>
      </c>
      <c r="J2171" s="168"/>
      <c r="K2171" s="42">
        <v>510</v>
      </c>
      <c r="M2171" s="42">
        <v>510</v>
      </c>
    </row>
    <row r="2172" spans="1:13" s="58" customFormat="1" ht="12.75">
      <c r="A2172" s="125"/>
      <c r="B2172" s="193">
        <v>-22485249</v>
      </c>
      <c r="C2172" s="194" t="s">
        <v>115</v>
      </c>
      <c r="D2172" s="194" t="s">
        <v>120</v>
      </c>
      <c r="E2172" s="125"/>
      <c r="F2172" s="166"/>
      <c r="G2172" s="167"/>
      <c r="H2172" s="175">
        <f t="shared" si="87"/>
        <v>14842299</v>
      </c>
      <c r="I2172" s="195">
        <f t="shared" si="88"/>
        <v>-46844.26875</v>
      </c>
      <c r="J2172" s="168"/>
      <c r="K2172" s="42">
        <v>480</v>
      </c>
      <c r="L2172" s="23"/>
      <c r="M2172" s="42">
        <v>480</v>
      </c>
    </row>
    <row r="2173" spans="1:13" s="58" customFormat="1" ht="12.75">
      <c r="A2173" s="125"/>
      <c r="B2173" s="193">
        <v>2065650</v>
      </c>
      <c r="C2173" s="194" t="s">
        <v>115</v>
      </c>
      <c r="D2173" s="194" t="s">
        <v>126</v>
      </c>
      <c r="E2173" s="125"/>
      <c r="F2173" s="166"/>
      <c r="G2173" s="167"/>
      <c r="H2173" s="175">
        <f t="shared" si="87"/>
        <v>12776649</v>
      </c>
      <c r="I2173" s="195">
        <f t="shared" si="88"/>
        <v>4303.4375</v>
      </c>
      <c r="J2173" s="168"/>
      <c r="K2173" s="42">
        <v>480</v>
      </c>
      <c r="L2173" s="23"/>
      <c r="M2173" s="42">
        <v>480</v>
      </c>
    </row>
    <row r="2174" spans="1:13" s="58" customFormat="1" ht="12.75">
      <c r="A2174" s="125"/>
      <c r="B2174" s="193">
        <v>2717243</v>
      </c>
      <c r="C2174" s="194" t="s">
        <v>115</v>
      </c>
      <c r="D2174" s="194" t="s">
        <v>127</v>
      </c>
      <c r="E2174" s="125"/>
      <c r="F2174" s="166"/>
      <c r="G2174" s="167"/>
      <c r="H2174" s="175">
        <f t="shared" si="87"/>
        <v>10059406</v>
      </c>
      <c r="I2174" s="195">
        <f>+B2174/M2174</f>
        <v>5434.486</v>
      </c>
      <c r="J2174" s="168"/>
      <c r="K2174" s="42">
        <v>500</v>
      </c>
      <c r="L2174" s="23"/>
      <c r="M2174" s="42">
        <v>500</v>
      </c>
    </row>
    <row r="2175" spans="1:13" s="58" customFormat="1" ht="12.75">
      <c r="A2175" s="125"/>
      <c r="B2175" s="193">
        <v>2191475</v>
      </c>
      <c r="C2175" s="194" t="s">
        <v>115</v>
      </c>
      <c r="D2175" s="194" t="s">
        <v>134</v>
      </c>
      <c r="E2175" s="125"/>
      <c r="F2175" s="166"/>
      <c r="G2175" s="167"/>
      <c r="H2175" s="175">
        <f>H2174-B2175</f>
        <v>7867931</v>
      </c>
      <c r="I2175" s="195">
        <f>+B2175/M2175</f>
        <v>4255.291262135922</v>
      </c>
      <c r="J2175" s="168"/>
      <c r="K2175" s="42">
        <v>515</v>
      </c>
      <c r="L2175" s="23"/>
      <c r="M2175" s="42">
        <v>515</v>
      </c>
    </row>
    <row r="2176" spans="1:13" s="58" customFormat="1" ht="12.75">
      <c r="A2176" s="125"/>
      <c r="B2176" s="193">
        <v>1854890</v>
      </c>
      <c r="C2176" s="194" t="s">
        <v>115</v>
      </c>
      <c r="D2176" s="194" t="s">
        <v>129</v>
      </c>
      <c r="E2176" s="125"/>
      <c r="F2176" s="166"/>
      <c r="G2176" s="167"/>
      <c r="H2176" s="175">
        <f>H2175-B2176</f>
        <v>6013041</v>
      </c>
      <c r="I2176" s="195">
        <f>+B2176/M2176</f>
        <v>3673.0495049504952</v>
      </c>
      <c r="J2176" s="168"/>
      <c r="K2176" s="42">
        <v>505</v>
      </c>
      <c r="L2176" s="23"/>
      <c r="M2176" s="42">
        <v>505</v>
      </c>
    </row>
    <row r="2177" spans="1:13" s="58" customFormat="1" ht="12.75">
      <c r="A2177" s="125"/>
      <c r="B2177" s="193">
        <f>+B2128</f>
        <v>810931</v>
      </c>
      <c r="C2177" s="194" t="s">
        <v>115</v>
      </c>
      <c r="D2177" s="194" t="s">
        <v>138</v>
      </c>
      <c r="E2177" s="125"/>
      <c r="F2177" s="166"/>
      <c r="G2177" s="167"/>
      <c r="H2177" s="175">
        <f>H2176-B2177</f>
        <v>5202110</v>
      </c>
      <c r="I2177" s="195">
        <f>+B2177/M2177</f>
        <v>1654.961224489796</v>
      </c>
      <c r="J2177" s="168"/>
      <c r="K2177" s="42">
        <v>490</v>
      </c>
      <c r="L2177" s="23"/>
      <c r="M2177" s="42">
        <v>490</v>
      </c>
    </row>
    <row r="2178" spans="1:13" s="23" customFormat="1" ht="12.75">
      <c r="A2178" s="196"/>
      <c r="B2178" s="197">
        <f>SUM(B2169:B2177)</f>
        <v>-5202110</v>
      </c>
      <c r="C2178" s="196" t="s">
        <v>115</v>
      </c>
      <c r="D2178" s="196" t="s">
        <v>139</v>
      </c>
      <c r="E2178" s="196"/>
      <c r="F2178" s="112"/>
      <c r="G2178" s="198"/>
      <c r="H2178" s="181">
        <f>H2169-B2178</f>
        <v>2838670</v>
      </c>
      <c r="I2178" s="182">
        <f t="shared" si="88"/>
        <v>-10616.551020408164</v>
      </c>
      <c r="J2178" s="199"/>
      <c r="K2178" s="77">
        <v>490</v>
      </c>
      <c r="L2178" s="75"/>
      <c r="M2178" s="77">
        <v>490</v>
      </c>
    </row>
    <row r="2179" spans="1:13" ht="12.75">
      <c r="A2179" s="20"/>
      <c r="B2179" s="76"/>
      <c r="C2179" s="191"/>
      <c r="D2179" s="191"/>
      <c r="E2179" s="191"/>
      <c r="F2179" s="166"/>
      <c r="G2179" s="192"/>
      <c r="H2179" s="37"/>
      <c r="I2179" s="81"/>
      <c r="J2179" s="81"/>
      <c r="K2179" s="42"/>
      <c r="L2179" s="23"/>
      <c r="M2179" s="42"/>
    </row>
    <row r="2180" spans="2:6" ht="12.75">
      <c r="B2180" s="43"/>
      <c r="F2180" s="84"/>
    </row>
    <row r="2181" spans="2:6" ht="12.75">
      <c r="B2181" s="43"/>
      <c r="F2181" s="84"/>
    </row>
    <row r="2182" spans="1:13" ht="12.75">
      <c r="A2182" s="200"/>
      <c r="B2182" s="201">
        <v>-20489117</v>
      </c>
      <c r="C2182" s="200" t="s">
        <v>116</v>
      </c>
      <c r="D2182" s="200" t="s">
        <v>135</v>
      </c>
      <c r="E2182" s="200"/>
      <c r="F2182" s="202"/>
      <c r="G2182" s="203"/>
      <c r="H2182" s="204">
        <f aca="true" t="shared" si="89" ref="H2182:H2187">H2181-B2182</f>
        <v>20489117</v>
      </c>
      <c r="I2182" s="205">
        <f aca="true" t="shared" si="90" ref="I2182:I2194">+B2182/M2182</f>
        <v>-48783.61190476191</v>
      </c>
      <c r="J2182" s="206"/>
      <c r="K2182" s="86">
        <v>420</v>
      </c>
      <c r="L2182" s="82"/>
      <c r="M2182" s="86">
        <v>420</v>
      </c>
    </row>
    <row r="2183" spans="1:13" ht="12.75">
      <c r="A2183" s="200"/>
      <c r="B2183" s="201">
        <v>999275</v>
      </c>
      <c r="C2183" s="200" t="s">
        <v>116</v>
      </c>
      <c r="D2183" s="200" t="s">
        <v>131</v>
      </c>
      <c r="E2183" s="200"/>
      <c r="F2183" s="202"/>
      <c r="G2183" s="203"/>
      <c r="H2183" s="204">
        <f t="shared" si="89"/>
        <v>19489842</v>
      </c>
      <c r="I2183" s="205">
        <f t="shared" si="90"/>
        <v>2379.2261904761904</v>
      </c>
      <c r="J2183" s="206"/>
      <c r="K2183" s="86">
        <v>420</v>
      </c>
      <c r="L2183" s="82"/>
      <c r="M2183" s="86">
        <v>420</v>
      </c>
    </row>
    <row r="2184" spans="1:13" s="207" customFormat="1" ht="12.75">
      <c r="A2184" s="200"/>
      <c r="B2184" s="201">
        <v>3013800</v>
      </c>
      <c r="C2184" s="200" t="s">
        <v>116</v>
      </c>
      <c r="D2184" s="200" t="s">
        <v>121</v>
      </c>
      <c r="E2184" s="200"/>
      <c r="F2184" s="202"/>
      <c r="G2184" s="203"/>
      <c r="H2184" s="204">
        <f t="shared" si="89"/>
        <v>16476042</v>
      </c>
      <c r="I2184" s="205">
        <f t="shared" si="90"/>
        <v>7262.168674698795</v>
      </c>
      <c r="J2184" s="206"/>
      <c r="K2184" s="86">
        <v>415</v>
      </c>
      <c r="L2184" s="82"/>
      <c r="M2184" s="86">
        <v>415</v>
      </c>
    </row>
    <row r="2185" spans="1:13" s="207" customFormat="1" ht="12.75">
      <c r="A2185" s="200"/>
      <c r="B2185" s="201">
        <v>1214992</v>
      </c>
      <c r="C2185" s="200" t="s">
        <v>116</v>
      </c>
      <c r="D2185" s="200" t="s">
        <v>122</v>
      </c>
      <c r="E2185" s="200"/>
      <c r="F2185" s="202"/>
      <c r="G2185" s="203"/>
      <c r="H2185" s="204">
        <f t="shared" si="89"/>
        <v>15261050</v>
      </c>
      <c r="I2185" s="205">
        <f t="shared" si="90"/>
        <v>2761.3454545454547</v>
      </c>
      <c r="J2185" s="206"/>
      <c r="K2185" s="42">
        <v>440</v>
      </c>
      <c r="L2185" s="23"/>
      <c r="M2185" s="42">
        <v>440</v>
      </c>
    </row>
    <row r="2186" spans="1:13" s="207" customFormat="1" ht="12.75">
      <c r="A2186" s="200"/>
      <c r="B2186" s="201">
        <v>1493250</v>
      </c>
      <c r="C2186" s="200" t="s">
        <v>116</v>
      </c>
      <c r="D2186" s="200" t="s">
        <v>123</v>
      </c>
      <c r="E2186" s="200"/>
      <c r="F2186" s="202"/>
      <c r="G2186" s="203"/>
      <c r="H2186" s="204">
        <f t="shared" si="89"/>
        <v>13767800</v>
      </c>
      <c r="I2186" s="205">
        <f t="shared" si="90"/>
        <v>3318.3333333333335</v>
      </c>
      <c r="J2186" s="206"/>
      <c r="K2186" s="42">
        <v>450</v>
      </c>
      <c r="L2186" s="23"/>
      <c r="M2186" s="42">
        <v>450</v>
      </c>
    </row>
    <row r="2187" spans="1:13" s="207" customFormat="1" ht="12.75">
      <c r="A2187" s="200"/>
      <c r="B2187" s="201">
        <v>1420200</v>
      </c>
      <c r="C2187" s="200" t="s">
        <v>116</v>
      </c>
      <c r="D2187" s="200" t="s">
        <v>124</v>
      </c>
      <c r="E2187" s="200"/>
      <c r="F2187" s="202"/>
      <c r="G2187" s="203"/>
      <c r="H2187" s="204">
        <f t="shared" si="89"/>
        <v>12347600</v>
      </c>
      <c r="I2187" s="205">
        <f t="shared" si="90"/>
        <v>2840.4</v>
      </c>
      <c r="J2187" s="206"/>
      <c r="K2187" s="42">
        <v>500</v>
      </c>
      <c r="L2187" s="23"/>
      <c r="M2187" s="42">
        <v>500</v>
      </c>
    </row>
    <row r="2188" spans="1:13" s="207" customFormat="1" ht="12.75">
      <c r="A2188" s="200"/>
      <c r="B2188" s="201">
        <v>1603300</v>
      </c>
      <c r="C2188" s="200" t="s">
        <v>116</v>
      </c>
      <c r="D2188" s="200" t="s">
        <v>125</v>
      </c>
      <c r="E2188" s="200"/>
      <c r="F2188" s="202"/>
      <c r="G2188" s="203"/>
      <c r="H2188" s="204">
        <f aca="true" t="shared" si="91" ref="H2188:H2193">H2187-B2188</f>
        <v>10744300</v>
      </c>
      <c r="I2188" s="205">
        <f t="shared" si="90"/>
        <v>3143.725490196078</v>
      </c>
      <c r="J2188" s="206"/>
      <c r="K2188" s="42">
        <v>510</v>
      </c>
      <c r="L2188" s="23"/>
      <c r="M2188" s="42">
        <v>510</v>
      </c>
    </row>
    <row r="2189" spans="1:13" s="207" customFormat="1" ht="12.75">
      <c r="A2189" s="200"/>
      <c r="B2189" s="208">
        <v>1470445</v>
      </c>
      <c r="C2189" s="200" t="s">
        <v>116</v>
      </c>
      <c r="D2189" s="200" t="s">
        <v>126</v>
      </c>
      <c r="E2189" s="200"/>
      <c r="F2189" s="202"/>
      <c r="G2189" s="203"/>
      <c r="H2189" s="204">
        <f t="shared" si="91"/>
        <v>9273855</v>
      </c>
      <c r="I2189" s="205">
        <f t="shared" si="90"/>
        <v>3063.4270833333335</v>
      </c>
      <c r="J2189" s="206"/>
      <c r="K2189" s="42">
        <v>480</v>
      </c>
      <c r="L2189" s="23"/>
      <c r="M2189" s="42">
        <v>480</v>
      </c>
    </row>
    <row r="2190" spans="1:13" s="207" customFormat="1" ht="12.75">
      <c r="A2190" s="200"/>
      <c r="B2190" s="201">
        <v>1775000</v>
      </c>
      <c r="C2190" s="200" t="s">
        <v>116</v>
      </c>
      <c r="D2190" s="200" t="s">
        <v>127</v>
      </c>
      <c r="E2190" s="200"/>
      <c r="F2190" s="202"/>
      <c r="G2190" s="203"/>
      <c r="H2190" s="204">
        <f t="shared" si="91"/>
        <v>7498855</v>
      </c>
      <c r="I2190" s="205">
        <f t="shared" si="90"/>
        <v>3550</v>
      </c>
      <c r="J2190" s="206"/>
      <c r="K2190" s="42">
        <v>500</v>
      </c>
      <c r="L2190" s="23"/>
      <c r="M2190" s="42">
        <v>500</v>
      </c>
    </row>
    <row r="2191" spans="1:13" s="207" customFormat="1" ht="12.75">
      <c r="A2191" s="200"/>
      <c r="B2191" s="201">
        <v>1775000</v>
      </c>
      <c r="C2191" s="200" t="s">
        <v>116</v>
      </c>
      <c r="D2191" s="200" t="s">
        <v>134</v>
      </c>
      <c r="E2191" s="200"/>
      <c r="F2191" s="202"/>
      <c r="G2191" s="203"/>
      <c r="H2191" s="204">
        <f t="shared" si="91"/>
        <v>5723855</v>
      </c>
      <c r="I2191" s="205">
        <f t="shared" si="90"/>
        <v>3446.6019417475727</v>
      </c>
      <c r="J2191" s="206"/>
      <c r="K2191" s="42">
        <v>515</v>
      </c>
      <c r="L2191" s="23"/>
      <c r="M2191" s="42">
        <v>515</v>
      </c>
    </row>
    <row r="2192" spans="1:13" s="207" customFormat="1" ht="12.75">
      <c r="A2192" s="200"/>
      <c r="B2192" s="201">
        <v>1775000</v>
      </c>
      <c r="C2192" s="200" t="s">
        <v>116</v>
      </c>
      <c r="D2192" s="200" t="s">
        <v>129</v>
      </c>
      <c r="E2192" s="200"/>
      <c r="F2192" s="202"/>
      <c r="G2192" s="203"/>
      <c r="H2192" s="204">
        <f t="shared" si="91"/>
        <v>3948855</v>
      </c>
      <c r="I2192" s="205">
        <f t="shared" si="90"/>
        <v>3514.8514851485147</v>
      </c>
      <c r="J2192" s="206"/>
      <c r="K2192" s="42">
        <v>505</v>
      </c>
      <c r="L2192" s="23"/>
      <c r="M2192" s="42">
        <v>505</v>
      </c>
    </row>
    <row r="2193" spans="1:13" s="207" customFormat="1" ht="12.75">
      <c r="A2193" s="200"/>
      <c r="B2193" s="201">
        <f>+B2129</f>
        <v>1835660</v>
      </c>
      <c r="C2193" s="200" t="s">
        <v>116</v>
      </c>
      <c r="D2193" s="200" t="s">
        <v>138</v>
      </c>
      <c r="E2193" s="200"/>
      <c r="F2193" s="202"/>
      <c r="G2193" s="203"/>
      <c r="H2193" s="204">
        <f t="shared" si="91"/>
        <v>2113195</v>
      </c>
      <c r="I2193" s="205">
        <f>+B2193/M2193</f>
        <v>3746.2448979591836</v>
      </c>
      <c r="J2193" s="206"/>
      <c r="K2193" s="42">
        <v>490</v>
      </c>
      <c r="L2193" s="23"/>
      <c r="M2193" s="42">
        <v>490</v>
      </c>
    </row>
    <row r="2194" spans="1:13" ht="12.75">
      <c r="A2194" s="209"/>
      <c r="B2194" s="210">
        <f>SUM(B2182:B2193)</f>
        <v>-2113195</v>
      </c>
      <c r="C2194" s="209" t="s">
        <v>136</v>
      </c>
      <c r="D2194" s="209" t="s">
        <v>145</v>
      </c>
      <c r="E2194" s="209"/>
      <c r="F2194" s="211"/>
      <c r="G2194" s="212"/>
      <c r="H2194" s="213">
        <f>H2183-B2194</f>
        <v>21603037</v>
      </c>
      <c r="I2194" s="214">
        <f t="shared" si="90"/>
        <v>-4312.642857142857</v>
      </c>
      <c r="J2194" s="215"/>
      <c r="K2194" s="77">
        <v>490</v>
      </c>
      <c r="L2194" s="75"/>
      <c r="M2194" s="77">
        <v>490</v>
      </c>
    </row>
    <row r="2195" spans="2:6" ht="12.75">
      <c r="B2195" s="43"/>
      <c r="F2195" s="84"/>
    </row>
    <row r="2196" spans="2:6" ht="12.75">
      <c r="B2196" s="43"/>
      <c r="F2196" s="84"/>
    </row>
    <row r="2197" spans="1:13" s="23" customFormat="1" ht="12.75">
      <c r="A2197" s="246"/>
      <c r="B2197" s="237"/>
      <c r="C2197" s="246"/>
      <c r="D2197" s="246"/>
      <c r="E2197" s="246"/>
      <c r="F2197" s="247"/>
      <c r="G2197" s="248"/>
      <c r="H2197" s="216"/>
      <c r="I2197" s="217"/>
      <c r="J2197" s="249"/>
      <c r="K2197" s="42"/>
      <c r="M2197" s="42"/>
    </row>
    <row r="2198" spans="1:13" s="259" customFormat="1" ht="12.75">
      <c r="A2198" s="250"/>
      <c r="B2198" s="251">
        <v>-24453800</v>
      </c>
      <c r="C2198" s="252" t="s">
        <v>150</v>
      </c>
      <c r="D2198" s="250" t="s">
        <v>151</v>
      </c>
      <c r="E2198" s="250"/>
      <c r="F2198" s="253"/>
      <c r="G2198" s="254"/>
      <c r="H2198" s="255">
        <f>H2197-B2198</f>
        <v>24453800</v>
      </c>
      <c r="I2198" s="256">
        <f>+B2198/M2198</f>
        <v>-48423.36633663366</v>
      </c>
      <c r="J2198" s="257"/>
      <c r="K2198" s="257">
        <v>505</v>
      </c>
      <c r="L2198" s="257"/>
      <c r="M2198" s="258">
        <v>505</v>
      </c>
    </row>
    <row r="2199" spans="1:13" s="259" customFormat="1" ht="12.75">
      <c r="A2199" s="250"/>
      <c r="B2199" s="251">
        <f>+B2130</f>
        <v>2162305</v>
      </c>
      <c r="C2199" s="252" t="s">
        <v>150</v>
      </c>
      <c r="D2199" s="250" t="s">
        <v>138</v>
      </c>
      <c r="E2199" s="250"/>
      <c r="F2199" s="253"/>
      <c r="G2199" s="254"/>
      <c r="H2199" s="255">
        <f>H2198-B2199</f>
        <v>22291495</v>
      </c>
      <c r="I2199" s="256">
        <f>+B2199/M2199</f>
        <v>4412.867346938776</v>
      </c>
      <c r="J2199" s="257"/>
      <c r="K2199" s="257">
        <v>490</v>
      </c>
      <c r="L2199" s="257"/>
      <c r="M2199" s="258">
        <v>490</v>
      </c>
    </row>
    <row r="2200" spans="1:13" s="257" customFormat="1" ht="12.75">
      <c r="A2200" s="260"/>
      <c r="B2200" s="261">
        <f>SUM(B2198:B2199)</f>
        <v>-22291495</v>
      </c>
      <c r="C2200" s="260" t="s">
        <v>150</v>
      </c>
      <c r="D2200" s="260" t="s">
        <v>139</v>
      </c>
      <c r="E2200" s="260"/>
      <c r="F2200" s="262"/>
      <c r="G2200" s="263"/>
      <c r="H2200" s="261">
        <f>H2199-B2200</f>
        <v>44582990</v>
      </c>
      <c r="I2200" s="264">
        <f>+B2200/M2200</f>
        <v>-45492.84693877551</v>
      </c>
      <c r="J2200" s="259"/>
      <c r="K2200" s="265">
        <v>490</v>
      </c>
      <c r="L2200" s="259"/>
      <c r="M2200" s="265">
        <v>490</v>
      </c>
    </row>
    <row r="2201" spans="1:13" s="23" customFormat="1" ht="12.75">
      <c r="A2201" s="246"/>
      <c r="B2201" s="237"/>
      <c r="C2201" s="246"/>
      <c r="D2201" s="246"/>
      <c r="E2201" s="246"/>
      <c r="F2201" s="247"/>
      <c r="G2201" s="248"/>
      <c r="H2201" s="216"/>
      <c r="I2201" s="217"/>
      <c r="J2201" s="249"/>
      <c r="K2201" s="42"/>
      <c r="M2201" s="42"/>
    </row>
    <row r="2202" spans="2:13" ht="12.75">
      <c r="B2202" s="43"/>
      <c r="F2202" s="146"/>
      <c r="I2202" s="30"/>
      <c r="M2202" s="2"/>
    </row>
    <row r="2203" spans="2:13" ht="12.75">
      <c r="B2203" s="43"/>
      <c r="F2203" s="146"/>
      <c r="I2203" s="30"/>
      <c r="M2203" s="2"/>
    </row>
    <row r="2204" spans="2:13" ht="12.75">
      <c r="B2204" s="43"/>
      <c r="F2204" s="146"/>
      <c r="I2204" s="30"/>
      <c r="M2204" s="2"/>
    </row>
    <row r="2205" spans="1:11" s="190" customFormat="1" ht="12.75">
      <c r="A2205" s="183" t="s">
        <v>140</v>
      </c>
      <c r="B2205" s="238"/>
      <c r="C2205" s="245" t="s">
        <v>149</v>
      </c>
      <c r="D2205" s="183"/>
      <c r="E2205" s="183"/>
      <c r="F2205" s="239"/>
      <c r="G2205" s="185"/>
      <c r="H2205" s="238"/>
      <c r="I2205" s="240"/>
      <c r="K2205" s="189"/>
    </row>
    <row r="2206" spans="1:11" s="190" customFormat="1" ht="12.75">
      <c r="A2206" s="183"/>
      <c r="B2206" s="238"/>
      <c r="C2206" s="183"/>
      <c r="D2206" s="183"/>
      <c r="E2206" s="183" t="s">
        <v>147</v>
      </c>
      <c r="F2206" s="239"/>
      <c r="G2206" s="185"/>
      <c r="H2206" s="238"/>
      <c r="I2206" s="240"/>
      <c r="K2206" s="189"/>
    </row>
    <row r="2207" spans="1:13" s="190" customFormat="1" ht="12.75">
      <c r="A2207" s="183"/>
      <c r="B2207" s="241">
        <v>-24453800</v>
      </c>
      <c r="C2207" s="238" t="s">
        <v>141</v>
      </c>
      <c r="D2207" s="183"/>
      <c r="E2207" s="183" t="s">
        <v>148</v>
      </c>
      <c r="F2207" s="239"/>
      <c r="G2207" s="185" t="s">
        <v>50</v>
      </c>
      <c r="H2207" s="238">
        <f>H2206-B2207</f>
        <v>24453800</v>
      </c>
      <c r="I2207" s="242">
        <v>50000</v>
      </c>
      <c r="K2207" s="243"/>
      <c r="M2207" s="244">
        <f>-B2207/I2207</f>
        <v>489.076</v>
      </c>
    </row>
    <row r="2208" spans="1:13" s="190" customFormat="1" ht="12.75">
      <c r="A2208" s="183"/>
      <c r="B2208" s="238">
        <v>128569</v>
      </c>
      <c r="C2208" s="183" t="s">
        <v>142</v>
      </c>
      <c r="D2208" s="183"/>
      <c r="E2208" s="183"/>
      <c r="F2208" s="239"/>
      <c r="G2208" s="185" t="s">
        <v>50</v>
      </c>
      <c r="H2208" s="238">
        <f>H2207-B2208</f>
        <v>24325231</v>
      </c>
      <c r="I2208" s="242">
        <f>+B2208/M2208</f>
        <v>262.879283552793</v>
      </c>
      <c r="K2208" s="243"/>
      <c r="M2208" s="244">
        <v>489.08</v>
      </c>
    </row>
    <row r="2209" spans="1:13" s="190" customFormat="1" ht="12.75">
      <c r="A2209" s="183"/>
      <c r="B2209" s="241">
        <f>SUM(B2207:B2208)</f>
        <v>-24325231</v>
      </c>
      <c r="C2209" s="245" t="s">
        <v>143</v>
      </c>
      <c r="D2209" s="183"/>
      <c r="E2209" s="183"/>
      <c r="F2209" s="239"/>
      <c r="G2209" s="185" t="s">
        <v>50</v>
      </c>
      <c r="H2209" s="238">
        <v>0</v>
      </c>
      <c r="I2209" s="242">
        <f>B2209/M2209</f>
        <v>-49643.328571428574</v>
      </c>
      <c r="K2209" s="189"/>
      <c r="M2209" s="190">
        <v>490</v>
      </c>
    </row>
    <row r="2210" spans="1:13" s="23" customFormat="1" ht="12.75">
      <c r="A2210" s="20"/>
      <c r="B2210" s="37"/>
      <c r="C2210" s="20"/>
      <c r="D2210" s="20"/>
      <c r="E2210" s="20"/>
      <c r="F2210" s="218"/>
      <c r="G2210" s="38"/>
      <c r="H2210" s="37"/>
      <c r="I2210" s="81"/>
      <c r="M2210" s="42"/>
    </row>
    <row r="2211" spans="1:13" s="23" customFormat="1" ht="12.75">
      <c r="A2211" s="20"/>
      <c r="B2211" s="37"/>
      <c r="C2211" s="20"/>
      <c r="D2211" s="20"/>
      <c r="E2211" s="20"/>
      <c r="F2211" s="218"/>
      <c r="G2211" s="38"/>
      <c r="H2211" s="37"/>
      <c r="I2211" s="81"/>
      <c r="M2211" s="42"/>
    </row>
    <row r="2212" spans="1:13" s="219" customFormat="1" ht="12.75">
      <c r="A2212" s="20"/>
      <c r="B2212" s="37"/>
      <c r="C2212" s="20"/>
      <c r="D2212" s="20"/>
      <c r="E2212" s="20"/>
      <c r="F2212" s="218"/>
      <c r="G2212" s="38"/>
      <c r="H2212" s="37"/>
      <c r="I2212" s="81"/>
      <c r="J2212" s="23"/>
      <c r="K2212" s="23"/>
      <c r="L2212" s="23"/>
      <c r="M2212" s="42"/>
    </row>
    <row r="2213" spans="1:11" s="219" customFormat="1" ht="12.75">
      <c r="A2213" s="220" t="s">
        <v>140</v>
      </c>
      <c r="B2213" s="221"/>
      <c r="C2213" s="222" t="s">
        <v>144</v>
      </c>
      <c r="D2213" s="220"/>
      <c r="E2213" s="220"/>
      <c r="F2213" s="223"/>
      <c r="G2213" s="224"/>
      <c r="H2213" s="221"/>
      <c r="I2213" s="225"/>
      <c r="K2213" s="226"/>
    </row>
    <row r="2214" spans="1:11" s="219" customFormat="1" ht="12.75">
      <c r="A2214" s="220"/>
      <c r="B2214" s="221"/>
      <c r="C2214" s="220"/>
      <c r="D2214" s="220"/>
      <c r="E2214" s="220" t="s">
        <v>157</v>
      </c>
      <c r="F2214" s="223"/>
      <c r="G2214" s="224"/>
      <c r="H2214" s="221"/>
      <c r="I2214" s="225"/>
      <c r="K2214" s="226"/>
    </row>
    <row r="2215" spans="1:13" s="219" customFormat="1" ht="12.75">
      <c r="A2215" s="220"/>
      <c r="B2215" s="227">
        <v>-886100</v>
      </c>
      <c r="C2215" s="221" t="s">
        <v>141</v>
      </c>
      <c r="D2215" s="220"/>
      <c r="E2215" s="220" t="s">
        <v>146</v>
      </c>
      <c r="F2215" s="223"/>
      <c r="G2215" s="224" t="s">
        <v>31</v>
      </c>
      <c r="H2215" s="221">
        <f>H2214-B2215</f>
        <v>886100</v>
      </c>
      <c r="I2215" s="228">
        <v>1250</v>
      </c>
      <c r="K2215" s="229"/>
      <c r="M2215" s="230">
        <f>-B2215/I2215</f>
        <v>708.88</v>
      </c>
    </row>
    <row r="2216" spans="1:13" s="219" customFormat="1" ht="12.75">
      <c r="A2216" s="220"/>
      <c r="B2216" s="221">
        <v>17888</v>
      </c>
      <c r="C2216" s="220" t="s">
        <v>142</v>
      </c>
      <c r="D2216" s="220"/>
      <c r="E2216" s="220"/>
      <c r="F2216" s="223"/>
      <c r="G2216" s="224" t="s">
        <v>31</v>
      </c>
      <c r="H2216" s="221">
        <f>H2215-B2216</f>
        <v>868212</v>
      </c>
      <c r="I2216" s="228">
        <f>+B2216/M2216</f>
        <v>25.26553672316384</v>
      </c>
      <c r="K2216" s="229"/>
      <c r="M2216" s="230">
        <v>708</v>
      </c>
    </row>
    <row r="2217" spans="1:13" s="23" customFormat="1" ht="12.75">
      <c r="A2217" s="220"/>
      <c r="B2217" s="227">
        <f>SUM(B2215:B2216)</f>
        <v>-868212</v>
      </c>
      <c r="C2217" s="222" t="s">
        <v>143</v>
      </c>
      <c r="D2217" s="220"/>
      <c r="E2217" s="220"/>
      <c r="F2217" s="223"/>
      <c r="G2217" s="224" t="s">
        <v>31</v>
      </c>
      <c r="H2217" s="221">
        <v>0</v>
      </c>
      <c r="I2217" s="228">
        <f>B2217/M2217</f>
        <v>-1222.8338028169014</v>
      </c>
      <c r="J2217" s="219"/>
      <c r="K2217" s="226"/>
      <c r="L2217" s="219"/>
      <c r="M2217" s="329">
        <v>710</v>
      </c>
    </row>
    <row r="2218" spans="1:13" s="23" customFormat="1" ht="12.75">
      <c r="A2218" s="20"/>
      <c r="B2218" s="37"/>
      <c r="C2218" s="20"/>
      <c r="D2218" s="20"/>
      <c r="E2218" s="20"/>
      <c r="F2218" s="218"/>
      <c r="G2218" s="38"/>
      <c r="H2218" s="37"/>
      <c r="I2218" s="81"/>
      <c r="M2218" s="42"/>
    </row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2011-02-25T23:19:19Z</dcterms:modified>
  <cp:category/>
  <cp:version/>
  <cp:contentType/>
  <cp:contentStatus/>
</cp:coreProperties>
</file>